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H\Desktop\"/>
    </mc:Choice>
  </mc:AlternateContent>
  <bookViews>
    <workbookView xWindow="0" yWindow="0" windowWidth="28800" windowHeight="12540" activeTab="1"/>
  </bookViews>
  <sheets>
    <sheet name="매입사업비" sheetId="1" r:id="rId1"/>
    <sheet name="임대사업비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0" hidden="1">매입사업비!$A$7:$AE$20</definedName>
    <definedName name="_xlnm._FilterDatabase" localSheetId="1" hidden="1">임대사업비!$A$7:$AE$20</definedName>
    <definedName name="_xlnm._FilterDatabase" hidden="1">[1]수정계획3!$A$61:$BC$420</definedName>
    <definedName name="_xlnm.Print_Area" localSheetId="0">매입사업비!$B$1:$AD$20</definedName>
    <definedName name="_xlnm.Print_Area" localSheetId="1">임대사업비!$B$1:$AD$23</definedName>
    <definedName name="건설연면적생산계획" hidden="1">[2]수정계획3!$A$61:$BC$420</definedName>
    <definedName name="기본설계" hidden="1">[1]수정계획3!$A$61:$BC$420</definedName>
    <definedName name="ㄹㅇㄻㅇㄴㄻㅇㄴㄹ" hidden="1">[1]수정계획3!$A$61:$BC$420</definedName>
    <definedName name="ㅁㅁㅁ" hidden="1">[1]수정계획3!$A$61:$BC$420</definedName>
    <definedName name="부진사유">[3]공급유형!$H$1:$H$4</definedName>
    <definedName name="실적계약" localSheetId="0">#REF!</definedName>
    <definedName name="실적계약" localSheetId="1">#REF!</definedName>
    <definedName name="실적계약">#REF!</definedName>
    <definedName name="실적금액" localSheetId="0">#REF!</definedName>
    <definedName name="실적금액" localSheetId="1">#REF!</definedName>
    <definedName name="실적금액">#REF!</definedName>
    <definedName name="실적유형" localSheetId="0">#REF!</definedName>
    <definedName name="실적유형" localSheetId="1">#REF!</definedName>
    <definedName name="실적유형">#REF!</definedName>
    <definedName name="실적코드" localSheetId="0">#REF!</definedName>
    <definedName name="실적코드" localSheetId="1">#REF!</definedName>
    <definedName name="실적코드">#REF!</definedName>
    <definedName name="연만적" hidden="1">[2]수정계획3!$A$61:$BC$420</definedName>
    <definedName name="월별실적" hidden="1">[4]수정계획3!$A$61:$BC$420</definedName>
    <definedName name="이사" hidden="1">[5]수정계획3!$A$61:$BC$420</definedName>
    <definedName name="일구계약" localSheetId="0">#REF!</definedName>
    <definedName name="일구계약" localSheetId="1">#REF!</definedName>
    <definedName name="일구계약">#REF!</definedName>
    <definedName name="일구계획" localSheetId="0">#REF!</definedName>
    <definedName name="일구계획" localSheetId="1">#REF!</definedName>
    <definedName name="일구계획">#REF!</definedName>
    <definedName name="일구유형" localSheetId="0">#REF!</definedName>
    <definedName name="일구유형" localSheetId="1">#REF!</definedName>
    <definedName name="일구유형">#REF!</definedName>
    <definedName name="일구코드" localSheetId="0">#REF!</definedName>
    <definedName name="일구코드" localSheetId="1">#REF!</definedName>
    <definedName name="일구코드">#REF!</definedName>
    <definedName name="일팔계약" localSheetId="0">#REF!</definedName>
    <definedName name="일팔계약" localSheetId="1">#REF!</definedName>
    <definedName name="일팔계약">#REF!</definedName>
    <definedName name="일팔계획" localSheetId="0">#REF!</definedName>
    <definedName name="일팔계획" localSheetId="1">#REF!</definedName>
    <definedName name="일팔계획">#REF!</definedName>
    <definedName name="일팔유형" localSheetId="0">#REF!</definedName>
    <definedName name="일팔유형" localSheetId="1">#REF!</definedName>
    <definedName name="일팔유형">#REF!</definedName>
    <definedName name="일팔코드" localSheetId="0">#REF!</definedName>
    <definedName name="일팔코드" localSheetId="1">#REF!</definedName>
    <definedName name="일팔코드">#REF!</definedName>
    <definedName name="입주2" hidden="1">[6]수정계획3!$A$61:$BC$420</definedName>
    <definedName name="입주입주" hidden="1">[7]수정계획3!$A$61:$BC$420</definedName>
    <definedName name="주거복지" hidden="1">[4]수정계획3!$A$61:$BC$420</definedName>
    <definedName name="주거복지1" hidden="1">[4]수정계획3!$A$61:$BC$420</definedName>
    <definedName name="택지개발" hidden="1">[5]수정계획3!$A$61:$BC$420</definedName>
    <definedName name="평균가격" hidden="1">'[8]0217상가미분양자산'!$A$4:$O$188</definedName>
    <definedName name="협의매수_주환" hidden="1">[1]수정계획3!$A$61:$BC$420</definedName>
    <definedName name="ㅓ라라" hidden="1">[5]수정계획3!$A$61:$BC$420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G17" i="1"/>
  <c r="H17" i="1"/>
  <c r="I17" i="1"/>
  <c r="J17" i="1"/>
  <c r="K17" i="1"/>
  <c r="L17" i="1"/>
  <c r="M17" i="1"/>
  <c r="N17" i="1"/>
  <c r="N8" i="1" s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F8" i="1"/>
  <c r="Z8" i="1" l="1"/>
  <c r="R8" i="1"/>
  <c r="V8" i="1"/>
  <c r="J8" i="1"/>
  <c r="AC8" i="1"/>
  <c r="U8" i="1"/>
  <c r="AB8" i="1"/>
  <c r="T8" i="1"/>
  <c r="L8" i="1"/>
  <c r="AA8" i="1"/>
  <c r="S8" i="1"/>
  <c r="K8" i="1"/>
  <c r="Y8" i="1"/>
  <c r="Q8" i="1"/>
  <c r="M8" i="1"/>
  <c r="X8" i="1"/>
  <c r="P8" i="1"/>
  <c r="H8" i="1"/>
  <c r="W8" i="1"/>
  <c r="O8" i="1"/>
  <c r="G8" i="1"/>
  <c r="E8" i="1"/>
  <c r="I8" i="1"/>
</calcChain>
</file>

<file path=xl/sharedStrings.xml><?xml version="1.0" encoding="utf-8"?>
<sst xmlns="http://schemas.openxmlformats.org/spreadsheetml/2006/main" count="172" uniqueCount="43">
  <si>
    <t>매입사업비</t>
    <phoneticPr fontId="7" type="noConversion"/>
  </si>
  <si>
    <t>(단위 : 호, 백만원)</t>
    <phoneticPr fontId="7" type="noConversion"/>
  </si>
  <si>
    <t>본부</t>
  </si>
  <si>
    <t>구분</t>
  </si>
  <si>
    <t>연간계획</t>
    <phoneticPr fontId="3" type="noConversion"/>
  </si>
  <si>
    <t>’20년 월별추진계획</t>
    <phoneticPr fontId="3" type="noConversion"/>
  </si>
  <si>
    <t>20년 계획 및 실적</t>
    <phoneticPr fontId="3" type="noConversion"/>
  </si>
  <si>
    <t>1월 누계</t>
    <phoneticPr fontId="3" type="noConversion"/>
  </si>
  <si>
    <t>2월 누계</t>
  </si>
  <si>
    <t>3월 누계</t>
  </si>
  <si>
    <t>4월 누계</t>
  </si>
  <si>
    <t>5월 누계</t>
  </si>
  <si>
    <t>6월 누계</t>
  </si>
  <si>
    <t>7월 누계</t>
  </si>
  <si>
    <t>8월 누계</t>
  </si>
  <si>
    <t>9월 누계</t>
  </si>
  <si>
    <t>10월 누계</t>
  </si>
  <si>
    <t>11월 누계</t>
  </si>
  <si>
    <t>12월 누계</t>
  </si>
  <si>
    <t>계</t>
    <phoneticPr fontId="3" type="noConversion"/>
  </si>
  <si>
    <t>계획</t>
    <phoneticPr fontId="3" type="noConversion"/>
  </si>
  <si>
    <t>실적</t>
    <phoneticPr fontId="3" type="noConversion"/>
  </si>
  <si>
    <t>합계</t>
    <phoneticPr fontId="7" type="noConversion"/>
  </si>
  <si>
    <t>매입</t>
    <phoneticPr fontId="3" type="noConversion"/>
  </si>
  <si>
    <t>사업비</t>
    <phoneticPr fontId="3" type="noConversion"/>
  </si>
  <si>
    <t>서울</t>
    <phoneticPr fontId="3" type="noConversion"/>
  </si>
  <si>
    <t>인천</t>
    <phoneticPr fontId="3" type="noConversion"/>
  </si>
  <si>
    <t>경기</t>
    <phoneticPr fontId="3" type="noConversion"/>
  </si>
  <si>
    <t>부산울산</t>
    <phoneticPr fontId="3" type="noConversion"/>
  </si>
  <si>
    <t>강원</t>
    <phoneticPr fontId="3" type="noConversion"/>
  </si>
  <si>
    <t>충북</t>
    <phoneticPr fontId="3" type="noConversion"/>
  </si>
  <si>
    <t>대전충남</t>
    <phoneticPr fontId="3" type="noConversion"/>
  </si>
  <si>
    <t>전북</t>
    <phoneticPr fontId="3" type="noConversion"/>
  </si>
  <si>
    <t>광주전남</t>
    <phoneticPr fontId="3" type="noConversion"/>
  </si>
  <si>
    <t>대구경북</t>
    <phoneticPr fontId="3" type="noConversion"/>
  </si>
  <si>
    <t>경남</t>
    <phoneticPr fontId="3" type="noConversion"/>
  </si>
  <si>
    <t>제주</t>
    <phoneticPr fontId="3" type="noConversion"/>
  </si>
  <si>
    <t>임대사업비</t>
    <phoneticPr fontId="7" type="noConversion"/>
  </si>
  <si>
    <t>임대</t>
    <phoneticPr fontId="3" type="noConversion"/>
  </si>
  <si>
    <t>세종</t>
    <phoneticPr fontId="3" type="noConversion"/>
  </si>
  <si>
    <t>본사</t>
    <phoneticPr fontId="3" type="noConversion"/>
  </si>
  <si>
    <t>임대</t>
    <phoneticPr fontId="3" type="noConversion"/>
  </si>
  <si>
    <t>임대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</si>
</sst>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_-* #,##0_-;\-* #,##0_-;_-* &quot;-&quot;??_-;_-@_-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color indexed="8"/>
      <name val="HY헤드라인M"/>
      <family val="1"/>
      <charset val="129"/>
    </font>
    <font>
      <sz val="16"/>
      <name val="HY헤드라인M"/>
      <family val="1"/>
      <charset val="129"/>
    </font>
    <font>
      <sz val="8"/>
      <name val="맑은 고딕"/>
      <family val="3"/>
      <charset val="129"/>
    </font>
    <font>
      <sz val="15"/>
      <color indexed="8"/>
      <name val="HY헤드라인M"/>
      <family val="1"/>
      <charset val="129"/>
    </font>
    <font>
      <sz val="10"/>
      <name val="HY헤드라인M"/>
      <family val="1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8" fillId="0" borderId="0" xfId="0" applyFont="1" applyFill="1">
      <alignment vertical="center"/>
    </xf>
    <xf numFmtId="9" fontId="8" fillId="0" borderId="0" xfId="2" applyFont="1" applyFill="1">
      <alignment vertical="center"/>
    </xf>
    <xf numFmtId="41" fontId="9" fillId="0" borderId="0" xfId="0" applyNumberFormat="1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 applyAlignment="1">
      <alignment horizontal="right" vertical="center"/>
    </xf>
    <xf numFmtId="0" fontId="2" fillId="0" borderId="0" xfId="0" applyFont="1">
      <alignment vertical="center"/>
    </xf>
    <xf numFmtId="0" fontId="12" fillId="2" borderId="2" xfId="0" applyFont="1" applyFill="1" applyBorder="1" applyAlignment="1">
      <alignment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176" fontId="14" fillId="3" borderId="0" xfId="0" applyNumberFormat="1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41" fontId="15" fillId="4" borderId="1" xfId="1" applyFont="1" applyFill="1" applyBorder="1" applyAlignment="1">
      <alignment horizontal="center" vertical="center"/>
    </xf>
    <xf numFmtId="41" fontId="16" fillId="4" borderId="1" xfId="1" applyFont="1" applyFill="1" applyBorder="1" applyAlignment="1">
      <alignment horizontal="center" vertical="center"/>
    </xf>
    <xf numFmtId="41" fontId="15" fillId="4" borderId="1" xfId="3" applyFon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41" fontId="18" fillId="3" borderId="11" xfId="1" applyFont="1" applyFill="1" applyBorder="1" applyAlignment="1">
      <alignment horizontal="center" vertical="center"/>
    </xf>
    <xf numFmtId="41" fontId="18" fillId="3" borderId="11" xfId="1" applyFont="1" applyFill="1" applyBorder="1" applyAlignment="1">
      <alignment horizontal="right" vertical="center"/>
    </xf>
    <xf numFmtId="41" fontId="15" fillId="3" borderId="11" xfId="3" applyFont="1" applyFill="1" applyBorder="1" applyAlignment="1">
      <alignment horizontal="right" vertical="center"/>
    </xf>
    <xf numFmtId="177" fontId="18" fillId="3" borderId="1" xfId="1" applyNumberFormat="1" applyFont="1" applyFill="1" applyBorder="1" applyAlignment="1">
      <alignment horizontal="center" vertical="center"/>
    </xf>
    <xf numFmtId="41" fontId="15" fillId="3" borderId="1" xfId="4" applyFont="1" applyFill="1" applyBorder="1" applyAlignment="1">
      <alignment horizontal="center" vertical="center"/>
    </xf>
    <xf numFmtId="41" fontId="18" fillId="3" borderId="1" xfId="4" applyFont="1" applyFill="1" applyBorder="1" applyAlignment="1">
      <alignment horizontal="center" vertical="center"/>
    </xf>
    <xf numFmtId="41" fontId="18" fillId="3" borderId="1" xfId="1" applyFont="1" applyFill="1" applyBorder="1" applyAlignment="1">
      <alignment horizontal="center" vertical="center"/>
    </xf>
    <xf numFmtId="41" fontId="0" fillId="0" borderId="0" xfId="1" applyFont="1" applyFill="1">
      <alignment vertical="center"/>
    </xf>
    <xf numFmtId="41" fontId="18" fillId="3" borderId="1" xfId="1" applyNumberFormat="1" applyFont="1" applyFill="1" applyBorder="1" applyAlignment="1">
      <alignment horizontal="center" vertical="center"/>
    </xf>
    <xf numFmtId="41" fontId="13" fillId="3" borderId="1" xfId="4" applyFont="1" applyFill="1" applyBorder="1" applyAlignment="1">
      <alignment horizontal="center" vertical="center"/>
    </xf>
    <xf numFmtId="41" fontId="18" fillId="3" borderId="12" xfId="4" applyFont="1" applyFill="1" applyBorder="1" applyAlignment="1">
      <alignment horizontal="center" vertical="center"/>
    </xf>
    <xf numFmtId="41" fontId="18" fillId="3" borderId="1" xfId="5" applyFont="1" applyFill="1" applyBorder="1" applyAlignment="1">
      <alignment horizontal="center" vertical="center"/>
    </xf>
    <xf numFmtId="41" fontId="18" fillId="3" borderId="1" xfId="6" applyFont="1" applyFill="1" applyBorder="1" applyAlignment="1">
      <alignment horizontal="center" vertical="center"/>
    </xf>
    <xf numFmtId="41" fontId="19" fillId="3" borderId="1" xfId="1" applyFont="1" applyFill="1" applyBorder="1" applyAlignment="1">
      <alignment horizontal="center" vertical="center"/>
    </xf>
    <xf numFmtId="41" fontId="15" fillId="3" borderId="1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76" fontId="0" fillId="3" borderId="0" xfId="0" applyNumberFormat="1" applyFill="1">
      <alignment vertical="center"/>
    </xf>
    <xf numFmtId="0" fontId="20" fillId="0" borderId="0" xfId="0" applyFont="1" applyFill="1">
      <alignment vertical="center"/>
    </xf>
    <xf numFmtId="0" fontId="20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4" xfId="0" quotePrefix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41" fontId="18" fillId="3" borderId="0" xfId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</cellXfs>
  <cellStyles count="7">
    <cellStyle name="백분율" xfId="2" builtinId="5"/>
    <cellStyle name="쉼표 [0]" xfId="1" builtinId="6"/>
    <cellStyle name="쉼표 [0] 10 2 2" xfId="6"/>
    <cellStyle name="쉼표 [0] 2 3 2 3" xfId="4"/>
    <cellStyle name="쉼표 [0] 2 3 2 3 2 2" xfId="5"/>
    <cellStyle name="쉼표 [0] 5 4" xfId="3"/>
    <cellStyle name="표준" xfId="0" builtinId="0"/>
  </cellStyles>
  <dxfs count="4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59067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59067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59067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3</xdr:col>
      <xdr:colOff>0</xdr:colOff>
      <xdr:row>20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159067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59067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59067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59067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3</xdr:col>
      <xdr:colOff>0</xdr:colOff>
      <xdr:row>21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159067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14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20697825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857250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20697825" y="390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15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20697825" y="350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16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20697825" y="3752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17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20697825" y="4000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18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20697825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20697825" y="4495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20697825" y="474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64" name="TextBox 163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65" name="TextBox 164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66" name="TextBox 165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67" name="TextBox 166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68" name="TextBox 167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69" name="TextBox 168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70" name="TextBox 169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71" name="TextBox 170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72" name="TextBox 171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73" name="TextBox 172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74" name="TextBox 173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75" name="TextBox 174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76" name="TextBox 175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77" name="TextBox 176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78" name="TextBox 177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79" name="TextBox 178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80" name="TextBox 179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81" name="TextBox 180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82" name="TextBox 181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83" name="TextBox 182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84" name="TextBox 183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85" name="TextBox 184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86" name="TextBox 185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87" name="TextBox 186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91" name="TextBox 190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92" name="TextBox 191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93" name="TextBox 192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94" name="TextBox 193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95" name="TextBox 194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96" name="TextBox 195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19</xdr:row>
      <xdr:rowOff>0</xdr:rowOff>
    </xdr:from>
    <xdr:ext cx="184731" cy="264560"/>
    <xdr:sp macro="" textlink="">
      <xdr:nvSpPr>
        <xdr:cNvPr id="197" name="TextBox 196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98" name="TextBox 197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199" name="TextBox 198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0" name="TextBox 199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1" name="TextBox 200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2" name="TextBox 201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3" name="TextBox 202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4" name="TextBox 203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19" name="TextBox 218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20" name="TextBox 219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21" name="TextBox 220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22" name="TextBox 221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23" name="TextBox 222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24" name="TextBox 223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25" name="TextBox 224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26" name="TextBox 225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27" name="TextBox 226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28" name="TextBox 227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29" name="TextBox 228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30" name="TextBox 229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31" name="TextBox 230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32" name="TextBox 231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33" name="TextBox 232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34" name="TextBox 233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35" name="TextBox 234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36" name="TextBox 235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37" name="TextBox 236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38" name="TextBox 237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39" name="TextBox 238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40" name="TextBox 239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41" name="TextBox 240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42" name="TextBox 241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43" name="TextBox 242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44" name="TextBox 243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20</xdr:row>
      <xdr:rowOff>0</xdr:rowOff>
    </xdr:from>
    <xdr:ext cx="184731" cy="264560"/>
    <xdr:sp macro="" textlink="">
      <xdr:nvSpPr>
        <xdr:cNvPr id="245" name="TextBox 244"/>
        <xdr:cNvSpPr txBox="1"/>
      </xdr:nvSpPr>
      <xdr:spPr>
        <a:xfrm>
          <a:off x="20737286" y="42454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46" name="TextBox 245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47" name="TextBox 246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48" name="TextBox 247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49" name="TextBox 248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0" name="TextBox 249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1" name="TextBox 250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2" name="TextBox 251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3" name="TextBox 252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4" name="TextBox 253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5" name="TextBox 254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6" name="TextBox 255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7" name="TextBox 256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8" name="TextBox 257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59" name="TextBox 258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0" name="TextBox 259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1" name="TextBox 260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2" name="TextBox 261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3" name="TextBox 262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4" name="TextBox 263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5" name="TextBox 264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6" name="TextBox 265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7" name="TextBox 266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8" name="TextBox 267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69" name="TextBox 268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0" name="TextBox 269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1" name="TextBox 270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2" name="TextBox 271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3" name="TextBox 272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4" name="TextBox 273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5" name="TextBox 274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6" name="TextBox 275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7" name="TextBox 276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8" name="TextBox 277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79" name="TextBox 278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80" name="TextBox 279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  <xdr:oneCellAnchor>
    <xdr:from>
      <xdr:col>29</xdr:col>
      <xdr:colOff>0</xdr:colOff>
      <xdr:row>21</xdr:row>
      <xdr:rowOff>0</xdr:rowOff>
    </xdr:from>
    <xdr:ext cx="184731" cy="264560"/>
    <xdr:sp macro="" textlink="">
      <xdr:nvSpPr>
        <xdr:cNvPr id="281" name="TextBox 280"/>
        <xdr:cNvSpPr txBox="1"/>
      </xdr:nvSpPr>
      <xdr:spPr>
        <a:xfrm>
          <a:off x="20737286" y="44903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221;&#51008;\2-2004%20&#51104;&#51221;\WINDOWS\Temporary%20Internet%20Files\Content.IE5\K9HA3YY5\914811200012089375-14-&#44148;&#49444;&#50672;&#47732;&#51201;&#49373;&#49328;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K9HA3YY5/914811200012089375-14-&#44148;&#49444;&#50672;&#47732;&#51201;&#49373;&#49328;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49324;&#50629;&#44228;&#54925;&#48512;(2019)/2019%20&#48376;&#50868;&#50689;&#44228;&#54925;/&#51076;&#45824;&#49328;&#45800;%20&#50868;&#50689;&#44228;&#54925;/&#48537;&#51076;3-&#53664;&#51648;%20&#44277;&#44553;%20&#48143;%20&#45824;&#44552;&#54924;&#49688;(&#51076;&#45824;&#49328;&#45800;)(&#48320;&#44221;)1902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77;&#44592;&#49885;\8&#50900;&#49892;&#51201;\WINDOWS\Temp\WINDOWS\Temporary%20Internet%20Files\Content.IE5\K9HA3YY5\914811200012089375-14-&#44148;&#49444;&#50672;&#47732;&#51201;&#49373;&#49328;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H/AppData/Roaming/Microsoft/Excel/WINDOWS/Temporary%20Internet%20Files/Content.IE5/K9HA3YY5/914811200012089375-14-&#44148;&#49444;&#50672;&#47732;&#51201;&#49373;&#49328;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orary%20Internet%20Files\Content.IE5\K9HA3YY5\914811200012089375-14-&#44148;&#49444;&#50672;&#47732;&#51201;&#49373;&#49328;(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LH\AppData\Roaming\Microsoft\Excel\WINDOWS\Temporary%20Internet%20Files\Content.IE5\K9HA3YY5\914811200012089375-14-&#44148;&#49444;&#50672;&#47732;&#51201;&#49373;&#49328;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WINDOWS/Temporary%20Internet%20Files/Content.IE5/FWES0NOS/29257d85-0217&#49345;&#44032;&#48120;&#48516;&#50577;&#51088;&#49328;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9733;%202020&#45380;%20&#51452;&#44144;&#48373;&#51648;%20&#49324;&#50629;&#52628;&#51652;&#49892;&#51201;(11&#50900;&#47568;,%20&#50868;&#50689;&#44228;&#54925;%20&#48320;&#44221;&#24460;,%20&#50836;&#52397;&#50857;%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계획3"/>
      <sheetName val="사업추진일정"/>
      <sheetName val="토목착공이월"/>
      <sheetName val="택지수급"/>
      <sheetName val="신규사업"/>
      <sheetName val="(03)조기사업"/>
      <sheetName val="상세지구현황"/>
      <sheetName val="1__지구별_사업량_및_추진일정"/>
      <sheetName val="0217상가미분양자산"/>
      <sheetName val="가도공"/>
      <sheetName val="poolupdate"/>
      <sheetName val="건축직"/>
      <sheetName val="지점장"/>
      <sheetName val="조명시설"/>
      <sheetName val="동해title"/>
      <sheetName val="노무비단가"/>
      <sheetName val="중기조종사 단위단가"/>
      <sheetName val="부속동"/>
      <sheetName val="내역서"/>
      <sheetName val="단가"/>
      <sheetName val="통신내역서"/>
      <sheetName val="안양건축"/>
      <sheetName val="공통가설공사"/>
      <sheetName val="중기조종사_단위단가"/>
      <sheetName val="설산1.나"/>
      <sheetName val="본사S"/>
      <sheetName val="내역서(음성금왕)"/>
      <sheetName val="914811200012089375-14-건설연면적생산(1"/>
      <sheetName val="노임이"/>
      <sheetName val="population"/>
      <sheetName val="12-1. 토지개발(총괄)"/>
      <sheetName val="중기조종사_단위단가1"/>
      <sheetName val="설산1_나"/>
      <sheetName val="12-1__토지개발(총괄)"/>
      <sheetName val="단면 (2)"/>
      <sheetName val="6호기"/>
      <sheetName val="실행철강하도"/>
      <sheetName val="1.일반보상"/>
      <sheetName val="드롭다운항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계획3"/>
      <sheetName val="갑지(추정)"/>
      <sheetName val="조명시설"/>
      <sheetName val="2000년 임금추정"/>
      <sheetName val="공급용도"/>
      <sheetName val="지역본부"/>
      <sheetName val="지구CODE"/>
      <sheetName val="지구CODE-편집"/>
      <sheetName val="6호기"/>
      <sheetName val="직접비"/>
      <sheetName val="단가"/>
      <sheetName val="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토지공급(지역)"/>
      <sheetName val="2. 산업단지 토지임대(기정)"/>
      <sheetName val="2. 산업단지 토지임대(변경)"/>
      <sheetName val="2. 산업단지 토지임대(변경) (2)"/>
      <sheetName val="지구코드"/>
      <sheetName val="공급유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H1" t="str">
            <v>수요부족</v>
          </cell>
        </row>
        <row r="2">
          <cell r="H2" t="str">
            <v>18년매각</v>
          </cell>
        </row>
        <row r="3">
          <cell r="H3" t="str">
            <v>전산오류</v>
          </cell>
        </row>
        <row r="4">
          <cell r="H4" t="str">
            <v>기타사유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계획3"/>
      <sheetName val="일일"/>
      <sheetName val="사업관리"/>
      <sheetName val="운항율"/>
      <sheetName val="개요"/>
      <sheetName val="실행철강하도"/>
      <sheetName val="목차"/>
      <sheetName val="Sheet1"/>
      <sheetName val="토목주소"/>
      <sheetName val="원도급"/>
      <sheetName val="원가계산서"/>
      <sheetName val="하도급"/>
      <sheetName val="관급자재"/>
      <sheetName val="자재단가"/>
      <sheetName val="집계표"/>
      <sheetName val="골조시행"/>
      <sheetName val="기흥하도용"/>
      <sheetName val="청천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계획3"/>
      <sheetName val="전국현황"/>
      <sheetName val="갑지(추정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계획3"/>
      <sheetName val="갑지(추정)"/>
      <sheetName val="조명시설"/>
      <sheetName val="2000년 임금추정"/>
      <sheetName val="공급용도"/>
      <sheetName val="지역본부"/>
      <sheetName val="지구CODE"/>
      <sheetName val="지구CODE-편집"/>
      <sheetName val="6호기"/>
      <sheetName val="직접비"/>
      <sheetName val="단가"/>
      <sheetName val="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계획3"/>
      <sheetName val="전국현황"/>
      <sheetName val="갑지(추정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17상가미분양자산"/>
      <sheetName val="수정계획3"/>
      <sheetName val="토공총괄표"/>
      <sheetName val="EJ"/>
      <sheetName val="하수급견적대비"/>
      <sheetName val="공사개요"/>
      <sheetName val="MIJIBI"/>
      <sheetName val="자재집계표"/>
      <sheetName val="설비"/>
      <sheetName val="오억미만"/>
      <sheetName val="자재단가"/>
      <sheetName val="1. 지구별 사업량 및 추진일정"/>
      <sheetName val="사본 - b_balju"/>
      <sheetName val="토목내역서 (도급단가) (2)"/>
      <sheetName val="SLAB&quot;1&quot;"/>
      <sheetName val="표지"/>
      <sheetName val="목차"/>
      <sheetName val="총괄"/>
      <sheetName val="착.준공"/>
      <sheetName val="전국현황"/>
      <sheetName val="착_준공"/>
      <sheetName val="건설현황0331"/>
      <sheetName val="사업추진일정"/>
      <sheetName val="토목착공이월"/>
      <sheetName val="29257d85-0217상가미분양자산(1)"/>
      <sheetName val="6PILE  (돌출)"/>
      <sheetName val="1__지구별_사업량_및_추진일정"/>
      <sheetName val="사본_-_b_balju"/>
      <sheetName val="토목내역서_(도급단가)_(2)"/>
      <sheetName val="착_준공1"/>
      <sheetName val="6PILE__(돌출)"/>
      <sheetName val="순공사비"/>
      <sheetName val="투찰(하수)"/>
      <sheetName val="도급"/>
      <sheetName val="별표 "/>
      <sheetName val="총괄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Sheet1"/>
      <sheetName val="공급시행"/>
      <sheetName val="입주"/>
      <sheetName val="국민,영구,행복"/>
      <sheetName val="행복리츠"/>
      <sheetName val="분양전환"/>
      <sheetName val="공공임대상가"/>
      <sheetName val="매입임대 총괄표 (2)"/>
      <sheetName val="매입임대 총괄표"/>
      <sheetName val="4. 전세임대 확보 및 공급"/>
      <sheetName val="5. 주거급여"/>
      <sheetName val="6. 임대료"/>
      <sheetName val="1-1. 다가구매입임대(일반)"/>
      <sheetName val="1-2. 다가구매입임대(청년)"/>
      <sheetName val="1-3. 다가구매입임대(기숙사)"/>
      <sheetName val="1-4. 다가구매입임대(신혼부부Ⅰ)"/>
      <sheetName val="1-5. 다가구매입임대(신혼부부Ⅱ)"/>
      <sheetName val="1-6. 다가구매입임대(다자녀)"/>
      <sheetName val="1-7. 부도, 재개발임대"/>
      <sheetName val="1-7.아이돌봄시설"/>
      <sheetName val="2. 청년신혼부부리츠"/>
      <sheetName val="3. 공공리모델링"/>
      <sheetName val="7. 재임대공급"/>
      <sheetName val="8. 임대운영"/>
      <sheetName val="9. 임대사업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">
          <cell r="G10">
            <v>22271.75</v>
          </cell>
          <cell r="H10">
            <v>190222.823302</v>
          </cell>
          <cell r="I10">
            <v>44282.400000000001</v>
          </cell>
          <cell r="J10">
            <v>59140.859775999998</v>
          </cell>
          <cell r="K10">
            <v>54565.65</v>
          </cell>
          <cell r="L10">
            <v>32479</v>
          </cell>
          <cell r="M10">
            <v>94295.65</v>
          </cell>
          <cell r="N10">
            <v>151432.94960600001</v>
          </cell>
          <cell r="O10">
            <v>94295.65</v>
          </cell>
          <cell r="P10">
            <v>26384.881926999999</v>
          </cell>
          <cell r="Q10">
            <v>100359.4</v>
          </cell>
          <cell r="R10">
            <v>35811.416106999997</v>
          </cell>
          <cell r="S10">
            <v>100717.4</v>
          </cell>
          <cell r="T10">
            <v>82001.994798</v>
          </cell>
          <cell r="U10">
            <v>100928.4</v>
          </cell>
          <cell r="V10">
            <v>15687.812239000001</v>
          </cell>
          <cell r="W10">
            <v>100928.4</v>
          </cell>
          <cell r="X10">
            <v>95709.44791100001</v>
          </cell>
          <cell r="Y10">
            <v>110327</v>
          </cell>
          <cell r="Z10">
            <v>58119.744106999999</v>
          </cell>
          <cell r="AA10">
            <v>110583</v>
          </cell>
          <cell r="AB10">
            <v>94796.871130999993</v>
          </cell>
          <cell r="AC10">
            <v>125404</v>
          </cell>
        </row>
        <row r="12">
          <cell r="G12">
            <v>14496.924999999999</v>
          </cell>
          <cell r="H12">
            <v>69481.560899000004</v>
          </cell>
          <cell r="I12">
            <v>28502.899999999998</v>
          </cell>
          <cell r="J12">
            <v>6035.265359</v>
          </cell>
          <cell r="K12">
            <v>35577.974999999999</v>
          </cell>
          <cell r="L12">
            <v>6778</v>
          </cell>
          <cell r="M12">
            <v>61303.974999999999</v>
          </cell>
          <cell r="N12">
            <v>16990.044261999999</v>
          </cell>
          <cell r="O12">
            <v>61303.974999999999</v>
          </cell>
          <cell r="P12">
            <v>66952.117001999999</v>
          </cell>
          <cell r="Q12">
            <v>65441.9</v>
          </cell>
          <cell r="R12">
            <v>51295.055893999997</v>
          </cell>
          <cell r="S12">
            <v>65658.899999999994</v>
          </cell>
          <cell r="T12">
            <v>50019.913390000002</v>
          </cell>
          <cell r="U12">
            <v>65658.899999999994</v>
          </cell>
          <cell r="V12">
            <v>49121.079599999997</v>
          </cell>
          <cell r="W12">
            <v>65658.899999999994</v>
          </cell>
          <cell r="X12">
            <v>77666.286952000009</v>
          </cell>
          <cell r="Y12">
            <v>58931</v>
          </cell>
          <cell r="Z12">
            <v>73878.421498999989</v>
          </cell>
          <cell r="AA12">
            <v>58931</v>
          </cell>
          <cell r="AB12">
            <v>7153.1256970000004</v>
          </cell>
          <cell r="AC12">
            <v>66338</v>
          </cell>
        </row>
        <row r="14">
          <cell r="G14">
            <v>14762.45</v>
          </cell>
          <cell r="H14">
            <v>81991.091190000006</v>
          </cell>
          <cell r="I14">
            <v>29941.513000000003</v>
          </cell>
          <cell r="J14">
            <v>17467.250685999999</v>
          </cell>
          <cell r="K14">
            <v>38064.063000000002</v>
          </cell>
          <cell r="L14">
            <v>23702</v>
          </cell>
          <cell r="M14">
            <v>63385.063000000002</v>
          </cell>
          <cell r="N14">
            <v>3918.9300659999999</v>
          </cell>
          <cell r="O14">
            <v>63385.063000000002</v>
          </cell>
          <cell r="P14">
            <v>6209.2795249999999</v>
          </cell>
          <cell r="Q14">
            <v>68351.513000000006</v>
          </cell>
          <cell r="R14">
            <v>176320.81813199999</v>
          </cell>
          <cell r="S14">
            <v>68351.513000000006</v>
          </cell>
          <cell r="T14">
            <v>23033.852031999999</v>
          </cell>
          <cell r="U14">
            <v>68351.513000000006</v>
          </cell>
          <cell r="V14">
            <v>80209.488329</v>
          </cell>
          <cell r="W14">
            <v>68351.513000000006</v>
          </cell>
          <cell r="X14">
            <v>73713.422122000004</v>
          </cell>
          <cell r="Y14">
            <v>64937</v>
          </cell>
          <cell r="Z14">
            <v>62044.072251999998</v>
          </cell>
          <cell r="AA14">
            <v>64937</v>
          </cell>
          <cell r="AB14">
            <v>123498.691135</v>
          </cell>
          <cell r="AC14">
            <v>70907</v>
          </cell>
        </row>
        <row r="16">
          <cell r="G16">
            <v>6663.1669999999995</v>
          </cell>
          <cell r="H16">
            <v>13285.271635999999</v>
          </cell>
          <cell r="I16">
            <v>13164.916999999999</v>
          </cell>
          <cell r="J16">
            <v>1561.630461</v>
          </cell>
          <cell r="K16">
            <v>15902.75</v>
          </cell>
          <cell r="L16">
            <v>16443</v>
          </cell>
          <cell r="M16">
            <v>26324.75</v>
          </cell>
          <cell r="N16">
            <v>7829.5057500000003</v>
          </cell>
          <cell r="O16">
            <v>26324.75</v>
          </cell>
          <cell r="P16">
            <v>30931.663154999998</v>
          </cell>
          <cell r="Q16">
            <v>28957.917000000001</v>
          </cell>
          <cell r="R16">
            <v>21374.493972</v>
          </cell>
          <cell r="S16">
            <v>28957.917000000001</v>
          </cell>
          <cell r="T16">
            <v>59781.46542</v>
          </cell>
          <cell r="U16">
            <v>28957.917000000001</v>
          </cell>
          <cell r="V16">
            <v>72300.994104000012</v>
          </cell>
          <cell r="W16">
            <v>28957.917000000001</v>
          </cell>
          <cell r="X16">
            <v>33133.845634999998</v>
          </cell>
          <cell r="Y16">
            <v>28233</v>
          </cell>
          <cell r="Z16">
            <v>2457.5797849999999</v>
          </cell>
          <cell r="AA16">
            <v>28233</v>
          </cell>
          <cell r="AB16">
            <v>23431.929037999998</v>
          </cell>
          <cell r="AC16">
            <v>30766</v>
          </cell>
        </row>
        <row r="18">
          <cell r="G18">
            <v>1937.5</v>
          </cell>
          <cell r="H18">
            <v>4352.447478</v>
          </cell>
          <cell r="I18">
            <v>3877.40625</v>
          </cell>
          <cell r="J18">
            <v>1547.3610099999999</v>
          </cell>
          <cell r="K18">
            <v>4311.90625</v>
          </cell>
          <cell r="L18">
            <v>329</v>
          </cell>
          <cell r="M18">
            <v>6754.90625</v>
          </cell>
          <cell r="N18">
            <v>1851.3289729999999</v>
          </cell>
          <cell r="O18">
            <v>6978.90625</v>
          </cell>
          <cell r="P18">
            <v>7391.4679599999999</v>
          </cell>
          <cell r="Q18">
            <v>7843.40625</v>
          </cell>
          <cell r="R18">
            <v>12751.297704000001</v>
          </cell>
          <cell r="S18">
            <v>7619.40625</v>
          </cell>
          <cell r="T18">
            <v>989.90799199999992</v>
          </cell>
          <cell r="U18">
            <v>7619.40625</v>
          </cell>
          <cell r="V18">
            <v>11509.091838</v>
          </cell>
          <cell r="W18">
            <v>7772.40625</v>
          </cell>
          <cell r="X18">
            <v>4528.77736</v>
          </cell>
          <cell r="Y18">
            <v>7997</v>
          </cell>
          <cell r="Z18">
            <v>6178.7531129999998</v>
          </cell>
          <cell r="AA18">
            <v>7997</v>
          </cell>
          <cell r="AB18">
            <v>10434.0915</v>
          </cell>
          <cell r="AC18">
            <v>17927</v>
          </cell>
        </row>
        <row r="20">
          <cell r="G20">
            <v>1702.1749999999997</v>
          </cell>
          <cell r="H20">
            <v>3014.9859999999999</v>
          </cell>
          <cell r="I20">
            <v>3627.0187499999997</v>
          </cell>
          <cell r="J20">
            <v>22.727</v>
          </cell>
          <cell r="K20">
            <v>4434.84375</v>
          </cell>
          <cell r="L20">
            <v>320</v>
          </cell>
          <cell r="M20">
            <v>6364.84375</v>
          </cell>
          <cell r="N20">
            <v>760.05718000000002</v>
          </cell>
          <cell r="O20">
            <v>6364.84375</v>
          </cell>
          <cell r="P20">
            <v>3214.4980100000002</v>
          </cell>
          <cell r="Q20">
            <v>7112.0187500000002</v>
          </cell>
          <cell r="R20">
            <v>3411.8147100000001</v>
          </cell>
          <cell r="S20">
            <v>7112.0187500000002</v>
          </cell>
          <cell r="T20">
            <v>1127.4934699999999</v>
          </cell>
          <cell r="U20">
            <v>7112.0187500000002</v>
          </cell>
          <cell r="V20">
            <v>12016.708478</v>
          </cell>
          <cell r="W20">
            <v>7336.0187500000002</v>
          </cell>
          <cell r="X20">
            <v>17627.349995999997</v>
          </cell>
          <cell r="Y20">
            <v>6292</v>
          </cell>
          <cell r="Z20">
            <v>1769.5438300000001</v>
          </cell>
          <cell r="AA20">
            <v>6445</v>
          </cell>
          <cell r="AB20">
            <v>6399.0403329999999</v>
          </cell>
          <cell r="AC20">
            <v>7628</v>
          </cell>
        </row>
        <row r="22">
          <cell r="G22">
            <v>5296.8330000000005</v>
          </cell>
          <cell r="H22">
            <v>4097.9075869999997</v>
          </cell>
          <cell r="I22">
            <v>10589.958000000001</v>
          </cell>
          <cell r="J22">
            <v>6716.7041360000003</v>
          </cell>
          <cell r="K22">
            <v>12489.125</v>
          </cell>
          <cell r="L22">
            <v>5130</v>
          </cell>
          <cell r="M22">
            <v>20908.125</v>
          </cell>
          <cell r="N22">
            <v>1973.52475</v>
          </cell>
          <cell r="O22">
            <v>20908.125</v>
          </cell>
          <cell r="P22">
            <v>1.43083</v>
          </cell>
          <cell r="Q22">
            <v>22836.957999999999</v>
          </cell>
          <cell r="R22">
            <v>2928.9299799999999</v>
          </cell>
          <cell r="S22">
            <v>22999.957999999999</v>
          </cell>
          <cell r="T22">
            <v>31481.880079999999</v>
          </cell>
          <cell r="U22">
            <v>22999.957999999999</v>
          </cell>
          <cell r="V22">
            <v>50886.389810000001</v>
          </cell>
          <cell r="W22">
            <v>22999.957999999999</v>
          </cell>
          <cell r="X22">
            <v>40621.587919999998</v>
          </cell>
          <cell r="Y22">
            <v>22350</v>
          </cell>
          <cell r="Z22">
            <v>9133.8134209999989</v>
          </cell>
          <cell r="AA22">
            <v>22350</v>
          </cell>
          <cell r="AB22">
            <v>31111.579098999999</v>
          </cell>
          <cell r="AC22">
            <v>24713</v>
          </cell>
        </row>
        <row r="24">
          <cell r="G24">
            <v>2105.8249999999998</v>
          </cell>
          <cell r="H24">
            <v>7699.3766100000003</v>
          </cell>
          <cell r="I24">
            <v>4251.7937499999998</v>
          </cell>
          <cell r="J24">
            <v>2.3775400000000002</v>
          </cell>
          <cell r="K24">
            <v>5371.96875</v>
          </cell>
          <cell r="L24">
            <v>1318</v>
          </cell>
          <cell r="M24">
            <v>8028.96875</v>
          </cell>
          <cell r="N24">
            <v>0</v>
          </cell>
          <cell r="O24">
            <v>8252.96875</v>
          </cell>
          <cell r="P24">
            <v>4100.4400800000003</v>
          </cell>
          <cell r="Q24">
            <v>9234.7937500000007</v>
          </cell>
          <cell r="R24">
            <v>13826.55285</v>
          </cell>
          <cell r="S24">
            <v>9234.7937500000007</v>
          </cell>
          <cell r="T24">
            <v>6569.0403100000003</v>
          </cell>
          <cell r="U24">
            <v>9234.7937500000007</v>
          </cell>
          <cell r="V24">
            <v>520.212176</v>
          </cell>
          <cell r="W24">
            <v>9234.7937500000007</v>
          </cell>
          <cell r="X24">
            <v>3814.4747690000004</v>
          </cell>
          <cell r="Y24">
            <v>9090</v>
          </cell>
          <cell r="Z24">
            <v>1123.7608110000001</v>
          </cell>
          <cell r="AA24">
            <v>9090</v>
          </cell>
          <cell r="AB24">
            <v>407.46837400000004</v>
          </cell>
          <cell r="AC24">
            <v>10722</v>
          </cell>
        </row>
        <row r="26">
          <cell r="G26">
            <v>4386</v>
          </cell>
          <cell r="H26">
            <v>1663.0319437000001</v>
          </cell>
          <cell r="I26">
            <v>8691</v>
          </cell>
          <cell r="J26">
            <v>2367.2381910000004</v>
          </cell>
          <cell r="K26">
            <v>10499</v>
          </cell>
          <cell r="L26">
            <v>8138</v>
          </cell>
          <cell r="M26">
            <v>16888</v>
          </cell>
          <cell r="N26">
            <v>337.68841200000003</v>
          </cell>
          <cell r="O26">
            <v>16888</v>
          </cell>
          <cell r="P26">
            <v>35403.772261999999</v>
          </cell>
          <cell r="Q26">
            <v>18565</v>
          </cell>
          <cell r="R26">
            <v>6974.1755499999999</v>
          </cell>
          <cell r="S26">
            <v>18565</v>
          </cell>
          <cell r="T26">
            <v>343.77753999999999</v>
          </cell>
          <cell r="U26">
            <v>18725</v>
          </cell>
          <cell r="V26">
            <v>1358.09959</v>
          </cell>
          <cell r="W26">
            <v>18958</v>
          </cell>
          <cell r="X26">
            <v>76924.530539999992</v>
          </cell>
          <cell r="Y26">
            <v>19128</v>
          </cell>
          <cell r="Z26">
            <v>3078.5077799999999</v>
          </cell>
          <cell r="AA26">
            <v>19128</v>
          </cell>
          <cell r="AB26">
            <v>278.94531999999998</v>
          </cell>
          <cell r="AC26">
            <v>21295</v>
          </cell>
        </row>
        <row r="28">
          <cell r="G28">
            <v>6517</v>
          </cell>
          <cell r="H28">
            <v>14936.898170999999</v>
          </cell>
          <cell r="I28">
            <v>12527.625</v>
          </cell>
          <cell r="J28">
            <v>10548.72474</v>
          </cell>
          <cell r="K28">
            <v>15933.625</v>
          </cell>
          <cell r="L28">
            <v>858</v>
          </cell>
          <cell r="M28">
            <v>26116.625</v>
          </cell>
          <cell r="N28">
            <v>3665.744185</v>
          </cell>
          <cell r="O28">
            <v>26116.625</v>
          </cell>
          <cell r="P28">
            <v>22844.358378000001</v>
          </cell>
          <cell r="Q28">
            <v>28250.625</v>
          </cell>
          <cell r="R28">
            <v>34004.948250000001</v>
          </cell>
          <cell r="S28">
            <v>28250.625</v>
          </cell>
          <cell r="T28">
            <v>4563.1808359999995</v>
          </cell>
          <cell r="U28">
            <v>28250.625</v>
          </cell>
          <cell r="V28">
            <v>15728.056234</v>
          </cell>
          <cell r="W28">
            <v>28250.625</v>
          </cell>
          <cell r="X28">
            <v>28205.193121000004</v>
          </cell>
          <cell r="Y28">
            <v>27628</v>
          </cell>
          <cell r="Z28">
            <v>2581.01775</v>
          </cell>
          <cell r="AA28">
            <v>27859</v>
          </cell>
          <cell r="AB28">
            <v>5488.3736209999997</v>
          </cell>
          <cell r="AC28">
            <v>36323</v>
          </cell>
        </row>
        <row r="30">
          <cell r="G30">
            <v>3375.4749999999999</v>
          </cell>
          <cell r="H30">
            <v>13356.6921</v>
          </cell>
          <cell r="I30">
            <v>6491.6625000000004</v>
          </cell>
          <cell r="J30">
            <v>34.202269999999999</v>
          </cell>
          <cell r="K30">
            <v>8787.1875</v>
          </cell>
          <cell r="L30">
            <v>2581</v>
          </cell>
          <cell r="M30">
            <v>13351.1875</v>
          </cell>
          <cell r="N30">
            <v>3150.2951760000001</v>
          </cell>
          <cell r="O30">
            <v>13575.1875</v>
          </cell>
          <cell r="P30">
            <v>15297.120243000001</v>
          </cell>
          <cell r="Q30">
            <v>14791.6625</v>
          </cell>
          <cell r="R30">
            <v>9459.7553889999999</v>
          </cell>
          <cell r="S30">
            <v>14791.6625</v>
          </cell>
          <cell r="T30">
            <v>13653.161538999999</v>
          </cell>
          <cell r="U30">
            <v>14791.6625</v>
          </cell>
          <cell r="V30">
            <v>1020.676367</v>
          </cell>
          <cell r="W30">
            <v>14791.6625</v>
          </cell>
          <cell r="X30">
            <v>2411.5346970000001</v>
          </cell>
          <cell r="Y30">
            <v>14034</v>
          </cell>
          <cell r="Z30">
            <v>659.28733899999997</v>
          </cell>
          <cell r="AA30">
            <v>14034</v>
          </cell>
          <cell r="AB30">
            <v>5984.6654840000001</v>
          </cell>
          <cell r="AC30">
            <v>20410</v>
          </cell>
        </row>
        <row r="32">
          <cell r="G32">
            <v>394</v>
          </cell>
          <cell r="H32">
            <v>0</v>
          </cell>
          <cell r="I32">
            <v>510</v>
          </cell>
          <cell r="J32">
            <v>0</v>
          </cell>
          <cell r="K32">
            <v>1727</v>
          </cell>
          <cell r="L32">
            <v>0</v>
          </cell>
          <cell r="M32">
            <v>2022</v>
          </cell>
          <cell r="N32">
            <v>4424</v>
          </cell>
          <cell r="O32">
            <v>2022</v>
          </cell>
          <cell r="P32">
            <v>3139</v>
          </cell>
          <cell r="Q32">
            <v>2030</v>
          </cell>
          <cell r="R32">
            <v>3164</v>
          </cell>
          <cell r="S32">
            <v>6354</v>
          </cell>
          <cell r="T32">
            <v>2601.5182500000001</v>
          </cell>
          <cell r="U32">
            <v>2130</v>
          </cell>
          <cell r="V32">
            <v>2794.5817499999998</v>
          </cell>
          <cell r="W32">
            <v>2030</v>
          </cell>
          <cell r="X32">
            <v>297</v>
          </cell>
          <cell r="Y32">
            <v>2030</v>
          </cell>
          <cell r="Z32">
            <v>1407</v>
          </cell>
          <cell r="AA32">
            <v>2030</v>
          </cell>
          <cell r="AB32">
            <v>0</v>
          </cell>
          <cell r="AC32">
            <v>2330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21"/>
  <sheetViews>
    <sheetView view="pageBreakPreview" zoomScale="70" zoomScaleNormal="100" zoomScaleSheetLayoutView="70" workbookViewId="0">
      <selection activeCell="E43" sqref="E43"/>
    </sheetView>
  </sheetViews>
  <sheetFormatPr defaultColWidth="9" defaultRowHeight="16.5" x14ac:dyDescent="0.3"/>
  <cols>
    <col min="1" max="1" width="1.625" customWidth="1"/>
    <col min="2" max="2" width="9.625" style="49" customWidth="1"/>
    <col min="3" max="3" width="9.625" style="2" customWidth="1"/>
    <col min="4" max="5" width="13.375" customWidth="1"/>
    <col min="6" max="6" width="9.625" style="47" hidden="1" customWidth="1"/>
    <col min="7" max="7" width="9.625" customWidth="1"/>
    <col min="8" max="8" width="9.75" style="49" customWidth="1"/>
    <col min="9" max="9" width="9.625" customWidth="1"/>
    <col min="10" max="10" width="9.625" style="49" customWidth="1"/>
    <col min="11" max="11" width="9.625" customWidth="1"/>
    <col min="12" max="12" width="9.625" style="49" customWidth="1"/>
    <col min="13" max="13" width="9.625" customWidth="1"/>
    <col min="14" max="14" width="9.625" style="49" customWidth="1"/>
    <col min="15" max="15" width="9.625" customWidth="1"/>
    <col min="16" max="16" width="9.625" style="49" customWidth="1"/>
    <col min="17" max="17" width="9.625" customWidth="1"/>
    <col min="18" max="18" width="9.625" style="49" customWidth="1"/>
    <col min="19" max="19" width="9.625" customWidth="1"/>
    <col min="20" max="20" width="10.5" style="49" customWidth="1"/>
    <col min="21" max="28" width="9.625" customWidth="1"/>
    <col min="29" max="29" width="11.25" customWidth="1"/>
  </cols>
  <sheetData>
    <row r="1" spans="1:31" s="3" customFormat="1" ht="9.9499999999999993" customHeight="1" x14ac:dyDescent="0.3">
      <c r="A1" s="1"/>
      <c r="B1" s="2"/>
      <c r="C1" s="2"/>
      <c r="D1" s="1"/>
      <c r="E1" s="1"/>
      <c r="F1" s="1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1"/>
      <c r="W1" s="1"/>
      <c r="X1" s="1"/>
      <c r="Y1" s="1"/>
      <c r="Z1" s="1"/>
      <c r="AA1" s="1"/>
      <c r="AB1" s="1"/>
      <c r="AC1" s="1"/>
    </row>
    <row r="2" spans="1:31" s="3" customFormat="1" ht="21" customHeight="1" x14ac:dyDescent="0.3">
      <c r="A2" s="4"/>
      <c r="B2" s="5" t="s">
        <v>0</v>
      </c>
      <c r="C2" s="5"/>
      <c r="D2" s="6"/>
      <c r="E2" s="6"/>
      <c r="F2" s="6"/>
      <c r="G2" s="7"/>
      <c r="H2" s="8"/>
      <c r="I2" s="7"/>
      <c r="J2" s="8"/>
      <c r="K2" s="7"/>
      <c r="L2" s="8"/>
      <c r="M2" s="7"/>
      <c r="N2" s="8"/>
      <c r="O2" s="7"/>
      <c r="P2" s="8"/>
      <c r="Q2" s="7"/>
      <c r="R2" s="8"/>
      <c r="S2" s="7"/>
      <c r="T2" s="8"/>
      <c r="U2" s="7"/>
      <c r="V2" s="6"/>
      <c r="W2" s="7"/>
      <c r="X2" s="6"/>
      <c r="Y2" s="7"/>
      <c r="Z2" s="6"/>
      <c r="AA2" s="7"/>
      <c r="AB2" s="7"/>
      <c r="AC2" s="7"/>
    </row>
    <row r="3" spans="1:31" s="3" customFormat="1" ht="18" customHeight="1" x14ac:dyDescent="0.3">
      <c r="A3" s="9"/>
      <c r="B3" s="10"/>
      <c r="C3" s="10"/>
      <c r="D3" s="9"/>
      <c r="E3" s="9"/>
      <c r="F3" s="9"/>
      <c r="G3" s="9"/>
      <c r="H3" s="10"/>
      <c r="I3" s="9"/>
      <c r="J3" s="10"/>
      <c r="K3" s="9"/>
      <c r="L3" s="10"/>
      <c r="M3" s="9"/>
      <c r="N3" s="10"/>
      <c r="O3" s="9"/>
      <c r="P3" s="10"/>
      <c r="Q3" s="9"/>
      <c r="R3" s="10"/>
      <c r="S3" s="9"/>
      <c r="T3" s="10"/>
      <c r="U3" s="9"/>
      <c r="V3" s="9"/>
      <c r="W3" s="9"/>
      <c r="X3" s="9"/>
      <c r="Y3" s="9"/>
      <c r="Z3" s="9"/>
      <c r="AA3" s="11"/>
      <c r="AB3" s="11"/>
      <c r="AD3" s="11" t="s">
        <v>1</v>
      </c>
    </row>
    <row r="4" spans="1:31" ht="18" customHeight="1" x14ac:dyDescent="0.3">
      <c r="A4" s="12"/>
      <c r="B4" s="51" t="s">
        <v>2</v>
      </c>
      <c r="C4" s="52" t="s">
        <v>3</v>
      </c>
      <c r="D4" s="53"/>
      <c r="E4" s="52" t="s">
        <v>4</v>
      </c>
      <c r="F4" s="13" t="s">
        <v>5</v>
      </c>
      <c r="G4" s="58" t="s">
        <v>6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60"/>
    </row>
    <row r="5" spans="1:31" ht="18" customHeight="1" x14ac:dyDescent="0.3">
      <c r="A5" s="12"/>
      <c r="B5" s="51"/>
      <c r="C5" s="54"/>
      <c r="D5" s="55"/>
      <c r="E5" s="54"/>
      <c r="F5" s="14"/>
      <c r="G5" s="51" t="s">
        <v>7</v>
      </c>
      <c r="H5" s="51"/>
      <c r="I5" s="51" t="s">
        <v>8</v>
      </c>
      <c r="J5" s="51"/>
      <c r="K5" s="51" t="s">
        <v>9</v>
      </c>
      <c r="L5" s="51"/>
      <c r="M5" s="51" t="s">
        <v>10</v>
      </c>
      <c r="N5" s="51"/>
      <c r="O5" s="51" t="s">
        <v>11</v>
      </c>
      <c r="P5" s="51"/>
      <c r="Q5" s="51" t="s">
        <v>12</v>
      </c>
      <c r="R5" s="51"/>
      <c r="S5" s="51" t="s">
        <v>13</v>
      </c>
      <c r="T5" s="51"/>
      <c r="U5" s="51" t="s">
        <v>14</v>
      </c>
      <c r="V5" s="51"/>
      <c r="W5" s="51" t="s">
        <v>15</v>
      </c>
      <c r="X5" s="51"/>
      <c r="Y5" s="51" t="s">
        <v>16</v>
      </c>
      <c r="Z5" s="51"/>
      <c r="AA5" s="51" t="s">
        <v>17</v>
      </c>
      <c r="AB5" s="51"/>
      <c r="AC5" s="51" t="s">
        <v>18</v>
      </c>
      <c r="AD5" s="51"/>
    </row>
    <row r="6" spans="1:31" ht="18" customHeight="1" x14ac:dyDescent="0.3">
      <c r="A6" s="12"/>
      <c r="B6" s="51"/>
      <c r="C6" s="56"/>
      <c r="D6" s="57"/>
      <c r="E6" s="56"/>
      <c r="F6" s="15" t="s">
        <v>19</v>
      </c>
      <c r="G6" s="16" t="s">
        <v>20</v>
      </c>
      <c r="H6" s="16" t="s">
        <v>21</v>
      </c>
      <c r="I6" s="16" t="s">
        <v>20</v>
      </c>
      <c r="J6" s="16" t="s">
        <v>21</v>
      </c>
      <c r="K6" s="16" t="s">
        <v>20</v>
      </c>
      <c r="L6" s="16" t="s">
        <v>21</v>
      </c>
      <c r="M6" s="16" t="s">
        <v>20</v>
      </c>
      <c r="N6" s="16" t="s">
        <v>21</v>
      </c>
      <c r="O6" s="16" t="s">
        <v>20</v>
      </c>
      <c r="P6" s="16" t="s">
        <v>21</v>
      </c>
      <c r="Q6" s="16" t="s">
        <v>20</v>
      </c>
      <c r="R6" s="16" t="s">
        <v>21</v>
      </c>
      <c r="S6" s="16" t="s">
        <v>20</v>
      </c>
      <c r="T6" s="16" t="s">
        <v>21</v>
      </c>
      <c r="U6" s="16" t="s">
        <v>20</v>
      </c>
      <c r="V6" s="16" t="s">
        <v>21</v>
      </c>
      <c r="W6" s="16" t="s">
        <v>20</v>
      </c>
      <c r="X6" s="16" t="s">
        <v>21</v>
      </c>
      <c r="Y6" s="16" t="s">
        <v>20</v>
      </c>
      <c r="Z6" s="16" t="s">
        <v>21</v>
      </c>
      <c r="AA6" s="16" t="s">
        <v>20</v>
      </c>
      <c r="AB6" s="16" t="s">
        <v>21</v>
      </c>
      <c r="AC6" s="16" t="s">
        <v>20</v>
      </c>
      <c r="AD6" s="16" t="s">
        <v>21</v>
      </c>
    </row>
    <row r="7" spans="1:31" s="23" customFormat="1" ht="18" customHeight="1" x14ac:dyDescent="0.3">
      <c r="A7" s="17"/>
      <c r="B7" s="18"/>
      <c r="C7" s="19"/>
      <c r="D7" s="20"/>
      <c r="E7" s="20"/>
      <c r="F7" s="21"/>
      <c r="G7" s="20"/>
      <c r="H7" s="19"/>
      <c r="I7" s="20"/>
      <c r="J7" s="19"/>
      <c r="K7" s="20"/>
      <c r="L7" s="19"/>
      <c r="M7" s="20"/>
      <c r="N7" s="19"/>
      <c r="O7" s="20"/>
      <c r="P7" s="22"/>
      <c r="Q7" s="20"/>
      <c r="R7" s="22"/>
      <c r="S7" s="20"/>
      <c r="T7" s="22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1" ht="20.100000000000001" customHeight="1" x14ac:dyDescent="0.3">
      <c r="A8" s="12"/>
      <c r="B8" s="24" t="s">
        <v>22</v>
      </c>
      <c r="C8" s="24" t="s">
        <v>23</v>
      </c>
      <c r="D8" s="24" t="s">
        <v>24</v>
      </c>
      <c r="E8" s="25">
        <f t="shared" ref="E8:AC8" si="0">E9+E10+E11+E12+E13+E14+E15+E16+E17+E18+E19+E20</f>
        <v>3829968.3540000007</v>
      </c>
      <c r="F8" s="25">
        <f t="shared" si="0"/>
        <v>848814</v>
      </c>
      <c r="G8" s="26">
        <f t="shared" si="0"/>
        <v>83909.1</v>
      </c>
      <c r="H8" s="27">
        <f t="shared" si="0"/>
        <v>404102.08691670001</v>
      </c>
      <c r="I8" s="26">
        <f t="shared" si="0"/>
        <v>250367.29425000001</v>
      </c>
      <c r="J8" s="27">
        <f t="shared" si="0"/>
        <v>509546.42808569997</v>
      </c>
      <c r="K8" s="26">
        <f t="shared" si="0"/>
        <v>458032.3885</v>
      </c>
      <c r="L8" s="27">
        <f t="shared" si="0"/>
        <v>607622.42808569991</v>
      </c>
      <c r="M8" s="26">
        <f t="shared" si="0"/>
        <v>803776.48274999997</v>
      </c>
      <c r="N8" s="27">
        <f t="shared" si="0"/>
        <v>803956.49644569994</v>
      </c>
      <c r="O8" s="26">
        <f t="shared" si="0"/>
        <v>1150192.5769999998</v>
      </c>
      <c r="P8" s="25">
        <f t="shared" si="0"/>
        <v>1025826.5258177</v>
      </c>
      <c r="Q8" s="26">
        <f t="shared" si="0"/>
        <v>1523967.7712500002</v>
      </c>
      <c r="R8" s="25">
        <f t="shared" si="0"/>
        <v>1397149.7843557</v>
      </c>
      <c r="S8" s="26">
        <f t="shared" si="0"/>
        <v>1902580.9654999999</v>
      </c>
      <c r="T8" s="25">
        <f t="shared" si="0"/>
        <v>1673316.9700126995</v>
      </c>
      <c r="U8" s="26">
        <f t="shared" si="0"/>
        <v>2277341.1597500001</v>
      </c>
      <c r="V8" s="25">
        <f t="shared" si="0"/>
        <v>1986470.1605276999</v>
      </c>
      <c r="W8" s="26">
        <f t="shared" si="0"/>
        <v>2652611.3540000007</v>
      </c>
      <c r="X8" s="25">
        <f t="shared" si="0"/>
        <v>2441123.6115506995</v>
      </c>
      <c r="Y8" s="26">
        <f t="shared" si="0"/>
        <v>3023588.3540000007</v>
      </c>
      <c r="Z8" s="25">
        <f t="shared" si="0"/>
        <v>2663555.1132377</v>
      </c>
      <c r="AA8" s="26">
        <f t="shared" si="0"/>
        <v>3395205.3540000007</v>
      </c>
      <c r="AB8" s="26">
        <f t="shared" si="0"/>
        <v>2972539.8939696993</v>
      </c>
      <c r="AC8" s="26">
        <f t="shared" si="0"/>
        <v>3829968.3540000007</v>
      </c>
      <c r="AD8" s="26"/>
      <c r="AE8" s="28"/>
    </row>
    <row r="9" spans="1:31" s="3" customFormat="1" ht="18" customHeight="1" x14ac:dyDescent="0.3">
      <c r="A9" s="1"/>
      <c r="B9" s="29" t="s">
        <v>25</v>
      </c>
      <c r="C9" s="29" t="s">
        <v>23</v>
      </c>
      <c r="D9" s="30" t="s">
        <v>24</v>
      </c>
      <c r="E9" s="31">
        <v>1058958.7000000002</v>
      </c>
      <c r="F9" s="31">
        <v>140574</v>
      </c>
      <c r="G9" s="32">
        <f>'[9]매입임대 총괄표'!G10</f>
        <v>22271.75</v>
      </c>
      <c r="H9" s="33">
        <f>'[9]매입임대 총괄표'!H10</f>
        <v>190222.823302</v>
      </c>
      <c r="I9" s="34">
        <f>'[9]매입임대 총괄표'!G10+'[9]매입임대 총괄표'!I10</f>
        <v>66554.149999999994</v>
      </c>
      <c r="J9" s="35">
        <f>'[9]매입임대 총괄표'!H10+'[9]매입임대 총괄표'!J10</f>
        <v>249363.683078</v>
      </c>
      <c r="K9" s="34">
        <f>'[9]매입임대 총괄표'!G10+'[9]매입임대 총괄표'!I10+'[9]매입임대 총괄표'!K10</f>
        <v>121119.79999999999</v>
      </c>
      <c r="L9" s="36">
        <f>'[9]매입임대 총괄표'!H10+'[9]매입임대 총괄표'!J10+'[9]매입임대 총괄표'!L10</f>
        <v>281842.68307799997</v>
      </c>
      <c r="M9" s="34">
        <f>'[9]매입임대 총괄표'!G10+'[9]매입임대 총괄표'!I10+'[9]매입임대 총괄표'!K10+'[9]매입임대 총괄표'!M10</f>
        <v>215415.44999999998</v>
      </c>
      <c r="N9" s="37">
        <f>'[9]매입임대 총괄표'!H10+'[9]매입임대 총괄표'!J10+'[9]매입임대 총괄표'!L10+'[9]매입임대 총괄표'!N10</f>
        <v>433275.63268399995</v>
      </c>
      <c r="O9" s="34">
        <f>'[9]매입임대 총괄표'!G10+'[9]매입임대 총괄표'!I10+'[9]매입임대 총괄표'!K10+'[9]매입임대 총괄표'!M10+'[9]매입임대 총괄표'!O10</f>
        <v>309711.09999999998</v>
      </c>
      <c r="P9" s="37">
        <f>'[9]매입임대 총괄표'!H10+'[9]매입임대 총괄표'!J10+'[9]매입임대 총괄표'!L10+'[9]매입임대 총괄표'!N10+'[9]매입임대 총괄표'!P10</f>
        <v>459660.51461099996</v>
      </c>
      <c r="Q9" s="34">
        <f>'[9]매입임대 총괄표'!G10+'[9]매입임대 총괄표'!I10+'[9]매입임대 총괄표'!K10+'[9]매입임대 총괄표'!M10+'[9]매입임대 총괄표'!O10+'[9]매입임대 총괄표'!Q10</f>
        <v>410070.5</v>
      </c>
      <c r="R9" s="37">
        <f>'[9]매입임대 총괄표'!H10+'[9]매입임대 총괄표'!J10+'[9]매입임대 총괄표'!L10+'[9]매입임대 총괄표'!N10+'[9]매입임대 총괄표'!P10+'[9]매입임대 총괄표'!R10</f>
        <v>495471.93071799993</v>
      </c>
      <c r="S9" s="34">
        <f>'[9]매입임대 총괄표'!G10+'[9]매입임대 총괄표'!I10+'[9]매입임대 총괄표'!K10+'[9]매입임대 총괄표'!M10+'[9]매입임대 총괄표'!O10+'[9]매입임대 총괄표'!Q10+'[9]매입임대 총괄표'!S10</f>
        <v>510787.9</v>
      </c>
      <c r="T9" s="37">
        <f>'[9]매입임대 총괄표'!H10+'[9]매입임대 총괄표'!J10+'[9]매입임대 총괄표'!L10+'[9]매입임대 총괄표'!N10+'[9]매입임대 총괄표'!P10+'[9]매입임대 총괄표'!R10+'[9]매입임대 총괄표'!T10</f>
        <v>577473.9255159999</v>
      </c>
      <c r="U9" s="34">
        <f>'[9]매입임대 총괄표'!G10+'[9]매입임대 총괄표'!I10+'[9]매입임대 총괄표'!K10+'[9]매입임대 총괄표'!M10+'[9]매입임대 총괄표'!O10+'[9]매입임대 총괄표'!Q10+'[9]매입임대 총괄표'!S10+'[9]매입임대 총괄표'!U10</f>
        <v>611716.30000000005</v>
      </c>
      <c r="V9" s="37">
        <f>'[9]매입임대 총괄표'!H10+'[9]매입임대 총괄표'!J10+'[9]매입임대 총괄표'!L10+'[9]매입임대 총괄표'!N10+'[9]매입임대 총괄표'!P10+'[9]매입임대 총괄표'!R10+'[9]매입임대 총괄표'!T10+'[9]매입임대 총괄표'!V10</f>
        <v>593161.73775499989</v>
      </c>
      <c r="W9" s="34">
        <f>'[9]매입임대 총괄표'!G10+'[9]매입임대 총괄표'!I10+'[9]매입임대 총괄표'!K10+'[9]매입임대 총괄표'!M10+'[9]매입임대 총괄표'!O10+'[9]매입임대 총괄표'!Q10+'[9]매입임대 총괄표'!S10+'[9]매입임대 총괄표'!U10+'[9]매입임대 총괄표'!W10</f>
        <v>712644.70000000007</v>
      </c>
      <c r="X9" s="37">
        <f>'[9]매입임대 총괄표'!H10+'[9]매입임대 총괄표'!J10+'[9]매입임대 총괄표'!L10+'[9]매입임대 총괄표'!N10+'[9]매입임대 총괄표'!P10+'[9]매입임대 총괄표'!R10+'[9]매입임대 총괄표'!T10+'[9]매입임대 총괄표'!V10+'[9]매입임대 총괄표'!X10</f>
        <v>688871.18566599989</v>
      </c>
      <c r="Y9" s="34">
        <f>'[9]매입임대 총괄표'!G10+'[9]매입임대 총괄표'!I10+'[9]매입임대 총괄표'!K10+'[9]매입임대 총괄표'!M10+'[9]매입임대 총괄표'!O10+'[9]매입임대 총괄표'!Q10+'[9]매입임대 총괄표'!S10+'[9]매입임대 총괄표'!U10+'[9]매입임대 총괄표'!W10+'[9]매입임대 총괄표'!Y10</f>
        <v>822971.70000000007</v>
      </c>
      <c r="Z9" s="37">
        <f>'[9]매입임대 총괄표'!H10+'[9]매입임대 총괄표'!J10+'[9]매입임대 총괄표'!L10+'[9]매입임대 총괄표'!N10+'[9]매입임대 총괄표'!P10+'[9]매입임대 총괄표'!R10+'[9]매입임대 총괄표'!T10+'[9]매입임대 총괄표'!V10+'[9]매입임대 총괄표'!X10+'[9]매입임대 총괄표'!Z10</f>
        <v>746990.92977299984</v>
      </c>
      <c r="AA9" s="32">
        <f>'[9]매입임대 총괄표'!G10+'[9]매입임대 총괄표'!I10+'[9]매입임대 총괄표'!K10+'[9]매입임대 총괄표'!M10+'[9]매입임대 총괄표'!O10+'[9]매입임대 총괄표'!Q10+'[9]매입임대 총괄표'!S10+'[9]매입임대 총괄표'!U10+'[9]매입임대 총괄표'!W10+'[9]매입임대 총괄표'!Y10+'[9]매입임대 총괄표'!AA10</f>
        <v>933554.70000000007</v>
      </c>
      <c r="AB9" s="34">
        <f>'[9]매입임대 총괄표'!H10+'[9]매입임대 총괄표'!J10+'[9]매입임대 총괄표'!L10+'[9]매입임대 총괄표'!N10+'[9]매입임대 총괄표'!P10+'[9]매입임대 총괄표'!R10+'[9]매입임대 총괄표'!T10+'[9]매입임대 총괄표'!V10+'[9]매입임대 총괄표'!X10+'[9]매입임대 총괄표'!Z10+'[9]매입임대 총괄표'!AB10</f>
        <v>841787.80090399983</v>
      </c>
      <c r="AC9" s="34">
        <f>'[9]매입임대 총괄표'!G10+'[9]매입임대 총괄표'!I10+'[9]매입임대 총괄표'!K10+'[9]매입임대 총괄표'!M10+'[9]매입임대 총괄표'!O10+'[9]매입임대 총괄표'!Q10+'[9]매입임대 총괄표'!S10+'[9]매입임대 총괄표'!U10+'[9]매입임대 총괄표'!W10+'[9]매입임대 총괄표'!Y10+'[9]매입임대 총괄표'!AA10+'[9]매입임대 총괄표'!AC10</f>
        <v>1058958.7000000002</v>
      </c>
      <c r="AD9" s="34"/>
      <c r="AE9" s="38"/>
    </row>
    <row r="10" spans="1:31" s="3" customFormat="1" ht="20.100000000000001" customHeight="1" x14ac:dyDescent="0.3">
      <c r="A10" s="1"/>
      <c r="B10" s="29" t="s">
        <v>26</v>
      </c>
      <c r="C10" s="29" t="s">
        <v>23</v>
      </c>
      <c r="D10" s="30" t="s">
        <v>24</v>
      </c>
      <c r="E10" s="31">
        <v>647804.35000000009</v>
      </c>
      <c r="F10" s="31">
        <v>106920</v>
      </c>
      <c r="G10" s="32">
        <f>'[9]매입임대 총괄표'!G12</f>
        <v>14496.924999999999</v>
      </c>
      <c r="H10" s="33">
        <f>'[9]매입임대 총괄표'!H12</f>
        <v>69481.560899000004</v>
      </c>
      <c r="I10" s="39">
        <f>'[9]매입임대 총괄표'!G12+'[9]매입임대 총괄표'!I12</f>
        <v>42999.824999999997</v>
      </c>
      <c r="J10" s="40">
        <f>'[9]매입임대 총괄표'!H12+'[9]매입임대 총괄표'!J12</f>
        <v>75516.826258000001</v>
      </c>
      <c r="K10" s="39">
        <f>'[9]매입임대 총괄표'!G12+'[9]매입임대 총괄표'!I12+'[9]매입임대 총괄표'!K12</f>
        <v>78577.799999999988</v>
      </c>
      <c r="L10" s="41">
        <f>'[9]매입임대 총괄표'!H12+'[9]매입임대 총괄표'!J12+'[9]매입임대 총괄표'!L12</f>
        <v>82294.826258000001</v>
      </c>
      <c r="M10" s="39">
        <f>'[9]매입임대 총괄표'!G12+'[9]매입임대 총괄표'!I12+'[9]매입임대 총괄표'!K12+'[9]매입임대 총괄표'!M12</f>
        <v>139881.77499999999</v>
      </c>
      <c r="N10" s="37">
        <f>'[9]매입임대 총괄표'!H12+'[9]매입임대 총괄표'!J12+'[9]매입임대 총괄표'!L12+'[9]매입임대 총괄표'!N12</f>
        <v>99284.870519999997</v>
      </c>
      <c r="O10" s="39">
        <f>'[9]매입임대 총괄표'!G12+'[9]매입임대 총괄표'!I12+'[9]매입임대 총괄표'!K12+'[9]매입임대 총괄표'!M12+'[9]매입임대 총괄표'!O12</f>
        <v>201185.75</v>
      </c>
      <c r="P10" s="37">
        <f>'[9]매입임대 총괄표'!H12+'[9]매입임대 총괄표'!J12+'[9]매입임대 총괄표'!L12+'[9]매입임대 총괄표'!N12+'[9]매입임대 총괄표'!P12</f>
        <v>166236.98752199998</v>
      </c>
      <c r="Q10" s="39">
        <f>'[9]매입임대 총괄표'!G12+'[9]매입임대 총괄표'!I12+'[9]매입임대 총괄표'!K12+'[9]매입임대 총괄표'!M12+'[9]매입임대 총괄표'!O12+'[9]매입임대 총괄표'!Q12</f>
        <v>266627.65000000002</v>
      </c>
      <c r="R10" s="37">
        <f>'[9]매입임대 총괄표'!H12+'[9]매입임대 총괄표'!J12+'[9]매입임대 총괄표'!L12+'[9]매입임대 총괄표'!N12+'[9]매입임대 총괄표'!P12+'[9]매입임대 총괄표'!R12</f>
        <v>217532.04341599997</v>
      </c>
      <c r="S10" s="39">
        <f>'[9]매입임대 총괄표'!G12+'[9]매입임대 총괄표'!I12+'[9]매입임대 총괄표'!K12+'[9]매입임대 총괄표'!M12+'[9]매입임대 총괄표'!O12+'[9]매입임대 총괄표'!Q12+'[9]매입임대 총괄표'!S12</f>
        <v>332286.55000000005</v>
      </c>
      <c r="T10" s="37">
        <f>'[9]매입임대 총괄표'!H12+'[9]매입임대 총괄표'!J12+'[9]매입임대 총괄표'!L12+'[9]매입임대 총괄표'!N12+'[9]매입임대 총괄표'!P12+'[9]매입임대 총괄표'!R12+'[9]매입임대 총괄표'!T12</f>
        <v>267551.95680599997</v>
      </c>
      <c r="U10" s="39">
        <f>'[9]매입임대 총괄표'!G12+'[9]매입임대 총괄표'!I12+'[9]매입임대 총괄표'!K12+'[9]매입임대 총괄표'!M12+'[9]매입임대 총괄표'!O12+'[9]매입임대 총괄표'!Q12+'[9]매입임대 총괄표'!S12+'[9]매입임대 총괄표'!U12</f>
        <v>397945.45000000007</v>
      </c>
      <c r="V10" s="37">
        <f>'[9]매입임대 총괄표'!H12+'[9]매입임대 총괄표'!J12+'[9]매입임대 총괄표'!L12+'[9]매입임대 총괄표'!N12+'[9]매입임대 총괄표'!P12+'[9]매입임대 총괄표'!R12+'[9]매입임대 총괄표'!T12+'[9]매입임대 총괄표'!V12</f>
        <v>316673.03640599997</v>
      </c>
      <c r="W10" s="39">
        <f>'[9]매입임대 총괄표'!G12+'[9]매입임대 총괄표'!I12+'[9]매입임대 총괄표'!K12+'[9]매입임대 총괄표'!M12+'[9]매입임대 총괄표'!O12+'[9]매입임대 총괄표'!Q12+'[9]매입임대 총괄표'!S12+'[9]매입임대 총괄표'!U12+'[9]매입임대 총괄표'!W12</f>
        <v>463604.35000000009</v>
      </c>
      <c r="X10" s="37">
        <f>'[9]매입임대 총괄표'!H12+'[9]매입임대 총괄표'!J12+'[9]매입임대 총괄표'!L12+'[9]매입임대 총괄표'!N12+'[9]매입임대 총괄표'!P12+'[9]매입임대 총괄표'!R12+'[9]매입임대 총괄표'!T12+'[9]매입임대 총괄표'!V12+'[9]매입임대 총괄표'!X12</f>
        <v>394339.32335799997</v>
      </c>
      <c r="Y10" s="39">
        <f>'[9]매입임대 총괄표'!G12+'[9]매입임대 총괄표'!I12+'[9]매입임대 총괄표'!K12+'[9]매입임대 총괄표'!M12+'[9]매입임대 총괄표'!O12+'[9]매입임대 총괄표'!Q12+'[9]매입임대 총괄표'!S12+'[9]매입임대 총괄표'!U12+'[9]매입임대 총괄표'!W12+'[9]매입임대 총괄표'!Y12</f>
        <v>522535.35000000009</v>
      </c>
      <c r="Z10" s="37">
        <f>'[9]매입임대 총괄표'!H12+'[9]매입임대 총괄표'!J12+'[9]매입임대 총괄표'!L12+'[9]매입임대 총괄표'!N12+'[9]매입임대 총괄표'!P12+'[9]매입임대 총괄표'!R12+'[9]매입임대 총괄표'!T12+'[9]매입임대 총괄표'!V12+'[9]매입임대 총괄표'!X12+'[9]매입임대 총괄표'!Z12</f>
        <v>468217.74485699995</v>
      </c>
      <c r="AA10" s="32">
        <f>'[9]매입임대 총괄표'!G12+'[9]매입임대 총괄표'!I12+'[9]매입임대 총괄표'!K12+'[9]매입임대 총괄표'!M12+'[9]매입임대 총괄표'!O12+'[9]매입임대 총괄표'!Q12+'[9]매입임대 총괄표'!S12+'[9]매입임대 총괄표'!U12+'[9]매입임대 총괄표'!W12+'[9]매입임대 총괄표'!Y12+'[9]매입임대 총괄표'!AA12</f>
        <v>581466.35000000009</v>
      </c>
      <c r="AB10" s="39">
        <f>'[9]매입임대 총괄표'!H12+'[9]매입임대 총괄표'!J12+'[9]매입임대 총괄표'!L12+'[9]매입임대 총괄표'!N12+'[9]매입임대 총괄표'!P12+'[9]매입임대 총괄표'!R12+'[9]매입임대 총괄표'!T12+'[9]매입임대 총괄표'!V12+'[9]매입임대 총괄표'!X12+'[9]매입임대 총괄표'!Z12+'[9]매입임대 총괄표'!AB12</f>
        <v>475370.87055399996</v>
      </c>
      <c r="AC10" s="39">
        <f>'[9]매입임대 총괄표'!G12+'[9]매입임대 총괄표'!I12+'[9]매입임대 총괄표'!K12+'[9]매입임대 총괄표'!M12+'[9]매입임대 총괄표'!O12+'[9]매입임대 총괄표'!Q12+'[9]매입임대 총괄표'!S12+'[9]매입임대 총괄표'!U12+'[9]매입임대 총괄표'!W12+'[9]매입임대 총괄표'!Y12+'[9]매입임대 총괄표'!AA12+'[9]매입임대 총괄표'!AC12</f>
        <v>647804.35000000009</v>
      </c>
      <c r="AD10" s="39"/>
      <c r="AE10" s="38"/>
    </row>
    <row r="11" spans="1:31" s="3" customFormat="1" ht="20.100000000000001" customHeight="1" x14ac:dyDescent="0.3">
      <c r="A11" s="1"/>
      <c r="B11" s="29" t="s">
        <v>27</v>
      </c>
      <c r="C11" s="29" t="s">
        <v>23</v>
      </c>
      <c r="D11" s="30" t="s">
        <v>24</v>
      </c>
      <c r="E11" s="31">
        <v>683725.20400000014</v>
      </c>
      <c r="F11" s="31">
        <v>158070</v>
      </c>
      <c r="G11" s="32">
        <f>'[9]매입임대 총괄표'!G14</f>
        <v>14762.45</v>
      </c>
      <c r="H11" s="33">
        <f>'[9]매입임대 총괄표'!H14</f>
        <v>81991.091190000006</v>
      </c>
      <c r="I11" s="37">
        <f>'[9]매입임대 총괄표'!G14+'[9]매입임대 총괄표'!I14</f>
        <v>44703.963000000003</v>
      </c>
      <c r="J11" s="35">
        <f>'[9]매입임대 총괄표'!H14+'[9]매입임대 총괄표'!J14</f>
        <v>99458.341876000006</v>
      </c>
      <c r="K11" s="37">
        <f>'[9]매입임대 총괄표'!G14+'[9]매입임대 총괄표'!I14+'[9]매입임대 총괄표'!K14</f>
        <v>82768.026000000013</v>
      </c>
      <c r="L11" s="36">
        <f>'[9]매입임대 총괄표'!H14+'[9]매입임대 총괄표'!J14+'[9]매입임대 총괄표'!L14</f>
        <v>123160.34187600001</v>
      </c>
      <c r="M11" s="37">
        <f>'[9]매입임대 총괄표'!G14+'[9]매입임대 총괄표'!I14+'[9]매입임대 총괄표'!K14+'[9]매입임대 총괄표'!M14</f>
        <v>146153.08900000001</v>
      </c>
      <c r="N11" s="37">
        <f>'[9]매입임대 총괄표'!H14+'[9]매입임대 총괄표'!J14+'[9]매입임대 총괄표'!L14+'[9]매입임대 총괄표'!N14</f>
        <v>127079.27194200001</v>
      </c>
      <c r="O11" s="37">
        <f>'[9]매입임대 총괄표'!G14+'[9]매입임대 총괄표'!I14+'[9]매입임대 총괄표'!K14+'[9]매입임대 총괄표'!M14+'[9]매입임대 총괄표'!O14</f>
        <v>209538.152</v>
      </c>
      <c r="P11" s="37">
        <f>'[9]매입임대 총괄표'!H14+'[9]매입임대 총괄표'!J14+'[9]매입임대 총괄표'!L14+'[9]매입임대 총괄표'!N14+'[9]매입임대 총괄표'!P14</f>
        <v>133288.55146700001</v>
      </c>
      <c r="Q11" s="37">
        <f>'[9]매입임대 총괄표'!G14+'[9]매입임대 총괄표'!I14+'[9]매입임대 총괄표'!K14+'[9]매입임대 총괄표'!M14+'[9]매입임대 총괄표'!O14+'[9]매입임대 총괄표'!Q14</f>
        <v>277889.66500000004</v>
      </c>
      <c r="R11" s="37">
        <f>'[9]매입임대 총괄표'!H14+'[9]매입임대 총괄표'!J14+'[9]매입임대 총괄표'!L14+'[9]매입임대 총괄표'!N14+'[9]매입임대 총괄표'!P14+'[9]매입임대 총괄표'!R14</f>
        <v>309609.36959899997</v>
      </c>
      <c r="S11" s="37">
        <f>'[9]매입임대 총괄표'!G14+'[9]매입임대 총괄표'!I14+'[9]매입임대 총괄표'!K14+'[9]매입임대 총괄표'!M14+'[9]매입임대 총괄표'!O14+'[9]매입임대 총괄표'!Q14+'[9]매입임대 총괄표'!S14</f>
        <v>346241.17800000007</v>
      </c>
      <c r="T11" s="37">
        <f>'[9]매입임대 총괄표'!H14+'[9]매입임대 총괄표'!J14+'[9]매입임대 총괄표'!L14+'[9]매입임대 총괄표'!N14+'[9]매입임대 총괄표'!P14+'[9]매입임대 총괄표'!R14+'[9]매입임대 총괄표'!T14</f>
        <v>332643.22163099999</v>
      </c>
      <c r="U11" s="37">
        <f>'[9]매입임대 총괄표'!G14+'[9]매입임대 총괄표'!I14+'[9]매입임대 총괄표'!K14+'[9]매입임대 총괄표'!M14+'[9]매입임대 총괄표'!O14+'[9]매입임대 총괄표'!Q14+'[9]매입임대 총괄표'!S14+'[9]매입임대 총괄표'!U14</f>
        <v>414592.69100000011</v>
      </c>
      <c r="V11" s="37">
        <f>'[9]매입임대 총괄표'!H14+'[9]매입임대 총괄표'!J14+'[9]매입임대 총괄표'!L14+'[9]매입임대 총괄표'!N14+'[9]매입임대 총괄표'!P14+'[9]매입임대 총괄표'!R14+'[9]매입임대 총괄표'!T14+'[9]매입임대 총괄표'!V14</f>
        <v>412852.70996000001</v>
      </c>
      <c r="W11" s="37">
        <f>'[9]매입임대 총괄표'!G14+'[9]매입임대 총괄표'!I14+'[9]매입임대 총괄표'!K14+'[9]매입임대 총괄표'!M14+'[9]매입임대 총괄표'!O14+'[9]매입임대 총괄표'!Q14+'[9]매입임대 총괄표'!S14+'[9]매입임대 총괄표'!U14+'[9]매입임대 총괄표'!W14</f>
        <v>482944.20400000014</v>
      </c>
      <c r="X11" s="37">
        <f>'[9]매입임대 총괄표'!H14+'[9]매입임대 총괄표'!J14+'[9]매입임대 총괄표'!L14+'[9]매입임대 총괄표'!N14+'[9]매입임대 총괄표'!P14+'[9]매입임대 총괄표'!R14+'[9]매입임대 총괄표'!T14+'[9]매입임대 총괄표'!V14+'[9]매입임대 총괄표'!X14</f>
        <v>486566.13208200003</v>
      </c>
      <c r="Y11" s="37">
        <f>'[9]매입임대 총괄표'!G14+'[9]매입임대 총괄표'!I14+'[9]매입임대 총괄표'!K14+'[9]매입임대 총괄표'!M14+'[9]매입임대 총괄표'!O14+'[9]매입임대 총괄표'!Q14+'[9]매입임대 총괄표'!S14+'[9]매입임대 총괄표'!U14+'[9]매입임대 총괄표'!W14+'[9]매입임대 총괄표'!Y14</f>
        <v>547881.20400000014</v>
      </c>
      <c r="Z11" s="37">
        <f>'[9]매입임대 총괄표'!H14+'[9]매입임대 총괄표'!J14+'[9]매입임대 총괄표'!L14+'[9]매입임대 총괄표'!N14+'[9]매입임대 총괄표'!P14+'[9]매입임대 총괄표'!R14+'[9]매입임대 총괄표'!T14+'[9]매입임대 총괄표'!V14+'[9]매입임대 총괄표'!X14+'[9]매입임대 총괄표'!Z14</f>
        <v>548610.20433400001</v>
      </c>
      <c r="AA11" s="32">
        <f>'[9]매입임대 총괄표'!G14+'[9]매입임대 총괄표'!I14+'[9]매입임대 총괄표'!K14+'[9]매입임대 총괄표'!M14+'[9]매입임대 총괄표'!O14+'[9]매입임대 총괄표'!Q14+'[9]매입임대 총괄표'!S14+'[9]매입임대 총괄표'!U14+'[9]매입임대 총괄표'!W14+'[9]매입임대 총괄표'!Y14+'[9]매입임대 총괄표'!AA14</f>
        <v>612818.20400000014</v>
      </c>
      <c r="AB11" s="37">
        <f>'[9]매입임대 총괄표'!H14+'[9]매입임대 총괄표'!J14+'[9]매입임대 총괄표'!L14+'[9]매입임대 총괄표'!N14+'[9]매입임대 총괄표'!P14+'[9]매입임대 총괄표'!R14+'[9]매입임대 총괄표'!T14+'[9]매입임대 총괄표'!V14+'[9]매입임대 총괄표'!X14+'[9]매입임대 총괄표'!Z14+'[9]매입임대 총괄표'!AB14</f>
        <v>672108.89546899998</v>
      </c>
      <c r="AC11" s="37">
        <f>'[9]매입임대 총괄표'!G14+'[9]매입임대 총괄표'!I14+'[9]매입임대 총괄표'!K14+'[9]매입임대 총괄표'!M14+'[9]매입임대 총괄표'!O14+'[9]매입임대 총괄표'!Q14+'[9]매입임대 총괄표'!S14+'[9]매입임대 총괄표'!U14+'[9]매입임대 총괄표'!W14+'[9]매입임대 총괄표'!Y14+'[9]매입임대 총괄표'!AA14+'[9]매입임대 총괄표'!AC14</f>
        <v>683725.20400000014</v>
      </c>
      <c r="AD11" s="37"/>
      <c r="AE11" s="38"/>
    </row>
    <row r="12" spans="1:31" s="3" customFormat="1" ht="20.100000000000001" customHeight="1" x14ac:dyDescent="0.3">
      <c r="A12" s="1"/>
      <c r="B12" s="29" t="s">
        <v>28</v>
      </c>
      <c r="C12" s="29" t="s">
        <v>23</v>
      </c>
      <c r="D12" s="30" t="s">
        <v>24</v>
      </c>
      <c r="E12" s="31">
        <v>291444.00200000004</v>
      </c>
      <c r="F12" s="37">
        <v>100161</v>
      </c>
      <c r="G12" s="32">
        <f>'[9]매입임대 총괄표'!G16</f>
        <v>6663.1669999999995</v>
      </c>
      <c r="H12" s="33">
        <f>'[9]매입임대 총괄표'!H16</f>
        <v>13285.271635999999</v>
      </c>
      <c r="I12" s="37">
        <f>'[9]매입임대 총괄표'!G16+'[9]매입임대 총괄표'!I16</f>
        <v>19828.083999999999</v>
      </c>
      <c r="J12" s="36">
        <f>'[9]매입임대 총괄표'!H16+'[9]매입임대 총괄표'!J16</f>
        <v>14846.902097</v>
      </c>
      <c r="K12" s="37">
        <f>'[9]매입임대 총괄표'!G16+'[9]매입임대 총괄표'!I16+'[9]매입임대 총괄표'!K16</f>
        <v>35730.834000000003</v>
      </c>
      <c r="L12" s="36">
        <f>'[9]매입임대 총괄표'!H16+'[9]매입임대 총괄표'!J16+'[9]매입임대 총괄표'!L16</f>
        <v>31289.902096999998</v>
      </c>
      <c r="M12" s="37">
        <f>'[9]매입임대 총괄표'!G16+'[9]매입임대 총괄표'!I16+'[9]매입임대 총괄표'!K16+'[9]매입임대 총괄표'!M16</f>
        <v>62055.584000000003</v>
      </c>
      <c r="N12" s="37">
        <f>'[9]매입임대 총괄표'!H16+'[9]매입임대 총괄표'!J16+'[9]매입임대 총괄표'!L16+'[9]매입임대 총괄표'!N16</f>
        <v>39119.407846999995</v>
      </c>
      <c r="O12" s="37">
        <f>'[9]매입임대 총괄표'!G16+'[9]매입임대 총괄표'!I16+'[9]매입임대 총괄표'!K16+'[9]매입임대 총괄표'!M16+'[9]매입임대 총괄표'!O16</f>
        <v>88380.334000000003</v>
      </c>
      <c r="P12" s="37">
        <f>'[9]매입임대 총괄표'!H16+'[9]매입임대 총괄표'!J16+'[9]매입임대 총괄표'!L16+'[9]매입임대 총괄표'!N16+'[9]매입임대 총괄표'!P16</f>
        <v>70051.071001999997</v>
      </c>
      <c r="Q12" s="37">
        <f>'[9]매입임대 총괄표'!G16+'[9]매입임대 총괄표'!I16+'[9]매입임대 총괄표'!K16+'[9]매입임대 총괄표'!M16+'[9]매입임대 총괄표'!O16+'[9]매입임대 총괄표'!Q16</f>
        <v>117338.251</v>
      </c>
      <c r="R12" s="37">
        <f>'[9]매입임대 총괄표'!H16+'[9]매입임대 총괄표'!J16+'[9]매입임대 총괄표'!L16+'[9]매입임대 총괄표'!N16+'[9]매입임대 총괄표'!P16+'[9]매입임대 총괄표'!R16</f>
        <v>91425.564973999994</v>
      </c>
      <c r="S12" s="37">
        <f>'[9]매입임대 총괄표'!G16+'[9]매입임대 총괄표'!I16+'[9]매입임대 총괄표'!K16+'[9]매입임대 총괄표'!M16+'[9]매입임대 총괄표'!O16+'[9]매입임대 총괄표'!Q16+'[9]매입임대 총괄표'!S16</f>
        <v>146296.16800000001</v>
      </c>
      <c r="T12" s="37">
        <f>'[9]매입임대 총괄표'!H16+'[9]매입임대 총괄표'!J16+'[9]매입임대 총괄표'!L16+'[9]매입임대 총괄표'!N16+'[9]매입임대 총괄표'!P16+'[9]매입임대 총괄표'!R16+'[9]매입임대 총괄표'!T16</f>
        <v>151207.030394</v>
      </c>
      <c r="U12" s="37">
        <f>'[9]매입임대 총괄표'!G16+'[9]매입임대 총괄표'!I16+'[9]매입임대 총괄표'!K16+'[9]매입임대 총괄표'!M16+'[9]매입임대 총괄표'!O16+'[9]매입임대 총괄표'!Q16+'[9]매입임대 총괄표'!S16+'[9]매입임대 총괄표'!U16</f>
        <v>175254.08500000002</v>
      </c>
      <c r="V12" s="37">
        <f>'[9]매입임대 총괄표'!H16+'[9]매입임대 총괄표'!J16+'[9]매입임대 총괄표'!L16+'[9]매입임대 총괄표'!N16+'[9]매입임대 총괄표'!P16+'[9]매입임대 총괄표'!R16+'[9]매입임대 총괄표'!T16+'[9]매입임대 총괄표'!V16</f>
        <v>223508.02449800001</v>
      </c>
      <c r="W12" s="37">
        <f>'[9]매입임대 총괄표'!G16+'[9]매입임대 총괄표'!I16+'[9]매입임대 총괄표'!K16+'[9]매입임대 총괄표'!M16+'[9]매입임대 총괄표'!O16+'[9]매입임대 총괄표'!Q16+'[9]매입임대 총괄표'!S16+'[9]매입임대 총괄표'!U16+'[9]매입임대 총괄표'!W16</f>
        <v>204212.00200000004</v>
      </c>
      <c r="X12" s="37">
        <f>'[9]매입임대 총괄표'!H16+'[9]매입임대 총괄표'!J16+'[9]매입임대 총괄표'!L16+'[9]매입임대 총괄표'!N16+'[9]매입임대 총괄표'!P16+'[9]매입임대 총괄표'!R16+'[9]매입임대 총괄표'!T16+'[9]매입임대 총괄표'!V16+'[9]매입임대 총괄표'!X16</f>
        <v>256641.87013300002</v>
      </c>
      <c r="Y12" s="37">
        <f>'[9]매입임대 총괄표'!G16+'[9]매입임대 총괄표'!I16+'[9]매입임대 총괄표'!K16+'[9]매입임대 총괄표'!M16+'[9]매입임대 총괄표'!O16+'[9]매입임대 총괄표'!Q16+'[9]매입임대 총괄표'!S16+'[9]매입임대 총괄표'!U16+'[9]매입임대 총괄표'!W16+'[9]매입임대 총괄표'!Y16</f>
        <v>232445.00200000004</v>
      </c>
      <c r="Z12" s="37">
        <f>'[9]매입임대 총괄표'!H16+'[9]매입임대 총괄표'!J16+'[9]매입임대 총괄표'!L16+'[9]매입임대 총괄표'!N16+'[9]매입임대 총괄표'!P16+'[9]매입임대 총괄표'!R16+'[9]매입임대 총괄표'!T16+'[9]매입임대 총괄표'!V16+'[9]매입임대 총괄표'!X16+'[9]매입임대 총괄표'!Z16</f>
        <v>259099.44991800003</v>
      </c>
      <c r="AA12" s="32">
        <f>'[9]매입임대 총괄표'!G16+'[9]매입임대 총괄표'!I16+'[9]매입임대 총괄표'!K16+'[9]매입임대 총괄표'!M16+'[9]매입임대 총괄표'!O16+'[9]매입임대 총괄표'!Q16+'[9]매입임대 총괄표'!S16+'[9]매입임대 총괄표'!U16+'[9]매입임대 총괄표'!W16+'[9]매입임대 총괄표'!Y16+'[9]매입임대 총괄표'!AA16</f>
        <v>260678.00200000004</v>
      </c>
      <c r="AB12" s="37">
        <f>'[9]매입임대 총괄표'!H16+'[9]매입임대 총괄표'!J16+'[9]매입임대 총괄표'!L16+'[9]매입임대 총괄표'!N16+'[9]매입임대 총괄표'!P16+'[9]매입임대 총괄표'!R16+'[9]매입임대 총괄표'!T16+'[9]매입임대 총괄표'!V16+'[9]매입임대 총괄표'!X16+'[9]매입임대 총괄표'!Z16+'[9]매입임대 총괄표'!AB16</f>
        <v>282531.37895600003</v>
      </c>
      <c r="AC12" s="37">
        <f>'[9]매입임대 총괄표'!G16+'[9]매입임대 총괄표'!I16+'[9]매입임대 총괄표'!K16+'[9]매입임대 총괄표'!M16+'[9]매입임대 총괄표'!O16+'[9]매입임대 총괄표'!Q16+'[9]매입임대 총괄표'!S16+'[9]매입임대 총괄표'!U16+'[9]매입임대 총괄표'!W16+'[9]매입임대 총괄표'!Y16+'[9]매입임대 총괄표'!AA16+'[9]매입임대 총괄표'!AC16</f>
        <v>291444.00200000004</v>
      </c>
      <c r="AD12" s="37"/>
      <c r="AE12" s="38"/>
    </row>
    <row r="13" spans="1:31" s="3" customFormat="1" ht="20.25" customHeight="1" x14ac:dyDescent="0.3">
      <c r="A13" s="1"/>
      <c r="B13" s="29" t="s">
        <v>29</v>
      </c>
      <c r="C13" s="29" t="s">
        <v>23</v>
      </c>
      <c r="D13" s="30" t="s">
        <v>24</v>
      </c>
      <c r="E13" s="31">
        <v>88636.25</v>
      </c>
      <c r="F13" s="37">
        <v>20655</v>
      </c>
      <c r="G13" s="32">
        <f>'[9]매입임대 총괄표'!G18</f>
        <v>1937.5</v>
      </c>
      <c r="H13" s="33">
        <f>'[9]매입임대 총괄표'!H18</f>
        <v>4352.447478</v>
      </c>
      <c r="I13" s="37">
        <f>'[9]매입임대 총괄표'!G18+'[9]매입임대 총괄표'!I18</f>
        <v>5814.90625</v>
      </c>
      <c r="J13" s="36">
        <f>'[9]매입임대 총괄표'!H18+'[9]매입임대 총괄표'!J18</f>
        <v>5899.8084879999997</v>
      </c>
      <c r="K13" s="37">
        <f>'[9]매입임대 총괄표'!G18+'[9]매입임대 총괄표'!I18+'[9]매입임대 총괄표'!K18</f>
        <v>10126.8125</v>
      </c>
      <c r="L13" s="36">
        <f>'[9]매입임대 총괄표'!H18+'[9]매입임대 총괄표'!J18+'[9]매입임대 총괄표'!L18</f>
        <v>6228.8084879999997</v>
      </c>
      <c r="M13" s="37">
        <f>'[9]매입임대 총괄표'!G18+'[9]매입임대 총괄표'!I18+'[9]매입임대 총괄표'!K18+'[9]매입임대 총괄표'!M18</f>
        <v>16881.71875</v>
      </c>
      <c r="N13" s="37">
        <f>'[9]매입임대 총괄표'!H18+'[9]매입임대 총괄표'!J18+'[9]매입임대 총괄표'!L18+'[9]매입임대 총괄표'!N18</f>
        <v>8080.1374609999993</v>
      </c>
      <c r="O13" s="37">
        <f>'[9]매입임대 총괄표'!G18+'[9]매입임대 총괄표'!I18+'[9]매입임대 총괄표'!K18+'[9]매입임대 총괄표'!M18+'[9]매입임대 총괄표'!O18</f>
        <v>23860.625</v>
      </c>
      <c r="P13" s="37">
        <f>'[9]매입임대 총괄표'!H18+'[9]매입임대 총괄표'!J18+'[9]매입임대 총괄표'!L18+'[9]매입임대 총괄표'!N18+'[9]매입임대 총괄표'!P18</f>
        <v>15471.605421</v>
      </c>
      <c r="Q13" s="37">
        <f>'[9]매입임대 총괄표'!G18+'[9]매입임대 총괄표'!I18+'[9]매입임대 총괄표'!K18+'[9]매입임대 총괄표'!M18+'[9]매입임대 총괄표'!O18+'[9]매입임대 총괄표'!Q18</f>
        <v>31704.03125</v>
      </c>
      <c r="R13" s="37">
        <f>'[9]매입임대 총괄표'!H18+'[9]매입임대 총괄표'!J18+'[9]매입임대 총괄표'!L18+'[9]매입임대 총괄표'!N18+'[9]매입임대 총괄표'!P18+'[9]매입임대 총괄표'!R18</f>
        <v>28222.903125000001</v>
      </c>
      <c r="S13" s="37">
        <f>'[9]매입임대 총괄표'!G18+'[9]매입임대 총괄표'!I18+'[9]매입임대 총괄표'!K18+'[9]매입임대 총괄표'!M18+'[9]매입임대 총괄표'!O18+'[9]매입임대 총괄표'!Q18+'[9]매입임대 총괄표'!S18</f>
        <v>39323.4375</v>
      </c>
      <c r="T13" s="37">
        <f>'[9]매입임대 총괄표'!H18+'[9]매입임대 총괄표'!J18+'[9]매입임대 총괄표'!L18+'[9]매입임대 총괄표'!N18+'[9]매입임대 총괄표'!P18+'[9]매입임대 총괄표'!R18+'[9]매입임대 총괄표'!T18</f>
        <v>29212.811117000001</v>
      </c>
      <c r="U13" s="37">
        <f>'[9]매입임대 총괄표'!G18+'[9]매입임대 총괄표'!I18+'[9]매입임대 총괄표'!K18+'[9]매입임대 총괄표'!M18+'[9]매입임대 총괄표'!O18+'[9]매입임대 총괄표'!Q18+'[9]매입임대 총괄표'!S18+'[9]매입임대 총괄표'!U18</f>
        <v>46942.84375</v>
      </c>
      <c r="V13" s="37">
        <f>'[9]매입임대 총괄표'!H18+'[9]매입임대 총괄표'!J18+'[9]매입임대 총괄표'!L18+'[9]매입임대 총괄표'!N18+'[9]매입임대 총괄표'!P18+'[9]매입임대 총괄표'!R18+'[9]매입임대 총괄표'!T18+'[9]매입임대 총괄표'!V18</f>
        <v>40721.902954999998</v>
      </c>
      <c r="W13" s="37">
        <f>'[9]매입임대 총괄표'!G18+'[9]매입임대 총괄표'!I18+'[9]매입임대 총괄표'!K18+'[9]매입임대 총괄표'!M18+'[9]매입임대 총괄표'!O18+'[9]매입임대 총괄표'!Q18+'[9]매입임대 총괄표'!S18+'[9]매입임대 총괄표'!U18+'[9]매입임대 총괄표'!W18</f>
        <v>54715.25</v>
      </c>
      <c r="X13" s="37">
        <f>'[9]매입임대 총괄표'!H18+'[9]매입임대 총괄표'!J18+'[9]매입임대 총괄표'!L18+'[9]매입임대 총괄표'!N18+'[9]매입임대 총괄표'!P18+'[9]매입임대 총괄표'!R18+'[9]매입임대 총괄표'!T18+'[9]매입임대 총괄표'!V18+'[9]매입임대 총괄표'!X18</f>
        <v>45250.680314999998</v>
      </c>
      <c r="Y13" s="37">
        <f>'[9]매입임대 총괄표'!G18+'[9]매입임대 총괄표'!I18+'[9]매입임대 총괄표'!K18+'[9]매입임대 총괄표'!M18+'[9]매입임대 총괄표'!O18+'[9]매입임대 총괄표'!Q18+'[9]매입임대 총괄표'!S18+'[9]매입임대 총괄표'!U18+'[9]매입임대 총괄표'!W18+'[9]매입임대 총괄표'!Y18</f>
        <v>62712.25</v>
      </c>
      <c r="Z13" s="37">
        <f>'[9]매입임대 총괄표'!H18+'[9]매입임대 총괄표'!J18+'[9]매입임대 총괄표'!L18+'[9]매입임대 총괄표'!N18+'[9]매입임대 총괄표'!P18+'[9]매입임대 총괄표'!R18+'[9]매입임대 총괄표'!T18+'[9]매입임대 총괄표'!V18+'[9]매입임대 총괄표'!X18+'[9]매입임대 총괄표'!Z18</f>
        <v>51429.433427999997</v>
      </c>
      <c r="AA13" s="32">
        <f>'[9]매입임대 총괄표'!G18+'[9]매입임대 총괄표'!I18+'[9]매입임대 총괄표'!K18+'[9]매입임대 총괄표'!M18+'[9]매입임대 총괄표'!O18+'[9]매입임대 총괄표'!Q18+'[9]매입임대 총괄표'!S18+'[9]매입임대 총괄표'!U18+'[9]매입임대 총괄표'!W18+'[9]매입임대 총괄표'!Y18+'[9]매입임대 총괄표'!AA18</f>
        <v>70709.25</v>
      </c>
      <c r="AB13" s="37">
        <f>'[9]매입임대 총괄표'!H18+'[9]매입임대 총괄표'!J18+'[9]매입임대 총괄표'!L18+'[9]매입임대 총괄표'!N18+'[9]매입임대 총괄표'!P18+'[9]매입임대 총괄표'!R18+'[9]매입임대 총괄표'!T18+'[9]매입임대 총괄표'!V18+'[9]매입임대 총괄표'!X18+'[9]매입임대 총괄표'!Z18+'[9]매입임대 총괄표'!AB18</f>
        <v>61863.524927999999</v>
      </c>
      <c r="AC13" s="37">
        <f>'[9]매입임대 총괄표'!G18+'[9]매입임대 총괄표'!I18+'[9]매입임대 총괄표'!K18+'[9]매입임대 총괄표'!M18+'[9]매입임대 총괄표'!O18+'[9]매입임대 총괄표'!Q18+'[9]매입임대 총괄표'!S18+'[9]매입임대 총괄표'!U18+'[9]매입임대 총괄표'!W18+'[9]매입임대 총괄표'!Y18+'[9]매입임대 총괄표'!AA18+'[9]매입임대 총괄표'!AC18</f>
        <v>88636.25</v>
      </c>
      <c r="AD13" s="37"/>
      <c r="AE13" s="38"/>
    </row>
    <row r="14" spans="1:31" s="3" customFormat="1" ht="20.100000000000001" customHeight="1" x14ac:dyDescent="0.3">
      <c r="A14" s="1"/>
      <c r="B14" s="29" t="s">
        <v>30</v>
      </c>
      <c r="C14" s="29" t="s">
        <v>23</v>
      </c>
      <c r="D14" s="30" t="s">
        <v>24</v>
      </c>
      <c r="E14" s="31">
        <v>71530.8</v>
      </c>
      <c r="F14" s="37">
        <v>23562</v>
      </c>
      <c r="G14" s="32">
        <f>'[9]매입임대 총괄표'!G20</f>
        <v>1702.1749999999997</v>
      </c>
      <c r="H14" s="33">
        <f>'[9]매입임대 총괄표'!H20</f>
        <v>3014.9859999999999</v>
      </c>
      <c r="I14" s="37">
        <f>'[9]매입임대 총괄표'!G20+'[9]매입임대 총괄표'!I20</f>
        <v>5329.1937499999995</v>
      </c>
      <c r="J14" s="36">
        <f>'[9]매입임대 총괄표'!H20+'[9]매입임대 총괄표'!J20</f>
        <v>3037.7129999999997</v>
      </c>
      <c r="K14" s="37">
        <f>'[9]매입임대 총괄표'!G20+'[9]매입임대 총괄표'!I20+'[9]매입임대 총괄표'!K20</f>
        <v>9764.0374999999985</v>
      </c>
      <c r="L14" s="36">
        <f>'[9]매입임대 총괄표'!H20+'[9]매입임대 총괄표'!J20+'[9]매입임대 총괄표'!L20</f>
        <v>3357.7129999999997</v>
      </c>
      <c r="M14" s="37">
        <f>'[9]매입임대 총괄표'!G20+'[9]매입임대 총괄표'!I20+'[9]매입임대 총괄표'!K20+'[9]매입임대 총괄표'!M20</f>
        <v>16128.881249999999</v>
      </c>
      <c r="N14" s="37">
        <f>'[9]매입임대 총괄표'!H20+'[9]매입임대 총괄표'!J20+'[9]매입임대 총괄표'!L20+'[9]매입임대 총괄표'!N20</f>
        <v>4117.7701799999995</v>
      </c>
      <c r="O14" s="37">
        <f>'[9]매입임대 총괄표'!G20+'[9]매입임대 총괄표'!I20+'[9]매입임대 총괄표'!K20+'[9]매입임대 총괄표'!M20+'[9]매입임대 총괄표'!O20</f>
        <v>22493.724999999999</v>
      </c>
      <c r="P14" s="37">
        <f>'[9]매입임대 총괄표'!H20+'[9]매입임대 총괄표'!J20+'[9]매입임대 총괄표'!L20+'[9]매입임대 총괄표'!N20+'[9]매입임대 총괄표'!P20</f>
        <v>7332.2681899999998</v>
      </c>
      <c r="Q14" s="37">
        <f>'[9]매입임대 총괄표'!G20+'[9]매입임대 총괄표'!I20+'[9]매입임대 총괄표'!K20+'[9]매입임대 총괄표'!M20+'[9]매입임대 총괄표'!O20+'[9]매입임대 총괄표'!Q20</f>
        <v>29605.743749999998</v>
      </c>
      <c r="R14" s="37">
        <f>'[9]매입임대 총괄표'!H20+'[9]매입임대 총괄표'!J20+'[9]매입임대 총괄표'!L20+'[9]매입임대 총괄표'!N20+'[9]매입임대 총괄표'!P20+'[9]매입임대 총괄표'!R20</f>
        <v>10744.082899999999</v>
      </c>
      <c r="S14" s="37">
        <f>'[9]매입임대 총괄표'!G20+'[9]매입임대 총괄표'!I20+'[9]매입임대 총괄표'!K20+'[9]매입임대 총괄표'!M20+'[9]매입임대 총괄표'!O20+'[9]매입임대 총괄표'!Q20+'[9]매입임대 총괄표'!S20</f>
        <v>36717.762499999997</v>
      </c>
      <c r="T14" s="37">
        <f>'[9]매입임대 총괄표'!H20+'[9]매입임대 총괄표'!J20+'[9]매입임대 총괄표'!L20+'[9]매입임대 총괄표'!N20+'[9]매입임대 총괄표'!P20+'[9]매입임대 총괄표'!R20+'[9]매입임대 총괄표'!T20</f>
        <v>11871.576369999999</v>
      </c>
      <c r="U14" s="37">
        <f>'[9]매입임대 총괄표'!G20+'[9]매입임대 총괄표'!I20+'[9]매입임대 총괄표'!K20+'[9]매입임대 총괄표'!M20+'[9]매입임대 총괄표'!O20+'[9]매입임대 총괄표'!Q20+'[9]매입임대 총괄표'!S20+'[9]매입임대 총괄표'!U20</f>
        <v>43829.78125</v>
      </c>
      <c r="V14" s="37">
        <f>'[9]매입임대 총괄표'!H20+'[9]매입임대 총괄표'!J20+'[9]매입임대 총괄표'!L20+'[9]매입임대 총괄표'!N20+'[9]매입임대 총괄표'!P20+'[9]매입임대 총괄표'!R20+'[9]매입임대 총괄표'!T20+'[9]매입임대 총괄표'!V20</f>
        <v>23888.284847999999</v>
      </c>
      <c r="W14" s="37">
        <f>'[9]매입임대 총괄표'!G20+'[9]매입임대 총괄표'!I20+'[9]매입임대 총괄표'!K20+'[9]매입임대 총괄표'!M20+'[9]매입임대 총괄표'!O20+'[9]매입임대 총괄표'!Q20+'[9]매입임대 총괄표'!S20+'[9]매입임대 총괄표'!U20+'[9]매입임대 총괄표'!W20</f>
        <v>51165.8</v>
      </c>
      <c r="X14" s="37">
        <f>'[9]매입임대 총괄표'!H20+'[9]매입임대 총괄표'!J20+'[9]매입임대 총괄표'!L20+'[9]매입임대 총괄표'!N20+'[9]매입임대 총괄표'!P20+'[9]매입임대 총괄표'!R20+'[9]매입임대 총괄표'!T20+'[9]매입임대 총괄표'!V20+'[9]매입임대 총괄표'!X20</f>
        <v>41515.634844</v>
      </c>
      <c r="Y14" s="37">
        <f>'[9]매입임대 총괄표'!G20+'[9]매입임대 총괄표'!I20+'[9]매입임대 총괄표'!K20+'[9]매입임대 총괄표'!M20+'[9]매입임대 총괄표'!O20+'[9]매입임대 총괄표'!Q20+'[9]매입임대 총괄표'!S20+'[9]매입임대 총괄표'!U20+'[9]매입임대 총괄표'!W20+'[9]매입임대 총괄표'!Y20</f>
        <v>57457.8</v>
      </c>
      <c r="Z14" s="37">
        <f>'[9]매입임대 총괄표'!H20+'[9]매입임대 총괄표'!J20+'[9]매입임대 총괄표'!L20+'[9]매입임대 총괄표'!N20+'[9]매입임대 총괄표'!P20+'[9]매입임대 총괄표'!R20+'[9]매입임대 총괄표'!T20+'[9]매입임대 총괄표'!V20+'[9]매입임대 총괄표'!X20+'[9]매입임대 총괄표'!Z20</f>
        <v>43285.178674000003</v>
      </c>
      <c r="AA14" s="32">
        <f>'[9]매입임대 총괄표'!G20+'[9]매입임대 총괄표'!I20+'[9]매입임대 총괄표'!K20+'[9]매입임대 총괄표'!M20+'[9]매입임대 총괄표'!O20+'[9]매입임대 총괄표'!Q20+'[9]매입임대 총괄표'!S20+'[9]매입임대 총괄표'!U20+'[9]매입임대 총괄표'!W20+'[9]매입임대 총괄표'!Y20+'[9]매입임대 총괄표'!AA20</f>
        <v>63902.8</v>
      </c>
      <c r="AB14" s="37">
        <f>'[9]매입임대 총괄표'!H20+'[9]매입임대 총괄표'!J20+'[9]매입임대 총괄표'!L20+'[9]매입임대 총괄표'!N20+'[9]매입임대 총괄표'!P20+'[9]매입임대 총괄표'!R20+'[9]매입임대 총괄표'!T20+'[9]매입임대 총괄표'!V20+'[9]매입임대 총괄표'!X20+'[9]매입임대 총괄표'!Z20+'[9]매입임대 총괄표'!AB20</f>
        <v>49684.219007</v>
      </c>
      <c r="AC14" s="37">
        <f>'[9]매입임대 총괄표'!G20+'[9]매입임대 총괄표'!I20+'[9]매입임대 총괄표'!K20+'[9]매입임대 총괄표'!M20+'[9]매입임대 총괄표'!O20+'[9]매입임대 총괄표'!Q20+'[9]매입임대 총괄표'!S20+'[9]매입임대 총괄표'!U20+'[9]매입임대 총괄표'!W20+'[9]매입임대 총괄표'!Y20+'[9]매입임대 총괄표'!AA20+'[9]매입임대 총괄표'!AC20</f>
        <v>71530.8</v>
      </c>
      <c r="AD14" s="37"/>
      <c r="AE14" s="38"/>
    </row>
    <row r="15" spans="1:31" s="3" customFormat="1" ht="20.100000000000001" customHeight="1" x14ac:dyDescent="0.3">
      <c r="A15" s="1"/>
      <c r="B15" s="29" t="s">
        <v>31</v>
      </c>
      <c r="C15" s="29" t="s">
        <v>23</v>
      </c>
      <c r="D15" s="30" t="s">
        <v>24</v>
      </c>
      <c r="E15" s="31">
        <v>231441.99799999996</v>
      </c>
      <c r="F15" s="37">
        <v>66342</v>
      </c>
      <c r="G15" s="32">
        <f>'[9]매입임대 총괄표'!G22</f>
        <v>5296.8330000000005</v>
      </c>
      <c r="H15" s="33">
        <f>'[9]매입임대 총괄표'!H22</f>
        <v>4097.9075869999997</v>
      </c>
      <c r="I15" s="37">
        <f>'[9]매입임대 총괄표'!G22+'[9]매입임대 총괄표'!I22</f>
        <v>15886.791000000001</v>
      </c>
      <c r="J15" s="36">
        <f>'[9]매입임대 총괄표'!H22+'[9]매입임대 총괄표'!J22</f>
        <v>10814.611723</v>
      </c>
      <c r="K15" s="37">
        <f>'[9]매입임대 총괄표'!G22+'[9]매입임대 총괄표'!I22+'[9]매입임대 총괄표'!K22</f>
        <v>28375.916000000001</v>
      </c>
      <c r="L15" s="36">
        <f>'[9]매입임대 총괄표'!H22+'[9]매입임대 총괄표'!J22+'[9]매입임대 총괄표'!L22</f>
        <v>15944.611723</v>
      </c>
      <c r="M15" s="37">
        <f>'[9]매입임대 총괄표'!G22+'[9]매입임대 총괄표'!I22+'[9]매입임대 총괄표'!K22+'[9]매입임대 총괄표'!M22</f>
        <v>49284.040999999997</v>
      </c>
      <c r="N15" s="37">
        <f>'[9]매입임대 총괄표'!H22+'[9]매입임대 총괄표'!J22+'[9]매입임대 총괄표'!L22+'[9]매입임대 총괄표'!N22</f>
        <v>17918.136472999999</v>
      </c>
      <c r="O15" s="37">
        <f>'[9]매입임대 총괄표'!G22+'[9]매입임대 총괄표'!I22+'[9]매입임대 총괄표'!K22+'[9]매입임대 총괄표'!M22+'[9]매입임대 총괄표'!O22</f>
        <v>70192.165999999997</v>
      </c>
      <c r="P15" s="37">
        <f>'[9]매입임대 총괄표'!H22+'[9]매입임대 총괄표'!J22+'[9]매입임대 총괄표'!L22+'[9]매입임대 총괄표'!N22+'[9]매입임대 총괄표'!P22</f>
        <v>17919.567303</v>
      </c>
      <c r="Q15" s="37">
        <f>'[9]매입임대 총괄표'!G22+'[9]매입임대 총괄표'!I22+'[9]매입임대 총괄표'!K22+'[9]매입임대 총괄표'!M22+'[9]매입임대 총괄표'!O22+'[9]매입임대 총괄표'!Q22</f>
        <v>93029.123999999996</v>
      </c>
      <c r="R15" s="37">
        <f>'[9]매입임대 총괄표'!H22+'[9]매입임대 총괄표'!J22+'[9]매입임대 총괄표'!L22+'[9]매입임대 총괄표'!N22+'[9]매입임대 총괄표'!P22+'[9]매입임대 총괄표'!R22</f>
        <v>20848.497283000001</v>
      </c>
      <c r="S15" s="37">
        <f>'[9]매입임대 총괄표'!G22+'[9]매입임대 총괄표'!I22+'[9]매입임대 총괄표'!K22+'[9]매입임대 총괄표'!M22+'[9]매입임대 총괄표'!O22+'[9]매입임대 총괄표'!Q22+'[9]매입임대 총괄표'!S22</f>
        <v>116029.08199999999</v>
      </c>
      <c r="T15" s="37">
        <f>'[9]매입임대 총괄표'!H22+'[9]매입임대 총괄표'!J22+'[9]매입임대 총괄표'!L22+'[9]매입임대 총괄표'!N22+'[9]매입임대 총괄표'!P22+'[9]매입임대 총괄표'!R22+'[9]매입임대 총괄표'!T22</f>
        <v>52330.377363</v>
      </c>
      <c r="U15" s="37">
        <f>'[9]매입임대 총괄표'!G22+'[9]매입임대 총괄표'!I22+'[9]매입임대 총괄표'!K22+'[9]매입임대 총괄표'!M22+'[9]매입임대 총괄표'!O22+'[9]매입임대 총괄표'!Q22+'[9]매입임대 총괄표'!S22+'[9]매입임대 총괄표'!U22</f>
        <v>139029.03999999998</v>
      </c>
      <c r="V15" s="37">
        <f>'[9]매입임대 총괄표'!H22+'[9]매입임대 총괄표'!J22+'[9]매입임대 총괄표'!L22+'[9]매입임대 총괄표'!N22+'[9]매입임대 총괄표'!P22+'[9]매입임대 총괄표'!R22+'[9]매입임대 총괄표'!T22+'[9]매입임대 총괄표'!V22</f>
        <v>103216.767173</v>
      </c>
      <c r="W15" s="37">
        <f>'[9]매입임대 총괄표'!G22+'[9]매입임대 총괄표'!I22+'[9]매입임대 총괄표'!K22+'[9]매입임대 총괄표'!M22+'[9]매입임대 총괄표'!O22+'[9]매입임대 총괄표'!Q22+'[9]매입임대 총괄표'!S22+'[9]매입임대 총괄표'!U22+'[9]매입임대 총괄표'!W22</f>
        <v>162028.99799999996</v>
      </c>
      <c r="X15" s="37">
        <f>'[9]매입임대 총괄표'!H22+'[9]매입임대 총괄표'!J22+'[9]매입임대 총괄표'!L22+'[9]매입임대 총괄표'!N22+'[9]매입임대 총괄표'!P22+'[9]매입임대 총괄표'!R22+'[9]매입임대 총괄표'!T22+'[9]매입임대 총괄표'!V22+'[9]매입임대 총괄표'!X22</f>
        <v>143838.35509299999</v>
      </c>
      <c r="Y15" s="37">
        <f>'[9]매입임대 총괄표'!G22+'[9]매입임대 총괄표'!I22+'[9]매입임대 총괄표'!K22+'[9]매입임대 총괄표'!M22+'[9]매입임대 총괄표'!O22+'[9]매입임대 총괄표'!Q22+'[9]매입임대 총괄표'!S22+'[9]매입임대 총괄표'!U22+'[9]매입임대 총괄표'!W22+'[9]매입임대 총괄표'!Y22</f>
        <v>184378.99799999996</v>
      </c>
      <c r="Z15" s="37">
        <f>'[9]매입임대 총괄표'!H22+'[9]매입임대 총괄표'!J22+'[9]매입임대 총괄표'!L22+'[9]매입임대 총괄표'!N22+'[9]매입임대 총괄표'!P22+'[9]매입임대 총괄표'!R22+'[9]매입임대 총괄표'!T22+'[9]매입임대 총괄표'!V22+'[9]매입임대 총괄표'!X22+'[9]매입임대 총괄표'!Z22</f>
        <v>152972.16851399999</v>
      </c>
      <c r="AA15" s="32">
        <f>'[9]매입임대 총괄표'!G22+'[9]매입임대 총괄표'!I22+'[9]매입임대 총괄표'!K22+'[9]매입임대 총괄표'!M22+'[9]매입임대 총괄표'!O22+'[9]매입임대 총괄표'!Q22+'[9]매입임대 총괄표'!S22+'[9]매입임대 총괄표'!U22+'[9]매입임대 총괄표'!W22+'[9]매입임대 총괄표'!Y22+'[9]매입임대 총괄표'!AA22</f>
        <v>206728.99799999996</v>
      </c>
      <c r="AB15" s="37">
        <f>'[9]매입임대 총괄표'!H22+'[9]매입임대 총괄표'!J22+'[9]매입임대 총괄표'!L22+'[9]매입임대 총괄표'!N22+'[9]매입임대 총괄표'!P22+'[9]매입임대 총괄표'!R22+'[9]매입임대 총괄표'!T22+'[9]매입임대 총괄표'!V22+'[9]매입임대 총괄표'!X22+'[9]매입임대 총괄표'!Z22+'[9]매입임대 총괄표'!AB22</f>
        <v>184083.74761299998</v>
      </c>
      <c r="AC15" s="37">
        <f>'[9]매입임대 총괄표'!G22+'[9]매입임대 총괄표'!I22+'[9]매입임대 총괄표'!K22+'[9]매입임대 총괄표'!M22+'[9]매입임대 총괄표'!O22+'[9]매입임대 총괄표'!Q22+'[9]매입임대 총괄표'!S22+'[9]매입임대 총괄표'!U22+'[9]매입임대 총괄표'!W22+'[9]매입임대 총괄표'!Y22+'[9]매입임대 총괄표'!AA22+'[9]매입임대 총괄표'!AC22</f>
        <v>231441.99799999996</v>
      </c>
      <c r="AD15" s="37"/>
      <c r="AE15" s="38"/>
    </row>
    <row r="16" spans="1:31" s="3" customFormat="1" ht="20.100000000000001" customHeight="1" x14ac:dyDescent="0.3">
      <c r="A16" s="1"/>
      <c r="B16" s="29" t="s">
        <v>32</v>
      </c>
      <c r="C16" s="29" t="s">
        <v>23</v>
      </c>
      <c r="D16" s="30" t="s">
        <v>24</v>
      </c>
      <c r="E16" s="31">
        <v>93852.7</v>
      </c>
      <c r="F16" s="37">
        <v>32283</v>
      </c>
      <c r="G16" s="32">
        <f>'[9]매입임대 총괄표'!G24</f>
        <v>2105.8249999999998</v>
      </c>
      <c r="H16" s="33">
        <f>'[9]매입임대 총괄표'!H24</f>
        <v>7699.3766100000003</v>
      </c>
      <c r="I16" s="37">
        <f>'[9]매입임대 총괄표'!G24+'[9]매입임대 총괄표'!I24</f>
        <v>6357.6187499999996</v>
      </c>
      <c r="J16" s="36">
        <f>'[9]매입임대 총괄표'!H24+'[9]매입임대 총괄표'!J24</f>
        <v>7701.7541500000007</v>
      </c>
      <c r="K16" s="37">
        <f>'[9]매입임대 총괄표'!G24+'[9]매입임대 총괄표'!I24+'[9]매입임대 총괄표'!K24</f>
        <v>11729.5875</v>
      </c>
      <c r="L16" s="36">
        <f>'[9]매입임대 총괄표'!H24+'[9]매입임대 총괄표'!J24+'[9]매입임대 총괄표'!L24</f>
        <v>9019.7541500000007</v>
      </c>
      <c r="M16" s="37">
        <f>'[9]매입임대 총괄표'!G24+'[9]매입임대 총괄표'!I24+'[9]매입임대 총괄표'!K24+'[9]매입임대 총괄표'!M24</f>
        <v>19758.556250000001</v>
      </c>
      <c r="N16" s="37">
        <f>'[9]매입임대 총괄표'!H24+'[9]매입임대 총괄표'!J24+'[9]매입임대 총괄표'!L24+'[9]매입임대 총괄표'!N24</f>
        <v>9019.7541500000007</v>
      </c>
      <c r="O16" s="37">
        <f>'[9]매입임대 총괄표'!G24+'[9]매입임대 총괄표'!I24+'[9]매입임대 총괄표'!K24+'[9]매입임대 총괄표'!M24+'[9]매입임대 총괄표'!O24</f>
        <v>28011.525000000001</v>
      </c>
      <c r="P16" s="37">
        <f>'[9]매입임대 총괄표'!H24+'[9]매입임대 총괄표'!J24+'[9]매입임대 총괄표'!L24+'[9]매입임대 총괄표'!N24+'[9]매입임대 총괄표'!P24</f>
        <v>13120.194230000001</v>
      </c>
      <c r="Q16" s="37">
        <f>'[9]매입임대 총괄표'!G24+'[9]매입임대 총괄표'!I24+'[9]매입임대 총괄표'!K24+'[9]매입임대 총괄표'!M24+'[9]매입임대 총괄표'!O24+'[9]매입임대 총괄표'!Q24</f>
        <v>37246.318750000006</v>
      </c>
      <c r="R16" s="37">
        <f>'[9]매입임대 총괄표'!H24+'[9]매입임대 총괄표'!J24+'[9]매입임대 총괄표'!L24+'[9]매입임대 총괄표'!N24+'[9]매입임대 총괄표'!P24+'[9]매입임대 총괄표'!R24</f>
        <v>26946.747080000001</v>
      </c>
      <c r="S16" s="37">
        <f>'[9]매입임대 총괄표'!G24+'[9]매입임대 총괄표'!I24+'[9]매입임대 총괄표'!K24+'[9]매입임대 총괄표'!M24+'[9]매입임대 총괄표'!O24+'[9]매입임대 총괄표'!Q24+'[9]매입임대 총괄표'!S24</f>
        <v>46481.112500000003</v>
      </c>
      <c r="T16" s="37">
        <f>'[9]매입임대 총괄표'!H24+'[9]매입임대 총괄표'!J24+'[9]매입임대 총괄표'!L24+'[9]매입임대 총괄표'!N24+'[9]매입임대 총괄표'!P24+'[9]매입임대 총괄표'!R24+'[9]매입임대 총괄표'!T24</f>
        <v>33515.787389999998</v>
      </c>
      <c r="U16" s="37">
        <f>'[9]매입임대 총괄표'!G24+'[9]매입임대 총괄표'!I24+'[9]매입임대 총괄표'!K24+'[9]매입임대 총괄표'!M24+'[9]매입임대 총괄표'!O24+'[9]매입임대 총괄표'!Q24+'[9]매입임대 총괄표'!S24+'[9]매입임대 총괄표'!U24</f>
        <v>55715.90625</v>
      </c>
      <c r="V16" s="37">
        <f>'[9]매입임대 총괄표'!H24+'[9]매입임대 총괄표'!J24+'[9]매입임대 총괄표'!L24+'[9]매입임대 총괄표'!N24+'[9]매입임대 총괄표'!P24+'[9]매입임대 총괄표'!R24+'[9]매입임대 총괄표'!T24+'[9]매입임대 총괄표'!V24</f>
        <v>34035.999565999999</v>
      </c>
      <c r="W16" s="37">
        <f>'[9]매입임대 총괄표'!G24+'[9]매입임대 총괄표'!I24+'[9]매입임대 총괄표'!K24+'[9]매입임대 총괄표'!M24+'[9]매입임대 총괄표'!O24+'[9]매입임대 총괄표'!Q24+'[9]매입임대 총괄표'!S24+'[9]매입임대 총괄표'!U24+'[9]매입임대 총괄표'!W24</f>
        <v>64950.7</v>
      </c>
      <c r="X16" s="37">
        <f>'[9]매입임대 총괄표'!H24+'[9]매입임대 총괄표'!J24+'[9]매입임대 총괄표'!L24+'[9]매입임대 총괄표'!N24+'[9]매입임대 총괄표'!P24+'[9]매입임대 총괄표'!R24+'[9]매입임대 총괄표'!T24+'[9]매입임대 총괄표'!V24+'[9]매입임대 총괄표'!X24</f>
        <v>37850.474334999999</v>
      </c>
      <c r="Y16" s="37">
        <f>'[9]매입임대 총괄표'!G24+'[9]매입임대 총괄표'!I24+'[9]매입임대 총괄표'!K24+'[9]매입임대 총괄표'!M24+'[9]매입임대 총괄표'!O24+'[9]매입임대 총괄표'!Q24+'[9]매입임대 총괄표'!S24+'[9]매입임대 총괄표'!U24+'[9]매입임대 총괄표'!W24+'[9]매입임대 총괄표'!Y24</f>
        <v>74040.7</v>
      </c>
      <c r="Z16" s="37">
        <f>'[9]매입임대 총괄표'!H24+'[9]매입임대 총괄표'!J24+'[9]매입임대 총괄표'!L24+'[9]매입임대 총괄표'!N24+'[9]매입임대 총괄표'!P24+'[9]매입임대 총괄표'!R24+'[9]매입임대 총괄표'!T24+'[9]매입임대 총괄표'!V24+'[9]매입임대 총괄표'!X24+'[9]매입임대 총괄표'!Z24</f>
        <v>38974.235145999999</v>
      </c>
      <c r="AA16" s="32">
        <f>'[9]매입임대 총괄표'!G24+'[9]매입임대 총괄표'!I24+'[9]매입임대 총괄표'!K24+'[9]매입임대 총괄표'!M24+'[9]매입임대 총괄표'!O24+'[9]매입임대 총괄표'!Q24+'[9]매입임대 총괄표'!S24+'[9]매입임대 총괄표'!U24+'[9]매입임대 총괄표'!W24+'[9]매입임대 총괄표'!Y24+'[9]매입임대 총괄표'!AA24</f>
        <v>83130.7</v>
      </c>
      <c r="AB16" s="37">
        <f>'[9]매입임대 총괄표'!H24+'[9]매입임대 총괄표'!J24+'[9]매입임대 총괄표'!L24+'[9]매입임대 총괄표'!N24+'[9]매입임대 총괄표'!P24+'[9]매입임대 총괄표'!R24+'[9]매입임대 총괄표'!T24+'[9]매입임대 총괄표'!V24+'[9]매입임대 총괄표'!X24+'[9]매입임대 총괄표'!Z24+'[9]매입임대 총괄표'!AB24</f>
        <v>39381.703519999995</v>
      </c>
      <c r="AC16" s="37">
        <f>'[9]매입임대 총괄표'!G24+'[9]매입임대 총괄표'!I24+'[9]매입임대 총괄표'!K24+'[9]매입임대 총괄표'!M24+'[9]매입임대 총괄표'!O24+'[9]매입임대 총괄표'!Q24+'[9]매입임대 총괄표'!S24+'[9]매입임대 총괄표'!U24+'[9]매입임대 총괄표'!W24+'[9]매입임대 총괄표'!Y24+'[9]매입임대 총괄표'!AA24+'[9]매입임대 총괄표'!AC24</f>
        <v>93852.7</v>
      </c>
      <c r="AD16" s="37"/>
      <c r="AE16" s="38"/>
    </row>
    <row r="17" spans="1:31" s="3" customFormat="1" ht="20.100000000000001" customHeight="1" x14ac:dyDescent="0.3">
      <c r="A17" s="1"/>
      <c r="B17" s="29" t="s">
        <v>33</v>
      </c>
      <c r="C17" s="29" t="s">
        <v>23</v>
      </c>
      <c r="D17" s="30" t="s">
        <v>24</v>
      </c>
      <c r="E17" s="31">
        <v>191716</v>
      </c>
      <c r="F17" s="37">
        <v>46086</v>
      </c>
      <c r="G17" s="32">
        <f>'[9]매입임대 총괄표'!G26</f>
        <v>4386</v>
      </c>
      <c r="H17" s="33">
        <f>'[9]매입임대 총괄표'!H26</f>
        <v>1663.0319437000001</v>
      </c>
      <c r="I17" s="37">
        <f>'[9]매입임대 총괄표'!G26+'[9]매입임대 총괄표'!I26</f>
        <v>13077</v>
      </c>
      <c r="J17" s="42">
        <f>'[9]매입임대 총괄표'!H26+'[9]매입임대 총괄표'!J26</f>
        <v>4030.2701347000002</v>
      </c>
      <c r="K17" s="37">
        <f>'[9]매입임대 총괄표'!G26+'[9]매입임대 총괄표'!I26+'[9]매입임대 총괄표'!K26</f>
        <v>23576</v>
      </c>
      <c r="L17" s="42">
        <f>'[9]매입임대 총괄표'!H26+'[9]매입임대 총괄표'!J26+'[9]매입임대 총괄표'!L26</f>
        <v>12168.2701347</v>
      </c>
      <c r="M17" s="37">
        <f>'[9]매입임대 총괄표'!G26+'[9]매입임대 총괄표'!I26+'[9]매입임대 총괄표'!K26+'[9]매입임대 총괄표'!M26</f>
        <v>40464</v>
      </c>
      <c r="N17" s="43">
        <f>'[9]매입임대 총괄표'!H26+'[9]매입임대 총괄표'!J26+'[9]매입임대 총괄표'!L26+'[9]매입임대 총괄표'!N26</f>
        <v>12505.9585467</v>
      </c>
      <c r="O17" s="37">
        <f>'[9]매입임대 총괄표'!G26+'[9]매입임대 총괄표'!I26+'[9]매입임대 총괄표'!K26+'[9]매입임대 총괄표'!M26+'[9]매입임대 총괄표'!O26</f>
        <v>57352</v>
      </c>
      <c r="P17" s="43">
        <f>'[9]매입임대 총괄표'!H26+'[9]매입임대 총괄표'!J26+'[9]매입임대 총괄표'!L26+'[9]매입임대 총괄표'!N26+'[9]매입임대 총괄표'!P26</f>
        <v>47909.730808699998</v>
      </c>
      <c r="Q17" s="37">
        <f>'[9]매입임대 총괄표'!G26+'[9]매입임대 총괄표'!I26+'[9]매입임대 총괄표'!K26+'[9]매입임대 총괄표'!M26+'[9]매입임대 총괄표'!O26+'[9]매입임대 총괄표'!Q26</f>
        <v>75917</v>
      </c>
      <c r="R17" s="43">
        <f>'[9]매입임대 총괄표'!H26+'[9]매입임대 총괄표'!J26+'[9]매입임대 총괄표'!L26+'[9]매입임대 총괄표'!N26+'[9]매입임대 총괄표'!P26+'[9]매입임대 총괄표'!R26</f>
        <v>54883.906358699998</v>
      </c>
      <c r="S17" s="37">
        <f>'[9]매입임대 총괄표'!G26+'[9]매입임대 총괄표'!I26+'[9]매입임대 총괄표'!K26+'[9]매입임대 총괄표'!M26+'[9]매입임대 총괄표'!O26+'[9]매입임대 총괄표'!Q26+'[9]매입임대 총괄표'!S26</f>
        <v>94482</v>
      </c>
      <c r="T17" s="37">
        <f>'[9]매입임대 총괄표'!H26+'[9]매입임대 총괄표'!J26+'[9]매입임대 총괄표'!L26+'[9]매입임대 총괄표'!N26+'[9]매입임대 총괄표'!P26+'[9]매입임대 총괄표'!R26+'[9]매입임대 총괄표'!T26</f>
        <v>55227.683898700001</v>
      </c>
      <c r="U17" s="37">
        <f>'[9]매입임대 총괄표'!G26+'[9]매입임대 총괄표'!I26+'[9]매입임대 총괄표'!K26+'[9]매입임대 총괄표'!M26+'[9]매입임대 총괄표'!O26+'[9]매입임대 총괄표'!Q26+'[9]매입임대 총괄표'!S26+'[9]매입임대 총괄표'!U26</f>
        <v>113207</v>
      </c>
      <c r="V17" s="37">
        <f>'[9]매입임대 총괄표'!H26+'[9]매입임대 총괄표'!J26+'[9]매입임대 총괄표'!L26+'[9]매입임대 총괄표'!N26+'[9]매입임대 총괄표'!P26+'[9]매입임대 총괄표'!R26+'[9]매입임대 총괄표'!T26+'[9]매입임대 총괄표'!V26</f>
        <v>56585.783488699999</v>
      </c>
      <c r="W17" s="37">
        <f>'[9]매입임대 총괄표'!G26+'[9]매입임대 총괄표'!I26+'[9]매입임대 총괄표'!K26+'[9]매입임대 총괄표'!M26+'[9]매입임대 총괄표'!O26+'[9]매입임대 총괄표'!Q26+'[9]매입임대 총괄표'!S26+'[9]매입임대 총괄표'!U26+'[9]매입임대 총괄표'!W26</f>
        <v>132165</v>
      </c>
      <c r="X17" s="44">
        <f>'[9]매입임대 총괄표'!H26+'[9]매입임대 총괄표'!J26+'[9]매입임대 총괄표'!L26+'[9]매입임대 총괄표'!N26+'[9]매입임대 총괄표'!P26+'[9]매입임대 총괄표'!R26+'[9]매입임대 총괄표'!T26+'[9]매입임대 총괄표'!V26+'[9]매입임대 총괄표'!X26</f>
        <v>133510.3140287</v>
      </c>
      <c r="Y17" s="37">
        <f>'[9]매입임대 총괄표'!G26+'[9]매입임대 총괄표'!I26+'[9]매입임대 총괄표'!K26+'[9]매입임대 총괄표'!M26+'[9]매입임대 총괄표'!O26+'[9]매입임대 총괄표'!Q26+'[9]매입임대 총괄표'!S26+'[9]매입임대 총괄표'!U26+'[9]매입임대 총괄표'!W26+'[9]매입임대 총괄표'!Y26</f>
        <v>151293</v>
      </c>
      <c r="Z17" s="37">
        <f>'[9]매입임대 총괄표'!H26+'[9]매입임대 총괄표'!J26+'[9]매입임대 총괄표'!L26+'[9]매입임대 총괄표'!N26+'[9]매입임대 총괄표'!P26+'[9]매입임대 총괄표'!R26+'[9]매입임대 총괄표'!T26+'[9]매입임대 총괄표'!V26+'[9]매입임대 총괄표'!X26+'[9]매입임대 총괄표'!Z26</f>
        <v>136588.82180869998</v>
      </c>
      <c r="AA17" s="32">
        <f>'[9]매입임대 총괄표'!G26+'[9]매입임대 총괄표'!I26+'[9]매입임대 총괄표'!K26+'[9]매입임대 총괄표'!M26+'[9]매입임대 총괄표'!O26+'[9]매입임대 총괄표'!Q26+'[9]매입임대 총괄표'!S26+'[9]매입임대 총괄표'!U26+'[9]매입임대 총괄표'!W26+'[9]매입임대 총괄표'!Y26+'[9]매입임대 총괄표'!AA26</f>
        <v>170421</v>
      </c>
      <c r="AB17" s="37">
        <f>'[9]매입임대 총괄표'!H26+'[9]매입임대 총괄표'!J26+'[9]매입임대 총괄표'!L26+'[9]매입임대 총괄표'!N26+'[9]매입임대 총괄표'!P26+'[9]매입임대 총괄표'!R26+'[9]매입임대 총괄표'!T26+'[9]매입임대 총괄표'!V26+'[9]매입임대 총괄표'!X26+'[9]매입임대 총괄표'!Z26+'[9]매입임대 총괄표'!AB26</f>
        <v>136867.76712869998</v>
      </c>
      <c r="AC17" s="37">
        <f>'[9]매입임대 총괄표'!G26+'[9]매입임대 총괄표'!I26+'[9]매입임대 총괄표'!K26+'[9]매입임대 총괄표'!M26+'[9]매입임대 총괄표'!O26+'[9]매입임대 총괄표'!Q26+'[9]매입임대 총괄표'!S26+'[9]매입임대 총괄표'!U26+'[9]매입임대 총괄표'!W26+'[9]매입임대 총괄표'!Y26+'[9]매입임대 총괄표'!AA26+'[9]매입임대 총괄표'!AC26</f>
        <v>191716</v>
      </c>
      <c r="AD17" s="37"/>
      <c r="AE17" s="38"/>
    </row>
    <row r="18" spans="1:31" s="3" customFormat="1" ht="20.100000000000001" customHeight="1" x14ac:dyDescent="0.3">
      <c r="A18" s="1"/>
      <c r="B18" s="29" t="s">
        <v>34</v>
      </c>
      <c r="C18" s="29" t="s">
        <v>23</v>
      </c>
      <c r="D18" s="30" t="s">
        <v>24</v>
      </c>
      <c r="E18" s="31">
        <v>292024</v>
      </c>
      <c r="F18" s="37">
        <v>92502</v>
      </c>
      <c r="G18" s="32">
        <f>'[9]매입임대 총괄표'!G28</f>
        <v>6517</v>
      </c>
      <c r="H18" s="33">
        <f>'[9]매입임대 총괄표'!H28</f>
        <v>14936.898170999999</v>
      </c>
      <c r="I18" s="37">
        <f>'[9]매입임대 총괄표'!G28+'[9]매입임대 총괄표'!I28</f>
        <v>19044.625</v>
      </c>
      <c r="J18" s="36">
        <f>'[9]매입임대 총괄표'!H28+'[9]매입임대 총괄표'!J28</f>
        <v>25485.622910999999</v>
      </c>
      <c r="K18" s="37">
        <f>'[9]매입임대 총괄표'!G28+'[9]매입임대 총괄표'!I28+'[9]매입임대 총괄표'!K28</f>
        <v>34978.25</v>
      </c>
      <c r="L18" s="36">
        <f>'[9]매입임대 총괄표'!H28+'[9]매입임대 총괄표'!J28+'[9]매입임대 총괄표'!L28</f>
        <v>26343.622910999999</v>
      </c>
      <c r="M18" s="37">
        <f>'[9]매입임대 총괄표'!G28+'[9]매입임대 총괄표'!I28+'[9]매입임대 총괄표'!K28+'[9]매입임대 총괄표'!M28</f>
        <v>61094.875</v>
      </c>
      <c r="N18" s="37">
        <f>'[9]매입임대 총괄표'!H28+'[9]매입임대 총괄표'!J28+'[9]매입임대 총괄표'!L28+'[9]매입임대 총괄표'!N28</f>
        <v>30009.367095999998</v>
      </c>
      <c r="O18" s="37">
        <f>'[9]매입임대 총괄표'!G28+'[9]매입임대 총괄표'!I28+'[9]매입임대 총괄표'!K28+'[9]매입임대 총괄표'!M28+'[9]매입임대 총괄표'!O28</f>
        <v>87211.5</v>
      </c>
      <c r="P18" s="37">
        <f>'[9]매입임대 총괄표'!H28+'[9]매입임대 총괄표'!J28+'[9]매입임대 총괄표'!L28+'[9]매입임대 총괄표'!N28+'[9]매입임대 총괄표'!P28</f>
        <v>52853.725473999999</v>
      </c>
      <c r="Q18" s="37">
        <f>'[9]매입임대 총괄표'!G28+'[9]매입임대 총괄표'!I28+'[9]매입임대 총괄표'!K28+'[9]매입임대 총괄표'!M28+'[9]매입임대 총괄표'!O28+'[9]매입임대 총괄표'!Q28</f>
        <v>115462.125</v>
      </c>
      <c r="R18" s="37">
        <f>'[9]매입임대 총괄표'!H28+'[9]매입임대 총괄표'!J28+'[9]매입임대 총괄표'!L28+'[9]매입임대 총괄표'!N28+'[9]매입임대 총괄표'!P28+'[9]매입임대 총괄표'!R28</f>
        <v>86858.673723999993</v>
      </c>
      <c r="S18" s="37">
        <f>'[9]매입임대 총괄표'!G28+'[9]매입임대 총괄표'!I28+'[9]매입임대 총괄표'!K28+'[9]매입임대 총괄표'!M28+'[9]매입임대 총괄표'!O28+'[9]매입임대 총괄표'!Q28+'[9]매입임대 총괄표'!S28</f>
        <v>143712.75</v>
      </c>
      <c r="T18" s="37">
        <f>'[9]매입임대 총괄표'!H28+'[9]매입임대 총괄표'!J28+'[9]매입임대 총괄표'!L28+'[9]매입임대 총괄표'!N28+'[9]매입임대 총괄표'!P28+'[9]매입임대 총괄표'!R28+'[9]매입임대 총괄표'!T28</f>
        <v>91421.854559999992</v>
      </c>
      <c r="U18" s="37">
        <f>'[9]매입임대 총괄표'!G28+'[9]매입임대 총괄표'!I28+'[9]매입임대 총괄표'!K28+'[9]매입임대 총괄표'!M28+'[9]매입임대 총괄표'!O28+'[9]매입임대 총괄표'!Q28+'[9]매입임대 총괄표'!S28+'[9]매입임대 총괄표'!U28</f>
        <v>171963.375</v>
      </c>
      <c r="V18" s="45">
        <f>'[9]매입임대 총괄표'!H28+'[9]매입임대 총괄표'!J28+'[9]매입임대 총괄표'!L28+'[9]매입임대 총괄표'!N28+'[9]매입임대 총괄표'!P28+'[9]매입임대 총괄표'!R28+'[9]매입임대 총괄표'!T28+'[9]매입임대 총괄표'!V28</f>
        <v>107149.910794</v>
      </c>
      <c r="W18" s="37">
        <f>'[9]매입임대 총괄표'!G28+'[9]매입임대 총괄표'!I28+'[9]매입임대 총괄표'!K28+'[9]매입임대 총괄표'!M28+'[9]매입임대 총괄표'!O28+'[9]매입임대 총괄표'!Q28+'[9]매입임대 총괄표'!S28+'[9]매입임대 총괄표'!U28+'[9]매입임대 총괄표'!W28</f>
        <v>200214</v>
      </c>
      <c r="X18" s="45">
        <f>'[9]매입임대 총괄표'!H28+'[9]매입임대 총괄표'!J28+'[9]매입임대 총괄표'!L28+'[9]매입임대 총괄표'!N28+'[9]매입임대 총괄표'!P28+'[9]매입임대 총괄표'!R28+'[9]매입임대 총괄표'!T28+'[9]매입임대 총괄표'!V28+'[9]매입임대 총괄표'!X28</f>
        <v>135355.10391499999</v>
      </c>
      <c r="Y18" s="37">
        <f>'[9]매입임대 총괄표'!G28+'[9]매입임대 총괄표'!I28+'[9]매입임대 총괄표'!K28+'[9]매입임대 총괄표'!M28+'[9]매입임대 총괄표'!O28+'[9]매입임대 총괄표'!Q28+'[9]매입임대 총괄표'!S28+'[9]매입임대 총괄표'!U28+'[9]매입임대 총괄표'!W28+'[9]매입임대 총괄표'!Y28</f>
        <v>227842</v>
      </c>
      <c r="Z18" s="45">
        <f>'[9]매입임대 총괄표'!H28+'[9]매입임대 총괄표'!J28+'[9]매입임대 총괄표'!L28+'[9]매입임대 총괄표'!N28+'[9]매입임대 총괄표'!P28+'[9]매입임대 총괄표'!R28+'[9]매입임대 총괄표'!T28+'[9]매입임대 총괄표'!V28+'[9]매입임대 총괄표'!X28+'[9]매입임대 총괄표'!Z28</f>
        <v>137936.12166499998</v>
      </c>
      <c r="AA18" s="32">
        <f>'[9]매입임대 총괄표'!G28+'[9]매입임대 총괄표'!I28+'[9]매입임대 총괄표'!K28+'[9]매입임대 총괄표'!M28+'[9]매입임대 총괄표'!O28+'[9]매입임대 총괄표'!Q28+'[9]매입임대 총괄표'!S28+'[9]매입임대 총괄표'!U28+'[9]매입임대 총괄표'!W28+'[9]매입임대 총괄표'!Y28+'[9]매입임대 총괄표'!AA28</f>
        <v>255701</v>
      </c>
      <c r="AB18" s="45">
        <f>'[9]매입임대 총괄표'!H28+'[9]매입임대 총괄표'!J28+'[9]매입임대 총괄표'!L28+'[9]매입임대 총괄표'!N28+'[9]매입임대 총괄표'!P28+'[9]매입임대 총괄표'!R28+'[9]매입임대 총괄표'!T28+'[9]매입임대 총괄표'!V28+'[9]매입임대 총괄표'!X28+'[9]매입임대 총괄표'!Z28+'[9]매입임대 총괄표'!AB28</f>
        <v>143424.49528599999</v>
      </c>
      <c r="AC18" s="37">
        <f>'[9]매입임대 총괄표'!G28+'[9]매입임대 총괄표'!I28+'[9]매입임대 총괄표'!K28+'[9]매입임대 총괄표'!M28+'[9]매입임대 총괄표'!O28+'[9]매입임대 총괄표'!Q28+'[9]매입임대 총괄표'!S28+'[9]매입임대 총괄표'!U28+'[9]매입임대 총괄표'!W28+'[9]매입임대 총괄표'!Y28+'[9]매입임대 총괄표'!AA28+'[9]매입임대 총괄표'!AC28</f>
        <v>292024</v>
      </c>
      <c r="AD18" s="45"/>
      <c r="AE18" s="38"/>
    </row>
    <row r="19" spans="1:31" s="3" customFormat="1" ht="20.100000000000001" customHeight="1" x14ac:dyDescent="0.3">
      <c r="A19" s="1"/>
      <c r="B19" s="29" t="s">
        <v>35</v>
      </c>
      <c r="C19" s="29" t="s">
        <v>23</v>
      </c>
      <c r="D19" s="30" t="s">
        <v>24</v>
      </c>
      <c r="E19" s="31">
        <v>153225.35</v>
      </c>
      <c r="F19" s="37">
        <v>55539</v>
      </c>
      <c r="G19" s="32">
        <f>'[9]매입임대 총괄표'!G30</f>
        <v>3375.4749999999999</v>
      </c>
      <c r="H19" s="33">
        <f>'[9]매입임대 총괄표'!H30</f>
        <v>13356.6921</v>
      </c>
      <c r="I19" s="37">
        <f>'[9]매입임대 총괄표'!G30+'[9]매입임대 총괄표'!I30</f>
        <v>9867.1375000000007</v>
      </c>
      <c r="J19" s="36">
        <f>'[9]매입임대 총괄표'!H30+'[9]매입임대 총괄표'!J30</f>
        <v>13390.89437</v>
      </c>
      <c r="K19" s="37">
        <f>'[9]매입임대 총괄표'!G30+'[9]매입임대 총괄표'!I30+'[9]매입임대 총괄표'!K30</f>
        <v>18654.325000000001</v>
      </c>
      <c r="L19" s="36">
        <f>'[9]매입임대 총괄표'!H30+'[9]매입임대 총괄표'!J30+'[9]매입임대 총괄표'!L30</f>
        <v>15971.89437</v>
      </c>
      <c r="M19" s="37">
        <f>'[9]매입임대 총괄표'!G30+'[9]매입임대 총괄표'!I30+'[9]매입임대 총괄표'!K30+'[9]매입임대 총괄표'!M30</f>
        <v>32005.512500000001</v>
      </c>
      <c r="N19" s="37">
        <f>'[9]매입임대 총괄표'!H30+'[9]매입임대 총괄표'!J30+'[9]매입임대 총괄표'!L30+'[9]매입임대 총괄표'!N30</f>
        <v>19122.189546000001</v>
      </c>
      <c r="O19" s="37">
        <f>'[9]매입임대 총괄표'!G30+'[9]매입임대 총괄표'!I30+'[9]매입임대 총괄표'!K30+'[9]매입임대 총괄표'!M30+'[9]매입임대 총괄표'!O30</f>
        <v>45580.7</v>
      </c>
      <c r="P19" s="37">
        <f>'[9]매입임대 총괄표'!H30+'[9]매입임대 총괄표'!J30+'[9]매입임대 총괄표'!L30+'[9]매입임대 총괄표'!N30+'[9]매입임대 총괄표'!P30</f>
        <v>34419.309789000006</v>
      </c>
      <c r="Q19" s="37">
        <f>'[9]매입임대 총괄표'!G30+'[9]매입임대 총괄표'!I30+'[9]매입임대 총괄표'!K30+'[9]매입임대 총괄표'!M30+'[9]매입임대 총괄표'!O30+'[9]매입임대 총괄표'!Q30</f>
        <v>60372.362499999996</v>
      </c>
      <c r="R19" s="37">
        <f>'[9]매입임대 총괄표'!H30+'[9]매입임대 총괄표'!J30+'[9]매입임대 총괄표'!L30+'[9]매입임대 총괄표'!N30+'[9]매입임대 총괄표'!P30+'[9]매입임대 총괄표'!R30</f>
        <v>43879.065178000004</v>
      </c>
      <c r="S19" s="37">
        <f>'[9]매입임대 총괄표'!G30+'[9]매입임대 총괄표'!I30+'[9]매입임대 총괄표'!K30+'[9]매입임대 총괄표'!M30+'[9]매입임대 총괄표'!O30+'[9]매입임대 총괄표'!Q30+'[9]매입임대 총괄표'!S30</f>
        <v>75164.024999999994</v>
      </c>
      <c r="T19" s="37">
        <f>'[9]매입임대 총괄표'!H30+'[9]매입임대 총괄표'!J30+'[9]매입임대 총괄표'!L30+'[9]매입임대 총괄표'!N30+'[9]매입임대 총괄표'!P30+'[9]매입임대 총괄표'!R30+'[9]매입임대 총괄표'!T30</f>
        <v>57532.226717000005</v>
      </c>
      <c r="U19" s="37">
        <f>'[9]매입임대 총괄표'!G30+'[9]매입임대 총괄표'!I30+'[9]매입임대 총괄표'!K30+'[9]매입임대 총괄표'!M30+'[9]매입임대 총괄표'!O30+'[9]매입임대 총괄표'!Q30+'[9]매입임대 총괄표'!S30+'[9]매입임대 총괄표'!U30</f>
        <v>89955.6875</v>
      </c>
      <c r="V19" s="45">
        <f>'[9]매입임대 총괄표'!H30+'[9]매입임대 총괄표'!J30+'[9]매입임대 총괄표'!L30+'[9]매입임대 총괄표'!N30+'[9]매입임대 총괄표'!P30+'[9]매입임대 총괄표'!R30+'[9]매입임대 총괄표'!T30+'[9]매입임대 총괄표'!V30</f>
        <v>58552.903084000005</v>
      </c>
      <c r="W19" s="37">
        <f>'[9]매입임대 총괄표'!G30+'[9]매입임대 총괄표'!I30+'[9]매입임대 총괄표'!K30+'[9]매입임대 총괄표'!M30+'[9]매입임대 총괄표'!O30+'[9]매입임대 총괄표'!Q30+'[9]매입임대 총괄표'!S30+'[9]매입임대 총괄표'!U30+'[9]매입임대 총괄표'!W30</f>
        <v>104747.35</v>
      </c>
      <c r="X19" s="45">
        <f>'[9]매입임대 총괄표'!H30+'[9]매입임대 총괄표'!J30+'[9]매입임대 총괄표'!L30+'[9]매입임대 총괄표'!N30+'[9]매입임대 총괄표'!P30+'[9]매입임대 총괄표'!R30+'[9]매입임대 총괄표'!T30+'[9]매입임대 총괄표'!V30+'[9]매입임대 총괄표'!X30</f>
        <v>60964.437781000008</v>
      </c>
      <c r="Y19" s="37">
        <f>'[9]매입임대 총괄표'!G30+'[9]매입임대 총괄표'!I30+'[9]매입임대 총괄표'!K30+'[9]매입임대 총괄표'!M30+'[9]매입임대 총괄표'!O30+'[9]매입임대 총괄표'!Q30+'[9]매입임대 총괄표'!S30+'[9]매입임대 총괄표'!U30+'[9]매입임대 총괄표'!W30+'[9]매입임대 총괄표'!Y30</f>
        <v>118781.35</v>
      </c>
      <c r="Z19" s="45">
        <f>'[9]매입임대 총괄표'!H30+'[9]매입임대 총괄표'!J30+'[9]매입임대 총괄표'!L30+'[9]매입임대 총괄표'!N30+'[9]매입임대 총괄표'!P30+'[9]매입임대 총괄표'!R30+'[9]매입임대 총괄표'!T30+'[9]매입임대 총괄표'!V30+'[9]매입임대 총괄표'!X30+'[9]매입임대 총괄표'!Z30</f>
        <v>61623.72512000001</v>
      </c>
      <c r="AA19" s="32">
        <f>'[9]매입임대 총괄표'!G30+'[9]매입임대 총괄표'!I30+'[9]매입임대 총괄표'!K30+'[9]매입임대 총괄표'!M30+'[9]매입임대 총괄표'!O30+'[9]매입임대 총괄표'!Q30+'[9]매입임대 총괄표'!S30+'[9]매입임대 총괄표'!U30+'[9]매입임대 총괄표'!W30+'[9]매입임대 총괄표'!Y30+'[9]매입임대 총괄표'!AA30</f>
        <v>132815.35</v>
      </c>
      <c r="AB19" s="37">
        <f>'[9]매입임대 총괄표'!H30+'[9]매입임대 총괄표'!J30+'[9]매입임대 총괄표'!L30+'[9]매입임대 총괄표'!N30+'[9]매입임대 총괄표'!P30+'[9]매입임대 총괄표'!R30+'[9]매입임대 총괄표'!T30+'[9]매입임대 총괄표'!V30+'[9]매입임대 총괄표'!X30+'[9]매입임대 총괄표'!Z30+'[9]매입임대 총괄표'!AB30</f>
        <v>67608.390604000015</v>
      </c>
      <c r="AC19" s="37">
        <f>'[9]매입임대 총괄표'!G30+'[9]매입임대 총괄표'!I30+'[9]매입임대 총괄표'!K30+'[9]매입임대 총괄표'!M30+'[9]매입임대 총괄표'!O30+'[9]매입임대 총괄표'!Q30+'[9]매입임대 총괄표'!S30+'[9]매입임대 총괄표'!U30+'[9]매입임대 총괄표'!W30+'[9]매입임대 총괄표'!Y30+'[9]매입임대 총괄표'!AA30+'[9]매입임대 총괄표'!AC30</f>
        <v>153225.35</v>
      </c>
      <c r="AD19" s="37"/>
      <c r="AE19" s="38"/>
    </row>
    <row r="20" spans="1:31" s="3" customFormat="1" ht="19.5" customHeight="1" x14ac:dyDescent="0.3">
      <c r="A20" s="1"/>
      <c r="B20" s="29" t="s">
        <v>36</v>
      </c>
      <c r="C20" s="29" t="s">
        <v>23</v>
      </c>
      <c r="D20" s="30" t="s">
        <v>24</v>
      </c>
      <c r="E20" s="31">
        <v>25609</v>
      </c>
      <c r="F20" s="37">
        <v>6120</v>
      </c>
      <c r="G20" s="32">
        <f>'[9]매입임대 총괄표'!G32</f>
        <v>394</v>
      </c>
      <c r="H20" s="33">
        <f>'[9]매입임대 총괄표'!H32</f>
        <v>0</v>
      </c>
      <c r="I20" s="37">
        <f>'[9]매입임대 총괄표'!G32+'[9]매입임대 총괄표'!I32</f>
        <v>904</v>
      </c>
      <c r="J20" s="36">
        <f>'[9]매입임대 총괄표'!H32+'[9]매입임대 총괄표'!J32</f>
        <v>0</v>
      </c>
      <c r="K20" s="37">
        <f>'[9]매입임대 총괄표'!G32+'[9]매입임대 총괄표'!I32+'[9]매입임대 총괄표'!K32</f>
        <v>2631</v>
      </c>
      <c r="L20" s="36">
        <f>'[9]매입임대 총괄표'!H32+'[9]매입임대 총괄표'!J32+'[9]매입임대 총괄표'!L32</f>
        <v>0</v>
      </c>
      <c r="M20" s="37">
        <f>'[9]매입임대 총괄표'!G32+'[9]매입임대 총괄표'!I32+'[9]매입임대 총괄표'!K32+'[9]매입임대 총괄표'!M32</f>
        <v>4653</v>
      </c>
      <c r="N20" s="37">
        <f>'[9]매입임대 총괄표'!H32+'[9]매입임대 총괄표'!J32+'[9]매입임대 총괄표'!L32+'[9]매입임대 총괄표'!N32</f>
        <v>4424</v>
      </c>
      <c r="O20" s="37">
        <f>'[9]매입임대 총괄표'!G32+'[9]매입임대 총괄표'!I32+'[9]매입임대 총괄표'!K32+'[9]매입임대 총괄표'!M32+'[9]매입임대 총괄표'!O32</f>
        <v>6675</v>
      </c>
      <c r="P20" s="37">
        <f>'[9]매입임대 총괄표'!H32+'[9]매입임대 총괄표'!J32+'[9]매입임대 총괄표'!L32+'[9]매입임대 총괄표'!N32+'[9]매입임대 총괄표'!P32</f>
        <v>7563</v>
      </c>
      <c r="Q20" s="37">
        <f>'[9]매입임대 총괄표'!G32+'[9]매입임대 총괄표'!I32+'[9]매입임대 총괄표'!K32+'[9]매입임대 총괄표'!M32+'[9]매입임대 총괄표'!O32+'[9]매입임대 총괄표'!Q32</f>
        <v>8705</v>
      </c>
      <c r="R20" s="37">
        <f>'[9]매입임대 총괄표'!H32+'[9]매입임대 총괄표'!J32+'[9]매입임대 총괄표'!L32+'[9]매입임대 총괄표'!N32+'[9]매입임대 총괄표'!P32+'[9]매입임대 총괄표'!R32</f>
        <v>10727</v>
      </c>
      <c r="S20" s="37">
        <f>'[9]매입임대 총괄표'!G32+'[9]매입임대 총괄표'!I32+'[9]매입임대 총괄표'!K32+'[9]매입임대 총괄표'!M32+'[9]매입임대 총괄표'!O32+'[9]매입임대 총괄표'!Q32+'[9]매입임대 총괄표'!S32</f>
        <v>15059</v>
      </c>
      <c r="T20" s="37">
        <f>'[9]매입임대 총괄표'!H32+'[9]매입임대 총괄표'!J32+'[9]매입임대 총괄표'!L32+'[9]매입임대 총괄표'!N32+'[9]매입임대 총괄표'!P32+'[9]매입임대 총괄표'!R32+'[9]매입임대 총괄표'!T32</f>
        <v>13328.518250000001</v>
      </c>
      <c r="U20" s="37">
        <f>'[9]매입임대 총괄표'!G32+'[9]매입임대 총괄표'!I32+'[9]매입임대 총괄표'!K32+'[9]매입임대 총괄표'!M32+'[9]매입임대 총괄표'!O32+'[9]매입임대 총괄표'!Q32+'[9]매입임대 총괄표'!S32+'[9]매입임대 총괄표'!U32</f>
        <v>17189</v>
      </c>
      <c r="V20" s="37">
        <f>'[9]매입임대 총괄표'!H32+'[9]매입임대 총괄표'!J32+'[9]매입임대 총괄표'!L32+'[9]매입임대 총괄표'!N32+'[9]매입임대 총괄표'!P32+'[9]매입임대 총괄표'!R32+'[9]매입임대 총괄표'!T32+'[9]매입임대 총괄표'!V32</f>
        <v>16123.1</v>
      </c>
      <c r="W20" s="37">
        <f>'[9]매입임대 총괄표'!G32+'[9]매입임대 총괄표'!I32+'[9]매입임대 총괄표'!K32+'[9]매입임대 총괄표'!M32+'[9]매입임대 총괄표'!O32+'[9]매입임대 총괄표'!Q32+'[9]매입임대 총괄표'!S32+'[9]매입임대 총괄표'!U32+'[9]매입임대 총괄표'!W32</f>
        <v>19219</v>
      </c>
      <c r="X20" s="37">
        <f>'[9]매입임대 총괄표'!H32+'[9]매입임대 총괄표'!J32+'[9]매입임대 총괄표'!L32+'[9]매입임대 총괄표'!N32+'[9]매입임대 총괄표'!P32+'[9]매입임대 총괄표'!R32+'[9]매입임대 총괄표'!T32+'[9]매입임대 총괄표'!V32+'[9]매입임대 총괄표'!X32</f>
        <v>16420.099999999999</v>
      </c>
      <c r="Y20" s="37">
        <f>'[9]매입임대 총괄표'!G32+'[9]매입임대 총괄표'!I32+'[9]매입임대 총괄표'!K32+'[9]매입임대 총괄표'!M32+'[9]매입임대 총괄표'!O32+'[9]매입임대 총괄표'!Q32+'[9]매입임대 총괄표'!S32+'[9]매입임대 총괄표'!U32+'[9]매입임대 총괄표'!W32+'[9]매입임대 총괄표'!Y32</f>
        <v>21249</v>
      </c>
      <c r="Z20" s="37">
        <f>'[9]매입임대 총괄표'!H32+'[9]매입임대 총괄표'!J32+'[9]매입임대 총괄표'!L32+'[9]매입임대 총괄표'!N32+'[9]매입임대 총괄표'!P32+'[9]매입임대 총괄표'!R32+'[9]매입임대 총괄표'!T32+'[9]매입임대 총괄표'!V32+'[9]매입임대 총괄표'!X32+'[9]매입임대 총괄표'!Z32</f>
        <v>17827.099999999999</v>
      </c>
      <c r="AA20" s="32">
        <f>'[9]매입임대 총괄표'!G32+'[9]매입임대 총괄표'!I32+'[9]매입임대 총괄표'!K32+'[9]매입임대 총괄표'!M32+'[9]매입임대 총괄표'!O32+'[9]매입임대 총괄표'!Q32+'[9]매입임대 총괄표'!S32+'[9]매입임대 총괄표'!U32+'[9]매입임대 총괄표'!W32+'[9]매입임대 총괄표'!Y32+'[9]매입임대 총괄표'!AA32</f>
        <v>23279</v>
      </c>
      <c r="AB20" s="37">
        <f>'[9]매입임대 총괄표'!H32+'[9]매입임대 총괄표'!J32+'[9]매입임대 총괄표'!L32+'[9]매입임대 총괄표'!N32+'[9]매입임대 총괄표'!P32+'[9]매입임대 총괄표'!R32+'[9]매입임대 총괄표'!T32+'[9]매입임대 총괄표'!V32+'[9]매입임대 총괄표'!X32+'[9]매입임대 총괄표'!Z32+'[9]매입임대 총괄표'!AB32</f>
        <v>17827.099999999999</v>
      </c>
      <c r="AC20" s="37">
        <f>'[9]매입임대 총괄표'!G32+'[9]매입임대 총괄표'!I32+'[9]매입임대 총괄표'!K32+'[9]매입임대 총괄표'!M32+'[9]매입임대 총괄표'!O32+'[9]매입임대 총괄표'!Q32+'[9]매입임대 총괄표'!S32+'[9]매입임대 총괄표'!U32+'[9]매입임대 총괄표'!W32+'[9]매입임대 총괄표'!Y32+'[9]매입임대 총괄표'!AA32+'[9]매입임대 총괄표'!AC32</f>
        <v>25609</v>
      </c>
      <c r="AD20" s="37"/>
      <c r="AE20" s="38"/>
    </row>
    <row r="21" spans="1:31" s="3" customFormat="1" x14ac:dyDescent="0.3">
      <c r="B21" s="46"/>
      <c r="C21" s="2"/>
      <c r="F21" s="47"/>
      <c r="H21" s="48"/>
      <c r="J21" s="48"/>
      <c r="L21" s="48"/>
      <c r="N21" s="48"/>
      <c r="P21" s="48"/>
      <c r="R21" s="48"/>
      <c r="T21" s="48"/>
    </row>
  </sheetData>
  <mergeCells count="16">
    <mergeCell ref="AC5:AD5"/>
    <mergeCell ref="B4:B6"/>
    <mergeCell ref="C4:D6"/>
    <mergeCell ref="E4:E6"/>
    <mergeCell ref="G4:AD4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</mergeCells>
  <phoneticPr fontId="3" type="noConversion"/>
  <conditionalFormatting sqref="F4:F7 AC1:AC2 AD3">
    <cfRule type="cellIs" dxfId="47" priority="24" operator="equal">
      <formula>0</formula>
    </cfRule>
  </conditionalFormatting>
  <conditionalFormatting sqref="F1:F3">
    <cfRule type="cellIs" dxfId="46" priority="23" operator="equal">
      <formula>0</formula>
    </cfRule>
  </conditionalFormatting>
  <conditionalFormatting sqref="Z1:Z3 AX4:AX5 Z7">
    <cfRule type="cellIs" dxfId="45" priority="20" operator="equal">
      <formula>0</formula>
    </cfRule>
  </conditionalFormatting>
  <conditionalFormatting sqref="V1:V3 V7 X7 X1:X3 AT4:AT5 AV4:AV5">
    <cfRule type="cellIs" dxfId="44" priority="19" operator="equal">
      <formula>0</formula>
    </cfRule>
  </conditionalFormatting>
  <conditionalFormatting sqref="T1 T7 T3 AR4:AR5">
    <cfRule type="cellIs" dxfId="43" priority="18" operator="equal">
      <formula>0</formula>
    </cfRule>
  </conditionalFormatting>
  <conditionalFormatting sqref="R1 R7 R3 AP4:AP5">
    <cfRule type="cellIs" dxfId="42" priority="17" operator="equal">
      <formula>0</formula>
    </cfRule>
  </conditionalFormatting>
  <conditionalFormatting sqref="P1 P3 AN4:AN5 P7">
    <cfRule type="cellIs" dxfId="41" priority="16" operator="equal">
      <formula>0</formula>
    </cfRule>
  </conditionalFormatting>
  <conditionalFormatting sqref="N1 N3 AL4:AL5 N7">
    <cfRule type="cellIs" dxfId="40" priority="15" operator="equal">
      <formula>0</formula>
    </cfRule>
  </conditionalFormatting>
  <conditionalFormatting sqref="H1:H3 J1:J3 L1:L3 N2 P2 R2 T2 AF4:AF5 AH4:AH5 AJ4:AJ5 H6:H7 J7 L7">
    <cfRule type="cellIs" dxfId="39" priority="14" operator="equal">
      <formula>0</formula>
    </cfRule>
  </conditionalFormatting>
  <conditionalFormatting sqref="G1:G7 AE4:AE5 I5 K5 M5 O5 Q5 S5 U5 W5 Y5 AA5 AC5">
    <cfRule type="cellIs" dxfId="38" priority="22" operator="equal">
      <formula>0</formula>
    </cfRule>
  </conditionalFormatting>
  <conditionalFormatting sqref="I1:I3 AG4:AG5 I7">
    <cfRule type="cellIs" dxfId="37" priority="13" operator="equal">
      <formula>0</formula>
    </cfRule>
  </conditionalFormatting>
  <conditionalFormatting sqref="K1:K3 AI4:AI5 K7">
    <cfRule type="cellIs" dxfId="36" priority="12" operator="equal">
      <formula>0</formula>
    </cfRule>
  </conditionalFormatting>
  <conditionalFormatting sqref="M1:M3 AK4:AK5 M7">
    <cfRule type="cellIs" dxfId="35" priority="11" operator="equal">
      <formula>0</formula>
    </cfRule>
  </conditionalFormatting>
  <conditionalFormatting sqref="O1:O3 AM4:AM5 O7">
    <cfRule type="cellIs" dxfId="34" priority="10" operator="equal">
      <formula>0</formula>
    </cfRule>
  </conditionalFormatting>
  <conditionalFormatting sqref="Q1:Q3 AO4:AO5 Q7">
    <cfRule type="cellIs" dxfId="33" priority="9" operator="equal">
      <formula>0</formula>
    </cfRule>
  </conditionalFormatting>
  <conditionalFormatting sqref="S1:S3 AQ4:AQ5 S7">
    <cfRule type="cellIs" dxfId="32" priority="8" operator="equal">
      <formula>0</formula>
    </cfRule>
  </conditionalFormatting>
  <conditionalFormatting sqref="U1:U3 AS4:AS5 U7">
    <cfRule type="cellIs" dxfId="31" priority="7" operator="equal">
      <formula>0</formula>
    </cfRule>
  </conditionalFormatting>
  <conditionalFormatting sqref="W1:W3 AU4:AU5 W7">
    <cfRule type="cellIs" dxfId="30" priority="6" operator="equal">
      <formula>0</formula>
    </cfRule>
  </conditionalFormatting>
  <conditionalFormatting sqref="Y1:Y3 AW4:AW5 Y7">
    <cfRule type="cellIs" dxfId="29" priority="5" operator="equal">
      <formula>0</formula>
    </cfRule>
  </conditionalFormatting>
  <conditionalFormatting sqref="BA4:BA5 AC7">
    <cfRule type="cellIs" dxfId="28" priority="21" operator="equal">
      <formula>0</formula>
    </cfRule>
  </conditionalFormatting>
  <conditionalFormatting sqref="AA1:AB3 AA7:AB7 AY4:AZ5">
    <cfRule type="cellIs" dxfId="27" priority="4" operator="equal">
      <formula>0</formula>
    </cfRule>
  </conditionalFormatting>
  <conditionalFormatting sqref="AD7">
    <cfRule type="cellIs" dxfId="26" priority="3" operator="equal">
      <formula>0</formula>
    </cfRule>
  </conditionalFormatting>
  <conditionalFormatting sqref="I6 K6 M6 O6 Q6 S6 U6 W6 Y6 AA6 AC6">
    <cfRule type="cellIs" dxfId="25" priority="2" operator="equal">
      <formula>0</formula>
    </cfRule>
  </conditionalFormatting>
  <conditionalFormatting sqref="J6 L6 N6 P6 R6 T6 V6 X6 Z6 AB6 AD6">
    <cfRule type="cellIs" dxfId="24" priority="1" operator="equal">
      <formula>0</formula>
    </cfRule>
  </conditionalFormatting>
  <pageMargins left="0.7" right="0.7" top="0.75" bottom="0.75" header="0.3" footer="0.3"/>
  <pageSetup paperSize="9" scale="4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22"/>
  <sheetViews>
    <sheetView tabSelected="1" view="pageBreakPreview" zoomScale="70" zoomScaleNormal="100" zoomScaleSheetLayoutView="70" workbookViewId="0">
      <selection activeCell="I35" sqref="I35"/>
    </sheetView>
  </sheetViews>
  <sheetFormatPr defaultColWidth="9" defaultRowHeight="16.5" x14ac:dyDescent="0.3"/>
  <cols>
    <col min="1" max="1" width="1.625" customWidth="1"/>
    <col min="2" max="2" width="9.625" style="49" customWidth="1"/>
    <col min="3" max="3" width="9.625" style="2" customWidth="1"/>
    <col min="4" max="5" width="13.375" customWidth="1"/>
    <col min="6" max="6" width="9.625" style="47" hidden="1" customWidth="1"/>
    <col min="7" max="7" width="9.625" customWidth="1"/>
    <col min="8" max="8" width="9.75" style="49" customWidth="1"/>
    <col min="9" max="9" width="9.625" customWidth="1"/>
    <col min="10" max="10" width="9.625" style="49" customWidth="1"/>
    <col min="11" max="11" width="9.625" customWidth="1"/>
    <col min="12" max="12" width="9.625" style="49" customWidth="1"/>
    <col min="13" max="13" width="9.625" customWidth="1"/>
    <col min="14" max="14" width="9.625" style="49" customWidth="1"/>
    <col min="15" max="15" width="9.625" customWidth="1"/>
    <col min="16" max="16" width="9.625" style="49" customWidth="1"/>
    <col min="17" max="17" width="9.625" customWidth="1"/>
    <col min="18" max="18" width="9.625" style="49" customWidth="1"/>
    <col min="19" max="19" width="9.625" customWidth="1"/>
    <col min="20" max="20" width="10.5" style="49" customWidth="1"/>
    <col min="21" max="28" width="9.625" customWidth="1"/>
    <col min="29" max="29" width="11.25" customWidth="1"/>
  </cols>
  <sheetData>
    <row r="1" spans="1:31" s="3" customFormat="1" ht="9.9499999999999993" customHeight="1" x14ac:dyDescent="0.3">
      <c r="A1" s="1"/>
      <c r="B1" s="2"/>
      <c r="C1" s="2"/>
      <c r="D1" s="1"/>
      <c r="E1" s="1"/>
      <c r="F1" s="1"/>
      <c r="G1" s="1"/>
      <c r="H1" s="2"/>
      <c r="I1" s="1"/>
      <c r="J1" s="2"/>
      <c r="K1" s="1"/>
      <c r="L1" s="2"/>
      <c r="M1" s="1"/>
      <c r="N1" s="2"/>
      <c r="O1" s="1"/>
      <c r="P1" s="2"/>
      <c r="Q1" s="1"/>
      <c r="R1" s="2"/>
      <c r="S1" s="1"/>
      <c r="T1" s="2"/>
      <c r="U1" s="1"/>
      <c r="V1" s="1"/>
      <c r="W1" s="1"/>
      <c r="X1" s="1"/>
      <c r="Y1" s="1"/>
      <c r="Z1" s="1"/>
      <c r="AA1" s="1"/>
      <c r="AB1" s="1"/>
      <c r="AC1" s="1"/>
    </row>
    <row r="2" spans="1:31" s="3" customFormat="1" ht="21" customHeight="1" x14ac:dyDescent="0.3">
      <c r="A2" s="4"/>
      <c r="B2" s="5" t="s">
        <v>37</v>
      </c>
      <c r="C2" s="5"/>
      <c r="D2" s="6"/>
      <c r="E2" s="6"/>
      <c r="F2" s="6"/>
      <c r="G2" s="7"/>
      <c r="H2" s="8"/>
      <c r="I2" s="7"/>
      <c r="J2" s="8"/>
      <c r="K2" s="7"/>
      <c r="L2" s="8"/>
      <c r="M2" s="7"/>
      <c r="N2" s="8"/>
      <c r="O2" s="7"/>
      <c r="P2" s="8"/>
      <c r="Q2" s="7"/>
      <c r="R2" s="8"/>
      <c r="S2" s="7"/>
      <c r="T2" s="8"/>
      <c r="U2" s="7"/>
      <c r="V2" s="6"/>
      <c r="W2" s="7"/>
      <c r="X2" s="6"/>
      <c r="Y2" s="7"/>
      <c r="Z2" s="6"/>
      <c r="AA2" s="7"/>
      <c r="AB2" s="7"/>
      <c r="AC2" s="7"/>
    </row>
    <row r="3" spans="1:31" s="3" customFormat="1" ht="18" customHeight="1" x14ac:dyDescent="0.3">
      <c r="A3" s="9"/>
      <c r="B3" s="10"/>
      <c r="C3" s="10"/>
      <c r="D3" s="9"/>
      <c r="E3" s="9"/>
      <c r="F3" s="9"/>
      <c r="G3" s="9"/>
      <c r="H3" s="10"/>
      <c r="I3" s="9"/>
      <c r="J3" s="10"/>
      <c r="K3" s="9"/>
      <c r="L3" s="10"/>
      <c r="M3" s="9"/>
      <c r="N3" s="10"/>
      <c r="O3" s="9"/>
      <c r="P3" s="10"/>
      <c r="Q3" s="9"/>
      <c r="R3" s="10"/>
      <c r="S3" s="9"/>
      <c r="T3" s="10"/>
      <c r="U3" s="9"/>
      <c r="V3" s="9"/>
      <c r="W3" s="9"/>
      <c r="X3" s="9"/>
      <c r="Y3" s="9"/>
      <c r="Z3" s="9"/>
      <c r="AA3" s="11"/>
      <c r="AB3" s="11"/>
      <c r="AD3" s="11" t="s">
        <v>1</v>
      </c>
    </row>
    <row r="4" spans="1:31" ht="18" customHeight="1" x14ac:dyDescent="0.3">
      <c r="A4" s="12"/>
      <c r="B4" s="51" t="s">
        <v>2</v>
      </c>
      <c r="C4" s="52" t="s">
        <v>3</v>
      </c>
      <c r="D4" s="53"/>
      <c r="E4" s="52" t="s">
        <v>4</v>
      </c>
      <c r="F4" s="13" t="s">
        <v>5</v>
      </c>
      <c r="G4" s="58" t="s">
        <v>6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60"/>
    </row>
    <row r="5" spans="1:31" ht="18" customHeight="1" x14ac:dyDescent="0.3">
      <c r="A5" s="12"/>
      <c r="B5" s="51"/>
      <c r="C5" s="54"/>
      <c r="D5" s="55"/>
      <c r="E5" s="54"/>
      <c r="F5" s="14"/>
      <c r="G5" s="51" t="s">
        <v>7</v>
      </c>
      <c r="H5" s="51"/>
      <c r="I5" s="51" t="s">
        <v>8</v>
      </c>
      <c r="J5" s="51"/>
      <c r="K5" s="51" t="s">
        <v>9</v>
      </c>
      <c r="L5" s="51"/>
      <c r="M5" s="51" t="s">
        <v>10</v>
      </c>
      <c r="N5" s="51"/>
      <c r="O5" s="51" t="s">
        <v>11</v>
      </c>
      <c r="P5" s="51"/>
      <c r="Q5" s="51" t="s">
        <v>12</v>
      </c>
      <c r="R5" s="51"/>
      <c r="S5" s="51" t="s">
        <v>13</v>
      </c>
      <c r="T5" s="51"/>
      <c r="U5" s="51" t="s">
        <v>14</v>
      </c>
      <c r="V5" s="51"/>
      <c r="W5" s="51" t="s">
        <v>15</v>
      </c>
      <c r="X5" s="51"/>
      <c r="Y5" s="51" t="s">
        <v>16</v>
      </c>
      <c r="Z5" s="51"/>
      <c r="AA5" s="51" t="s">
        <v>17</v>
      </c>
      <c r="AB5" s="51"/>
      <c r="AC5" s="51" t="s">
        <v>18</v>
      </c>
      <c r="AD5" s="51"/>
    </row>
    <row r="6" spans="1:31" ht="18" customHeight="1" x14ac:dyDescent="0.3">
      <c r="A6" s="12"/>
      <c r="B6" s="51"/>
      <c r="C6" s="56"/>
      <c r="D6" s="57"/>
      <c r="E6" s="56"/>
      <c r="F6" s="15" t="s">
        <v>19</v>
      </c>
      <c r="G6" s="50" t="s">
        <v>20</v>
      </c>
      <c r="H6" s="50" t="s">
        <v>21</v>
      </c>
      <c r="I6" s="50" t="s">
        <v>20</v>
      </c>
      <c r="J6" s="50" t="s">
        <v>21</v>
      </c>
      <c r="K6" s="50" t="s">
        <v>20</v>
      </c>
      <c r="L6" s="50" t="s">
        <v>21</v>
      </c>
      <c r="M6" s="50" t="s">
        <v>20</v>
      </c>
      <c r="N6" s="50" t="s">
        <v>21</v>
      </c>
      <c r="O6" s="50" t="s">
        <v>20</v>
      </c>
      <c r="P6" s="50" t="s">
        <v>21</v>
      </c>
      <c r="Q6" s="50" t="s">
        <v>20</v>
      </c>
      <c r="R6" s="50" t="s">
        <v>21</v>
      </c>
      <c r="S6" s="50" t="s">
        <v>20</v>
      </c>
      <c r="T6" s="50" t="s">
        <v>21</v>
      </c>
      <c r="U6" s="50" t="s">
        <v>20</v>
      </c>
      <c r="V6" s="50" t="s">
        <v>21</v>
      </c>
      <c r="W6" s="50" t="s">
        <v>20</v>
      </c>
      <c r="X6" s="50" t="s">
        <v>21</v>
      </c>
      <c r="Y6" s="50" t="s">
        <v>20</v>
      </c>
      <c r="Z6" s="50" t="s">
        <v>21</v>
      </c>
      <c r="AA6" s="50" t="s">
        <v>20</v>
      </c>
      <c r="AB6" s="50" t="s">
        <v>21</v>
      </c>
      <c r="AC6" s="50" t="s">
        <v>20</v>
      </c>
      <c r="AD6" s="50" t="s">
        <v>21</v>
      </c>
    </row>
    <row r="7" spans="1:31" s="23" customFormat="1" ht="18" customHeight="1" x14ac:dyDescent="0.3">
      <c r="A7" s="17"/>
      <c r="B7" s="18"/>
      <c r="C7" s="19"/>
      <c r="D7" s="20"/>
      <c r="E7" s="20"/>
      <c r="F7" s="21"/>
      <c r="G7" s="20"/>
      <c r="H7" s="19"/>
      <c r="I7" s="20"/>
      <c r="J7" s="19"/>
      <c r="K7" s="20"/>
      <c r="L7" s="19"/>
      <c r="M7" s="20"/>
      <c r="N7" s="19"/>
      <c r="O7" s="20"/>
      <c r="P7" s="22"/>
      <c r="Q7" s="20"/>
      <c r="R7" s="22"/>
      <c r="S7" s="20"/>
      <c r="T7" s="22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1" ht="20.100000000000001" customHeight="1" x14ac:dyDescent="0.3">
      <c r="A8" s="12"/>
      <c r="B8" s="24" t="s">
        <v>22</v>
      </c>
      <c r="C8" s="24" t="s">
        <v>41</v>
      </c>
      <c r="D8" s="24" t="s">
        <v>24</v>
      </c>
      <c r="E8" s="25">
        <v>1241208.9999999998</v>
      </c>
      <c r="F8" s="25">
        <v>848814</v>
      </c>
      <c r="G8" s="26">
        <v>55362.231049262591</v>
      </c>
      <c r="H8" s="26">
        <v>107584.843485</v>
      </c>
      <c r="I8" s="26">
        <v>138405.57762315642</v>
      </c>
      <c r="J8" s="26">
        <v>158810.71580199999</v>
      </c>
      <c r="K8" s="26">
        <v>276811.15524631285</v>
      </c>
      <c r="L8" s="26">
        <v>246590.27940500004</v>
      </c>
      <c r="M8" s="26">
        <v>334335.58977296203</v>
      </c>
      <c r="N8" s="26">
        <v>416402.89742700005</v>
      </c>
      <c r="O8" s="26">
        <v>420622.24156293581</v>
      </c>
      <c r="P8" s="26">
        <v>488179.19778200006</v>
      </c>
      <c r="Q8" s="26">
        <v>564433.32787955855</v>
      </c>
      <c r="R8" s="26">
        <v>561192.77448499994</v>
      </c>
      <c r="S8" s="26">
        <v>633306.49311107595</v>
      </c>
      <c r="T8" s="26">
        <v>678777.06506800011</v>
      </c>
      <c r="U8" s="26">
        <v>736616.24095835187</v>
      </c>
      <c r="V8" s="26">
        <v>756838.63577799988</v>
      </c>
      <c r="W8" s="26">
        <v>908799.15403714543</v>
      </c>
      <c r="X8" s="26">
        <v>924198.86391199997</v>
      </c>
      <c r="Y8" s="26">
        <v>975281.12322971621</v>
      </c>
      <c r="Z8" s="26">
        <v>1001620.6208939998</v>
      </c>
      <c r="AA8" s="26">
        <v>1075004.0770185725</v>
      </c>
      <c r="AB8" s="26">
        <v>1102725.4728159998</v>
      </c>
      <c r="AC8" s="26">
        <v>1241208.9999999998</v>
      </c>
      <c r="AD8" s="26">
        <v>0</v>
      </c>
      <c r="AE8" s="28"/>
    </row>
    <row r="9" spans="1:31" s="3" customFormat="1" ht="18" customHeight="1" x14ac:dyDescent="0.3">
      <c r="A9" s="1"/>
      <c r="B9" s="29" t="s">
        <v>25</v>
      </c>
      <c r="C9" s="62" t="s">
        <v>41</v>
      </c>
      <c r="D9" s="30" t="s">
        <v>24</v>
      </c>
      <c r="E9" s="31">
        <v>128388.95004943605</v>
      </c>
      <c r="F9" s="31">
        <v>140574</v>
      </c>
      <c r="G9" s="32">
        <v>5887.9461586157895</v>
      </c>
      <c r="H9" s="33">
        <v>9996.3697680000005</v>
      </c>
      <c r="I9" s="34">
        <v>14719.86539653947</v>
      </c>
      <c r="J9" s="34">
        <v>14505.083038000001</v>
      </c>
      <c r="K9" s="34">
        <v>29439.730793078943</v>
      </c>
      <c r="L9" s="34">
        <v>35715.258446</v>
      </c>
      <c r="M9" s="34">
        <v>36125.243335643987</v>
      </c>
      <c r="N9" s="34">
        <v>135717.300644</v>
      </c>
      <c r="O9" s="34">
        <v>46153.512149491551</v>
      </c>
      <c r="P9" s="34">
        <v>141393.791532</v>
      </c>
      <c r="Q9" s="34">
        <v>62867.293505904156</v>
      </c>
      <c r="R9" s="34">
        <v>148439.788829</v>
      </c>
      <c r="S9" s="34">
        <v>71035.317964751288</v>
      </c>
      <c r="T9" s="34">
        <v>163006.14814199999</v>
      </c>
      <c r="U9" s="34">
        <v>83287.35465302199</v>
      </c>
      <c r="V9" s="34">
        <v>171470.40574799999</v>
      </c>
      <c r="W9" s="34">
        <v>103707.41580013983</v>
      </c>
      <c r="X9" s="34">
        <v>194067.62275799998</v>
      </c>
      <c r="Y9" s="34">
        <v>108643.72264999908</v>
      </c>
      <c r="Z9" s="34">
        <v>199840.84217299998</v>
      </c>
      <c r="AA9" s="32">
        <v>116048.18292478795</v>
      </c>
      <c r="AB9" s="32">
        <v>212955.74655399998</v>
      </c>
      <c r="AC9" s="34">
        <v>128388.95004943605</v>
      </c>
      <c r="AD9" s="34"/>
      <c r="AE9" s="38"/>
    </row>
    <row r="10" spans="1:31" s="3" customFormat="1" ht="20.100000000000001" customHeight="1" x14ac:dyDescent="0.3">
      <c r="A10" s="1"/>
      <c r="B10" s="29" t="s">
        <v>26</v>
      </c>
      <c r="C10" s="62" t="s">
        <v>41</v>
      </c>
      <c r="D10" s="30" t="s">
        <v>24</v>
      </c>
      <c r="E10" s="31">
        <v>139246.74296702296</v>
      </c>
      <c r="F10" s="31">
        <v>106920</v>
      </c>
      <c r="G10" s="32">
        <v>7936.6428801127713</v>
      </c>
      <c r="H10" s="33">
        <v>13340.157218</v>
      </c>
      <c r="I10" s="34">
        <v>19841.607200281927</v>
      </c>
      <c r="J10" s="34">
        <v>18234.008479</v>
      </c>
      <c r="K10" s="34">
        <v>39683.214400563855</v>
      </c>
      <c r="L10" s="34">
        <v>26522.023003000002</v>
      </c>
      <c r="M10" s="34">
        <v>47259.361609325024</v>
      </c>
      <c r="N10" s="34">
        <v>34634.631387000001</v>
      </c>
      <c r="O10" s="34">
        <v>58623.582422466774</v>
      </c>
      <c r="P10" s="34">
        <v>43618.059314999999</v>
      </c>
      <c r="Q10" s="34">
        <v>77563.950444369693</v>
      </c>
      <c r="R10" s="34">
        <v>52554.440766</v>
      </c>
      <c r="S10" s="34">
        <v>83736.789469906333</v>
      </c>
      <c r="T10" s="34">
        <v>69197.401883999992</v>
      </c>
      <c r="U10" s="34">
        <v>92996.048008211292</v>
      </c>
      <c r="V10" s="34">
        <v>79430.379132999995</v>
      </c>
      <c r="W10" s="34">
        <v>108428.14557205289</v>
      </c>
      <c r="X10" s="34">
        <v>106453.47730599999</v>
      </c>
      <c r="Y10" s="34">
        <v>114591.8650510469</v>
      </c>
      <c r="Z10" s="34">
        <v>110986.24855699998</v>
      </c>
      <c r="AA10" s="32">
        <v>123837.44426953793</v>
      </c>
      <c r="AB10" s="32">
        <v>128047.20079899998</v>
      </c>
      <c r="AC10" s="34">
        <v>139246.74296702296</v>
      </c>
      <c r="AD10" s="39"/>
      <c r="AE10" s="38"/>
    </row>
    <row r="11" spans="1:31" s="3" customFormat="1" ht="20.100000000000001" customHeight="1" x14ac:dyDescent="0.3">
      <c r="A11" s="1"/>
      <c r="B11" s="29" t="s">
        <v>27</v>
      </c>
      <c r="C11" s="62" t="s">
        <v>38</v>
      </c>
      <c r="D11" s="30" t="s">
        <v>24</v>
      </c>
      <c r="E11" s="31">
        <v>153789.03687495529</v>
      </c>
      <c r="F11" s="31">
        <v>158070</v>
      </c>
      <c r="G11" s="32">
        <v>6557.1539770901363</v>
      </c>
      <c r="H11" s="33">
        <v>13266.426608</v>
      </c>
      <c r="I11" s="34">
        <v>16392.884942725341</v>
      </c>
      <c r="J11" s="34">
        <v>17811.800186</v>
      </c>
      <c r="K11" s="34">
        <v>32785.769885450689</v>
      </c>
      <c r="L11" s="34">
        <v>26141.666169</v>
      </c>
      <c r="M11" s="34">
        <v>41548.115230744239</v>
      </c>
      <c r="N11" s="34">
        <v>36453.589072999996</v>
      </c>
      <c r="O11" s="34">
        <v>54691.633248684564</v>
      </c>
      <c r="P11" s="34">
        <v>44990.410121999994</v>
      </c>
      <c r="Q11" s="34">
        <v>76597.496611918439</v>
      </c>
      <c r="R11" s="34">
        <v>52959.749183999993</v>
      </c>
      <c r="S11" s="34">
        <v>85494.240913491056</v>
      </c>
      <c r="T11" s="34">
        <v>87661.487797999987</v>
      </c>
      <c r="U11" s="34">
        <v>98839.357365849981</v>
      </c>
      <c r="V11" s="34">
        <v>98854.980874999979</v>
      </c>
      <c r="W11" s="34">
        <v>121081.21811978152</v>
      </c>
      <c r="X11" s="34">
        <v>126951.12518799998</v>
      </c>
      <c r="Y11" s="34">
        <v>127622.78187081628</v>
      </c>
      <c r="Z11" s="34">
        <v>132823.98731999999</v>
      </c>
      <c r="AA11" s="32">
        <v>137435.1274973684</v>
      </c>
      <c r="AB11" s="32">
        <v>147647.08520199999</v>
      </c>
      <c r="AC11" s="34">
        <v>153789.03687495529</v>
      </c>
      <c r="AD11" s="37"/>
      <c r="AE11" s="38"/>
    </row>
    <row r="12" spans="1:31" s="3" customFormat="1" ht="20.100000000000001" customHeight="1" x14ac:dyDescent="0.3">
      <c r="A12" s="1"/>
      <c r="B12" s="29" t="s">
        <v>28</v>
      </c>
      <c r="C12" s="62" t="s">
        <v>38</v>
      </c>
      <c r="D12" s="30" t="s">
        <v>24</v>
      </c>
      <c r="E12" s="31">
        <v>84123.277431615512</v>
      </c>
      <c r="F12" s="37">
        <v>100161</v>
      </c>
      <c r="G12" s="32">
        <v>3158.193547744339</v>
      </c>
      <c r="H12" s="33">
        <v>9925.633323</v>
      </c>
      <c r="I12" s="34">
        <v>7895.4838693608472</v>
      </c>
      <c r="J12" s="34">
        <v>15337.764118999999</v>
      </c>
      <c r="K12" s="34">
        <v>15790.967738721694</v>
      </c>
      <c r="L12" s="34">
        <v>22834.330406000001</v>
      </c>
      <c r="M12" s="34">
        <v>19704.035516993084</v>
      </c>
      <c r="N12" s="34">
        <v>29672.187472000001</v>
      </c>
      <c r="O12" s="34">
        <v>25573.63718440017</v>
      </c>
      <c r="P12" s="34">
        <v>34674.92095</v>
      </c>
      <c r="Q12" s="34">
        <v>35356.306630078645</v>
      </c>
      <c r="R12" s="34">
        <v>39462.368887999997</v>
      </c>
      <c r="S12" s="34">
        <v>39693.862741669356</v>
      </c>
      <c r="T12" s="34">
        <v>45579.356628999994</v>
      </c>
      <c r="U12" s="34">
        <v>46200.196909055419</v>
      </c>
      <c r="V12" s="34">
        <v>50095.812797999992</v>
      </c>
      <c r="W12" s="34">
        <v>57044.087188032194</v>
      </c>
      <c r="X12" s="34">
        <v>60811.990842999992</v>
      </c>
      <c r="Y12" s="34">
        <v>62459.925236748859</v>
      </c>
      <c r="Z12" s="34">
        <v>64090.947697999989</v>
      </c>
      <c r="AA12" s="32">
        <v>70583.682309823853</v>
      </c>
      <c r="AB12" s="32">
        <v>71353.260872999992</v>
      </c>
      <c r="AC12" s="34">
        <v>84123.277431615512</v>
      </c>
      <c r="AD12" s="37"/>
      <c r="AE12" s="38"/>
    </row>
    <row r="13" spans="1:31" s="3" customFormat="1" ht="20.25" customHeight="1" x14ac:dyDescent="0.3">
      <c r="A13" s="1"/>
      <c r="B13" s="29" t="s">
        <v>29</v>
      </c>
      <c r="C13" s="62" t="s">
        <v>42</v>
      </c>
      <c r="D13" s="30" t="s">
        <v>24</v>
      </c>
      <c r="E13" s="31">
        <v>30392.632444376708</v>
      </c>
      <c r="F13" s="37">
        <v>20655</v>
      </c>
      <c r="G13" s="32">
        <v>1537.3944236191742</v>
      </c>
      <c r="H13" s="33">
        <v>3086.676453</v>
      </c>
      <c r="I13" s="34">
        <v>3843.4860590479352</v>
      </c>
      <c r="J13" s="34">
        <v>4410.1692119999998</v>
      </c>
      <c r="K13" s="34">
        <v>7686.9721180958695</v>
      </c>
      <c r="L13" s="34">
        <v>7051.4697070000002</v>
      </c>
      <c r="M13" s="34">
        <v>9198.6247023438682</v>
      </c>
      <c r="N13" s="34">
        <v>8409.7172320000009</v>
      </c>
      <c r="O13" s="34">
        <v>11466.103578715865</v>
      </c>
      <c r="P13" s="34">
        <v>10727.967153000001</v>
      </c>
      <c r="Q13" s="34">
        <v>15245.235039335861</v>
      </c>
      <c r="R13" s="34">
        <v>12879.194530000001</v>
      </c>
      <c r="S13" s="34">
        <v>16763.061936096034</v>
      </c>
      <c r="T13" s="34">
        <v>15936.581074000002</v>
      </c>
      <c r="U13" s="34">
        <v>19039.802281236291</v>
      </c>
      <c r="V13" s="34">
        <v>18102.207167</v>
      </c>
      <c r="W13" s="34">
        <v>22834.36952313672</v>
      </c>
      <c r="X13" s="34">
        <v>23161.542326000003</v>
      </c>
      <c r="Y13" s="34">
        <v>24346.022107384717</v>
      </c>
      <c r="Z13" s="34">
        <v>24130.900690000002</v>
      </c>
      <c r="AA13" s="32">
        <v>26613.500983756712</v>
      </c>
      <c r="AB13" s="32">
        <v>26809.005911</v>
      </c>
      <c r="AC13" s="34">
        <v>30392.632444376708</v>
      </c>
      <c r="AD13" s="37"/>
      <c r="AE13" s="38"/>
    </row>
    <row r="14" spans="1:31" s="3" customFormat="1" ht="20.100000000000001" customHeight="1" x14ac:dyDescent="0.3">
      <c r="A14" s="1"/>
      <c r="B14" s="29" t="s">
        <v>30</v>
      </c>
      <c r="C14" s="62" t="s">
        <v>38</v>
      </c>
      <c r="D14" s="30" t="s">
        <v>24</v>
      </c>
      <c r="E14" s="31">
        <v>35534.643385588708</v>
      </c>
      <c r="F14" s="37">
        <v>23562</v>
      </c>
      <c r="G14" s="32">
        <v>1656.7284052171306</v>
      </c>
      <c r="H14" s="33">
        <v>2213.414233</v>
      </c>
      <c r="I14" s="34">
        <v>4141.8210130428251</v>
      </c>
      <c r="J14" s="34">
        <v>3317.1796979999999</v>
      </c>
      <c r="K14" s="34">
        <v>8283.6420260856503</v>
      </c>
      <c r="L14" s="34">
        <v>4544.53773</v>
      </c>
      <c r="M14" s="34">
        <v>9925.6473917878375</v>
      </c>
      <c r="N14" s="34">
        <v>7116.2892080000001</v>
      </c>
      <c r="O14" s="34">
        <v>12388.655440341117</v>
      </c>
      <c r="P14" s="34">
        <v>7766.1845960000001</v>
      </c>
      <c r="Q14" s="34">
        <v>16493.668854596584</v>
      </c>
      <c r="R14" s="34">
        <v>9393.4843459999993</v>
      </c>
      <c r="S14" s="34">
        <v>18512.090921716976</v>
      </c>
      <c r="T14" s="34">
        <v>10825.817991</v>
      </c>
      <c r="U14" s="34">
        <v>21539.72402239756</v>
      </c>
      <c r="V14" s="34">
        <v>15537.087577999999</v>
      </c>
      <c r="W14" s="34">
        <v>26585.779190198537</v>
      </c>
      <c r="X14" s="34">
        <v>19123.786534999999</v>
      </c>
      <c r="Y14" s="34">
        <v>28375.552029276572</v>
      </c>
      <c r="Z14" s="34">
        <v>21323.431794</v>
      </c>
      <c r="AA14" s="32">
        <v>31060.211287893624</v>
      </c>
      <c r="AB14" s="32">
        <v>24545.877456000002</v>
      </c>
      <c r="AC14" s="34">
        <v>35534.643385588708</v>
      </c>
      <c r="AD14" s="37"/>
      <c r="AE14" s="38"/>
    </row>
    <row r="15" spans="1:31" s="3" customFormat="1" ht="20.100000000000001" customHeight="1" x14ac:dyDescent="0.3">
      <c r="A15" s="1"/>
      <c r="B15" s="29" t="s">
        <v>31</v>
      </c>
      <c r="C15" s="62" t="s">
        <v>38</v>
      </c>
      <c r="D15" s="30" t="s">
        <v>24</v>
      </c>
      <c r="E15" s="31">
        <v>65389.347113746386</v>
      </c>
      <c r="F15" s="37">
        <v>66342</v>
      </c>
      <c r="G15" s="32">
        <v>3355.4007415345636</v>
      </c>
      <c r="H15" s="33">
        <v>11992.944186999999</v>
      </c>
      <c r="I15" s="34">
        <v>8388.5018538364075</v>
      </c>
      <c r="J15" s="34">
        <v>14589.144687</v>
      </c>
      <c r="K15" s="34">
        <v>16777.003707672815</v>
      </c>
      <c r="L15" s="34">
        <v>19001.574154000002</v>
      </c>
      <c r="M15" s="34">
        <v>20029.964082339913</v>
      </c>
      <c r="N15" s="34">
        <v>29464.979019000002</v>
      </c>
      <c r="O15" s="34">
        <v>24909.40464434056</v>
      </c>
      <c r="P15" s="34">
        <v>34086.011681000004</v>
      </c>
      <c r="Q15" s="34">
        <v>33041.805581008302</v>
      </c>
      <c r="R15" s="34">
        <v>41246.615879000004</v>
      </c>
      <c r="S15" s="34">
        <v>36278.145402089816</v>
      </c>
      <c r="T15" s="34">
        <v>48728.593211000007</v>
      </c>
      <c r="U15" s="34">
        <v>41132.655133712084</v>
      </c>
      <c r="V15" s="34">
        <v>55381.729972000008</v>
      </c>
      <c r="W15" s="34">
        <v>49223.504686415865</v>
      </c>
      <c r="X15" s="34">
        <v>69216.002542000002</v>
      </c>
      <c r="Y15" s="34">
        <v>52456.673171881972</v>
      </c>
      <c r="Z15" s="34">
        <v>72769.374789000009</v>
      </c>
      <c r="AA15" s="32">
        <v>57306.425900081129</v>
      </c>
      <c r="AB15" s="32">
        <v>79594.654428000009</v>
      </c>
      <c r="AC15" s="34">
        <v>65389.347113746386</v>
      </c>
      <c r="AD15" s="37"/>
      <c r="AE15" s="38"/>
    </row>
    <row r="16" spans="1:31" s="3" customFormat="1" ht="20.100000000000001" customHeight="1" x14ac:dyDescent="0.3">
      <c r="A16" s="1"/>
      <c r="B16" s="29" t="s">
        <v>32</v>
      </c>
      <c r="C16" s="62" t="s">
        <v>38</v>
      </c>
      <c r="D16" s="30" t="s">
        <v>24</v>
      </c>
      <c r="E16" s="31">
        <v>42488.216749544939</v>
      </c>
      <c r="F16" s="37">
        <v>32283</v>
      </c>
      <c r="G16" s="32">
        <v>2025.9933395789806</v>
      </c>
      <c r="H16" s="33">
        <v>1960.0808239999999</v>
      </c>
      <c r="I16" s="34">
        <v>5064.9833489474513</v>
      </c>
      <c r="J16" s="34">
        <v>3252.4929929999998</v>
      </c>
      <c r="K16" s="34">
        <v>10129.966697894903</v>
      </c>
      <c r="L16" s="34">
        <v>7508.0601839999999</v>
      </c>
      <c r="M16" s="34">
        <v>12229.66845847132</v>
      </c>
      <c r="N16" s="34">
        <v>8960.5107050000006</v>
      </c>
      <c r="O16" s="34">
        <v>15379.221099335946</v>
      </c>
      <c r="P16" s="34">
        <v>12240.700298</v>
      </c>
      <c r="Q16" s="34">
        <v>20628.475500776989</v>
      </c>
      <c r="R16" s="34">
        <v>13885.820298999999</v>
      </c>
      <c r="S16" s="34">
        <v>22988.771860560861</v>
      </c>
      <c r="T16" s="34">
        <v>16231.783275999998</v>
      </c>
      <c r="U16" s="34">
        <v>26529.216400236666</v>
      </c>
      <c r="V16" s="34">
        <v>18900.438360999997</v>
      </c>
      <c r="W16" s="34">
        <v>32429.957299696343</v>
      </c>
      <c r="X16" s="34">
        <v>22790.203705999997</v>
      </c>
      <c r="Y16" s="34">
        <v>34441.609189666066</v>
      </c>
      <c r="Z16" s="34">
        <v>26932.219312999998</v>
      </c>
      <c r="AA16" s="32">
        <v>37459.087024620647</v>
      </c>
      <c r="AB16" s="32">
        <v>30248.353880999999</v>
      </c>
      <c r="AC16" s="34">
        <v>42488.216749544939</v>
      </c>
      <c r="AD16" s="37"/>
      <c r="AE16" s="38"/>
    </row>
    <row r="17" spans="1:31" s="3" customFormat="1" ht="20.100000000000001" customHeight="1" x14ac:dyDescent="0.3">
      <c r="A17" s="1"/>
      <c r="B17" s="29" t="s">
        <v>33</v>
      </c>
      <c r="C17" s="62" t="s">
        <v>38</v>
      </c>
      <c r="D17" s="30" t="s">
        <v>24</v>
      </c>
      <c r="E17" s="31">
        <v>93410.104362249491</v>
      </c>
      <c r="F17" s="37">
        <v>46086</v>
      </c>
      <c r="G17" s="32">
        <v>4662.7284540980227</v>
      </c>
      <c r="H17" s="33">
        <v>7116.5301490000002</v>
      </c>
      <c r="I17" s="34">
        <v>11656.821135245056</v>
      </c>
      <c r="J17" s="34">
        <v>10018.239042000001</v>
      </c>
      <c r="K17" s="34">
        <v>23313.642270490112</v>
      </c>
      <c r="L17" s="34">
        <v>15194.734433000001</v>
      </c>
      <c r="M17" s="34">
        <v>27954.340777544701</v>
      </c>
      <c r="N17" s="34">
        <v>21513.109154000002</v>
      </c>
      <c r="O17" s="34">
        <v>34915.388538126586</v>
      </c>
      <c r="P17" s="34">
        <v>28891.949188000002</v>
      </c>
      <c r="Q17" s="34">
        <v>46517.134805763053</v>
      </c>
      <c r="R17" s="34">
        <v>36321.511381000004</v>
      </c>
      <c r="S17" s="34">
        <v>51248.83850506397</v>
      </c>
      <c r="T17" s="34">
        <v>43872.102558000006</v>
      </c>
      <c r="U17" s="34">
        <v>58346.394054015342</v>
      </c>
      <c r="V17" s="34">
        <v>52029.245990000003</v>
      </c>
      <c r="W17" s="34">
        <v>70175.65330226763</v>
      </c>
      <c r="X17" s="34">
        <v>66083.687304000006</v>
      </c>
      <c r="Y17" s="34">
        <v>74822.543514264005</v>
      </c>
      <c r="Z17" s="34">
        <v>71296.994289000009</v>
      </c>
      <c r="AA17" s="32">
        <v>81792.878832258561</v>
      </c>
      <c r="AB17" s="32">
        <v>77420.689064000006</v>
      </c>
      <c r="AC17" s="34">
        <v>93410.104362249491</v>
      </c>
      <c r="AD17" s="37"/>
      <c r="AE17" s="38"/>
    </row>
    <row r="18" spans="1:31" s="3" customFormat="1" ht="20.100000000000001" customHeight="1" x14ac:dyDescent="0.3">
      <c r="A18" s="1"/>
      <c r="B18" s="29" t="s">
        <v>34</v>
      </c>
      <c r="C18" s="62" t="s">
        <v>38</v>
      </c>
      <c r="D18" s="30" t="s">
        <v>24</v>
      </c>
      <c r="E18" s="31">
        <v>79326.325336928916</v>
      </c>
      <c r="F18" s="37">
        <v>92502</v>
      </c>
      <c r="G18" s="32">
        <v>3027.2535978664573</v>
      </c>
      <c r="H18" s="33">
        <v>7780.4056360000004</v>
      </c>
      <c r="I18" s="34">
        <v>7568.1339946661437</v>
      </c>
      <c r="J18" s="34">
        <v>11292.98378</v>
      </c>
      <c r="K18" s="34">
        <v>15136.267989332287</v>
      </c>
      <c r="L18" s="34">
        <v>15445.71703</v>
      </c>
      <c r="M18" s="34">
        <v>18217.672568946356</v>
      </c>
      <c r="N18" s="34">
        <v>19292.420429999998</v>
      </c>
      <c r="O18" s="34">
        <v>22839.779438367455</v>
      </c>
      <c r="P18" s="34">
        <v>24190.205970999999</v>
      </c>
      <c r="Q18" s="34">
        <v>30543.290887402625</v>
      </c>
      <c r="R18" s="34">
        <v>28133.077161000001</v>
      </c>
      <c r="S18" s="34">
        <v>35378.652423643827</v>
      </c>
      <c r="T18" s="34">
        <v>36861.814206000003</v>
      </c>
      <c r="U18" s="34">
        <v>42631.694728005634</v>
      </c>
      <c r="V18" s="34">
        <v>41859.245111000004</v>
      </c>
      <c r="W18" s="34">
        <v>54720.098568608642</v>
      </c>
      <c r="X18" s="34">
        <v>54836.776077000002</v>
      </c>
      <c r="Y18" s="34">
        <v>59641.343922272696</v>
      </c>
      <c r="Z18" s="34">
        <v>60598.113114</v>
      </c>
      <c r="AA18" s="32">
        <v>67023.211952768776</v>
      </c>
      <c r="AB18" s="32">
        <v>69200.981830999997</v>
      </c>
      <c r="AC18" s="34">
        <v>79326.325336928916</v>
      </c>
      <c r="AD18" s="45"/>
      <c r="AE18" s="38"/>
    </row>
    <row r="19" spans="1:31" s="3" customFormat="1" ht="20.100000000000001" customHeight="1" x14ac:dyDescent="0.3">
      <c r="A19" s="1"/>
      <c r="B19" s="29" t="s">
        <v>35</v>
      </c>
      <c r="C19" s="62" t="s">
        <v>38</v>
      </c>
      <c r="D19" s="30" t="s">
        <v>24</v>
      </c>
      <c r="E19" s="31">
        <v>45801.836353120365</v>
      </c>
      <c r="F19" s="37">
        <v>55539</v>
      </c>
      <c r="G19" s="32">
        <v>2115.9240275238944</v>
      </c>
      <c r="H19" s="33">
        <v>3034.8766519999999</v>
      </c>
      <c r="I19" s="34">
        <v>5289.8100688097365</v>
      </c>
      <c r="J19" s="34">
        <v>5818.6067650000005</v>
      </c>
      <c r="K19" s="34">
        <v>10579.620137619473</v>
      </c>
      <c r="L19" s="34">
        <v>10162.174189000001</v>
      </c>
      <c r="M19" s="34">
        <v>12673.004272063716</v>
      </c>
      <c r="N19" s="34">
        <v>11064.935541000001</v>
      </c>
      <c r="O19" s="34">
        <v>15813.08047373008</v>
      </c>
      <c r="P19" s="34">
        <v>14174.148380000001</v>
      </c>
      <c r="Q19" s="34">
        <v>21046.540809840688</v>
      </c>
      <c r="R19" s="34">
        <v>17236.184323000001</v>
      </c>
      <c r="S19" s="34">
        <v>23911.486167478688</v>
      </c>
      <c r="T19" s="34">
        <v>22814.588956</v>
      </c>
      <c r="U19" s="34">
        <v>28208.904203935686</v>
      </c>
      <c r="V19" s="34">
        <v>27514.740664000001</v>
      </c>
      <c r="W19" s="34">
        <v>35371.267598030681</v>
      </c>
      <c r="X19" s="34">
        <v>34994.376938000001</v>
      </c>
      <c r="Y19" s="34">
        <v>37457.381349048621</v>
      </c>
      <c r="Z19" s="34">
        <v>37863.121446999998</v>
      </c>
      <c r="AA19" s="32">
        <v>40586.551975575523</v>
      </c>
      <c r="AB19" s="32">
        <v>40345.111766999995</v>
      </c>
      <c r="AC19" s="34">
        <v>45801.836353120365</v>
      </c>
      <c r="AD19" s="37"/>
      <c r="AE19" s="38"/>
    </row>
    <row r="20" spans="1:31" s="3" customFormat="1" ht="19.5" customHeight="1" x14ac:dyDescent="0.3">
      <c r="A20" s="1"/>
      <c r="B20" s="29" t="s">
        <v>36</v>
      </c>
      <c r="C20" s="62" t="s">
        <v>38</v>
      </c>
      <c r="D20" s="30" t="s">
        <v>24</v>
      </c>
      <c r="E20" s="31">
        <v>13970.472564128864</v>
      </c>
      <c r="F20" s="37">
        <v>6120</v>
      </c>
      <c r="G20" s="32">
        <v>1304.4537874944124</v>
      </c>
      <c r="H20" s="33">
        <v>1500.999703</v>
      </c>
      <c r="I20" s="34">
        <v>3261.1344687360311</v>
      </c>
      <c r="J20" s="34">
        <v>2409.086127</v>
      </c>
      <c r="K20" s="34">
        <v>6522.2689374720621</v>
      </c>
      <c r="L20" s="34">
        <v>3238.0759579999999</v>
      </c>
      <c r="M20" s="34">
        <v>6581.667563082131</v>
      </c>
      <c r="N20" s="34">
        <v>3699.3304600000001</v>
      </c>
      <c r="O20" s="34">
        <v>6670.7655014972343</v>
      </c>
      <c r="P20" s="34">
        <v>4257.2632270000004</v>
      </c>
      <c r="Q20" s="34">
        <v>6819.2620655224064</v>
      </c>
      <c r="R20" s="34">
        <v>4797.1261590000004</v>
      </c>
      <c r="S20" s="34">
        <v>8204.8021426555624</v>
      </c>
      <c r="T20" s="34">
        <v>5380.2442570000003</v>
      </c>
      <c r="U20" s="34">
        <v>10283.112258355297</v>
      </c>
      <c r="V20" s="34">
        <v>5847.0960420000001</v>
      </c>
      <c r="W20" s="34">
        <v>13746.962451188188</v>
      </c>
      <c r="X20" s="34">
        <v>7672.0692749999998</v>
      </c>
      <c r="Y20" s="34">
        <v>13791.664473776324</v>
      </c>
      <c r="Z20" s="34">
        <v>8180.2718459999996</v>
      </c>
      <c r="AA20" s="32">
        <v>13858.717507658526</v>
      </c>
      <c r="AB20" s="32">
        <v>9216.137569999999</v>
      </c>
      <c r="AC20" s="34">
        <v>13970.472564128864</v>
      </c>
      <c r="AD20" s="37"/>
      <c r="AE20" s="38"/>
    </row>
    <row r="21" spans="1:31" s="3" customFormat="1" ht="19.5" customHeight="1" x14ac:dyDescent="0.3">
      <c r="A21" s="1"/>
      <c r="B21" s="29" t="s">
        <v>39</v>
      </c>
      <c r="C21" s="62" t="s">
        <v>38</v>
      </c>
      <c r="D21" s="30" t="s">
        <v>24</v>
      </c>
      <c r="E21" s="31">
        <v>1916.8144497827357</v>
      </c>
      <c r="F21" s="61"/>
      <c r="G21" s="32">
        <v>101.36307977731347</v>
      </c>
      <c r="H21" s="33">
        <v>660.418723</v>
      </c>
      <c r="I21" s="34">
        <v>253.40769944328366</v>
      </c>
      <c r="J21" s="34">
        <v>1151.7595409999999</v>
      </c>
      <c r="K21" s="34">
        <v>506.81539888656732</v>
      </c>
      <c r="L21" s="34">
        <v>1541.7607189999999</v>
      </c>
      <c r="M21" s="34">
        <v>592.68599806291309</v>
      </c>
      <c r="N21" s="34">
        <v>8505.5236679999998</v>
      </c>
      <c r="O21" s="34">
        <v>721.49189682743167</v>
      </c>
      <c r="P21" s="34">
        <v>12581.678914</v>
      </c>
      <c r="Q21" s="34">
        <v>936.16839476829614</v>
      </c>
      <c r="R21" s="34">
        <v>13401.6433</v>
      </c>
      <c r="S21" s="34">
        <v>1038.7872079635783</v>
      </c>
      <c r="T21" s="34">
        <v>14913.562393</v>
      </c>
      <c r="U21" s="34">
        <v>1192.7154277565019</v>
      </c>
      <c r="V21" s="34">
        <v>15150.230519000001</v>
      </c>
      <c r="W21" s="34">
        <v>1449.2624607447074</v>
      </c>
      <c r="X21" s="34">
        <v>22420.062321000001</v>
      </c>
      <c r="Y21" s="34">
        <v>1542.772858552313</v>
      </c>
      <c r="Z21" s="34">
        <v>46008.845612000005</v>
      </c>
      <c r="AA21" s="32">
        <v>1683.0384552637215</v>
      </c>
      <c r="AB21" s="32">
        <v>46664.743879000001</v>
      </c>
      <c r="AC21" s="34">
        <v>1916.8144497827357</v>
      </c>
      <c r="AD21" s="37"/>
      <c r="AE21" s="38"/>
    </row>
    <row r="22" spans="1:31" s="3" customFormat="1" ht="18" customHeight="1" x14ac:dyDescent="0.3">
      <c r="B22" s="29" t="s">
        <v>40</v>
      </c>
      <c r="C22" s="29" t="s">
        <v>42</v>
      </c>
      <c r="D22" s="30" t="s">
        <v>24</v>
      </c>
      <c r="E22" s="31">
        <v>327430.59991750284</v>
      </c>
      <c r="F22" s="47"/>
      <c r="G22" s="32">
        <v>12035.054628989599</v>
      </c>
      <c r="H22" s="33">
        <v>21709.910007999999</v>
      </c>
      <c r="I22" s="34">
        <v>30087.636572473981</v>
      </c>
      <c r="J22" s="34">
        <v>36662.398134999996</v>
      </c>
      <c r="K22" s="34">
        <v>60175.273144947947</v>
      </c>
      <c r="L22" s="34">
        <v>51688.897276999996</v>
      </c>
      <c r="M22" s="34">
        <v>72295.558265612941</v>
      </c>
      <c r="N22" s="34">
        <v>61898.373433999994</v>
      </c>
      <c r="O22" s="34">
        <v>90475.985946610424</v>
      </c>
      <c r="P22" s="34">
        <v>74585.906454999989</v>
      </c>
      <c r="Q22" s="34">
        <v>120776.6987482729</v>
      </c>
      <c r="R22" s="34">
        <v>90481.769439999989</v>
      </c>
      <c r="S22" s="34">
        <v>139021.64545398863</v>
      </c>
      <c r="T22" s="34">
        <v>97767.582692999989</v>
      </c>
      <c r="U22" s="34">
        <v>166389.06551256223</v>
      </c>
      <c r="V22" s="34">
        <v>106665.03581999999</v>
      </c>
      <c r="W22" s="34">
        <v>212001.43227685156</v>
      </c>
      <c r="X22" s="34">
        <v>115616.14079299998</v>
      </c>
      <c r="Y22" s="34">
        <v>235087.26580498181</v>
      </c>
      <c r="Z22" s="34">
        <v>124775.32225199998</v>
      </c>
      <c r="AA22" s="32">
        <v>269716.01609717717</v>
      </c>
      <c r="AB22" s="32">
        <v>138676.623601</v>
      </c>
      <c r="AC22" s="34">
        <v>327430.59991750284</v>
      </c>
      <c r="AD22" s="37"/>
    </row>
  </sheetData>
  <mergeCells count="16">
    <mergeCell ref="S5:T5"/>
    <mergeCell ref="U5:V5"/>
    <mergeCell ref="W5:X5"/>
    <mergeCell ref="Y5:Z5"/>
    <mergeCell ref="AA5:AB5"/>
    <mergeCell ref="AC5:AD5"/>
    <mergeCell ref="B4:B6"/>
    <mergeCell ref="C4:D6"/>
    <mergeCell ref="E4:E6"/>
    <mergeCell ref="G4:AD4"/>
    <mergeCell ref="G5:H5"/>
    <mergeCell ref="I5:J5"/>
    <mergeCell ref="K5:L5"/>
    <mergeCell ref="M5:N5"/>
    <mergeCell ref="O5:P5"/>
    <mergeCell ref="Q5:R5"/>
  </mergeCells>
  <phoneticPr fontId="3" type="noConversion"/>
  <conditionalFormatting sqref="F4:F7 AC1:AC2 AD3">
    <cfRule type="cellIs" dxfId="23" priority="24" operator="equal">
      <formula>0</formula>
    </cfRule>
  </conditionalFormatting>
  <conditionalFormatting sqref="F1:F3">
    <cfRule type="cellIs" dxfId="22" priority="23" operator="equal">
      <formula>0</formula>
    </cfRule>
  </conditionalFormatting>
  <conditionalFormatting sqref="Z1:Z3 AX4:AX5 Z7">
    <cfRule type="cellIs" dxfId="21" priority="20" operator="equal">
      <formula>0</formula>
    </cfRule>
  </conditionalFormatting>
  <conditionalFormatting sqref="V1:V3 V7 X7 X1:X3 AT4:AT5 AV4:AV5">
    <cfRule type="cellIs" dxfId="20" priority="19" operator="equal">
      <formula>0</formula>
    </cfRule>
  </conditionalFormatting>
  <conditionalFormatting sqref="T1 T7 T3 AR4:AR5">
    <cfRule type="cellIs" dxfId="19" priority="18" operator="equal">
      <formula>0</formula>
    </cfRule>
  </conditionalFormatting>
  <conditionalFormatting sqref="R1 R7 R3 AP4:AP5">
    <cfRule type="cellIs" dxfId="18" priority="17" operator="equal">
      <formula>0</formula>
    </cfRule>
  </conditionalFormatting>
  <conditionalFormatting sqref="P1 P3 AN4:AN5 P7">
    <cfRule type="cellIs" dxfId="17" priority="16" operator="equal">
      <formula>0</formula>
    </cfRule>
  </conditionalFormatting>
  <conditionalFormatting sqref="N1 N3 AL4:AL5 N7">
    <cfRule type="cellIs" dxfId="16" priority="15" operator="equal">
      <formula>0</formula>
    </cfRule>
  </conditionalFormatting>
  <conditionalFormatting sqref="H1:H3 J1:J3 L1:L3 N2 P2 R2 T2 AF4:AF5 AH4:AH5 AJ4:AJ5 H6:H7 J7 L7">
    <cfRule type="cellIs" dxfId="15" priority="14" operator="equal">
      <formula>0</formula>
    </cfRule>
  </conditionalFormatting>
  <conditionalFormatting sqref="G1:G7 AE4:AE5 I5 K5 M5 O5 Q5 S5 U5 W5 Y5 AA5 AC5">
    <cfRule type="cellIs" dxfId="14" priority="22" operator="equal">
      <formula>0</formula>
    </cfRule>
  </conditionalFormatting>
  <conditionalFormatting sqref="I1:I3 AG4:AG5 I7">
    <cfRule type="cellIs" dxfId="13" priority="13" operator="equal">
      <formula>0</formula>
    </cfRule>
  </conditionalFormatting>
  <conditionalFormatting sqref="K1:K3 AI4:AI5 K7">
    <cfRule type="cellIs" dxfId="12" priority="12" operator="equal">
      <formula>0</formula>
    </cfRule>
  </conditionalFormatting>
  <conditionalFormatting sqref="M1:M3 AK4:AK5 M7">
    <cfRule type="cellIs" dxfId="11" priority="11" operator="equal">
      <formula>0</formula>
    </cfRule>
  </conditionalFormatting>
  <conditionalFormatting sqref="O1:O3 AM4:AM5 O7">
    <cfRule type="cellIs" dxfId="10" priority="10" operator="equal">
      <formula>0</formula>
    </cfRule>
  </conditionalFormatting>
  <conditionalFormatting sqref="Q1:Q3 AO4:AO5 Q7">
    <cfRule type="cellIs" dxfId="9" priority="9" operator="equal">
      <formula>0</formula>
    </cfRule>
  </conditionalFormatting>
  <conditionalFormatting sqref="S1:S3 AQ4:AQ5 S7">
    <cfRule type="cellIs" dxfId="8" priority="8" operator="equal">
      <formula>0</formula>
    </cfRule>
  </conditionalFormatting>
  <conditionalFormatting sqref="U1:U3 AS4:AS5 U7">
    <cfRule type="cellIs" dxfId="7" priority="7" operator="equal">
      <formula>0</formula>
    </cfRule>
  </conditionalFormatting>
  <conditionalFormatting sqref="W1:W3 AU4:AU5 W7">
    <cfRule type="cellIs" dxfId="6" priority="6" operator="equal">
      <formula>0</formula>
    </cfRule>
  </conditionalFormatting>
  <conditionalFormatting sqref="Y1:Y3 AW4:AW5 Y7">
    <cfRule type="cellIs" dxfId="5" priority="5" operator="equal">
      <formula>0</formula>
    </cfRule>
  </conditionalFormatting>
  <conditionalFormatting sqref="BA4:BA5 AC7">
    <cfRule type="cellIs" dxfId="4" priority="21" operator="equal">
      <formula>0</formula>
    </cfRule>
  </conditionalFormatting>
  <conditionalFormatting sqref="AA1:AB3 AA7:AB7 AY4:AZ5">
    <cfRule type="cellIs" dxfId="3" priority="4" operator="equal">
      <formula>0</formula>
    </cfRule>
  </conditionalFormatting>
  <conditionalFormatting sqref="AD7">
    <cfRule type="cellIs" dxfId="2" priority="3" operator="equal">
      <formula>0</formula>
    </cfRule>
  </conditionalFormatting>
  <conditionalFormatting sqref="I6 K6 M6 O6 Q6 S6 U6 W6 Y6 AA6 AC6">
    <cfRule type="cellIs" dxfId="1" priority="2" operator="equal">
      <formula>0</formula>
    </cfRule>
  </conditionalFormatting>
  <conditionalFormatting sqref="J6 L6 N6 P6 R6 T6 V6 X6 Z6 AB6 AD6">
    <cfRule type="cellIs" dxfId="0" priority="1" operator="equal">
      <formula>0</formula>
    </cfRule>
  </conditionalFormatting>
  <pageMargins left="0.7" right="0.7" top="0.75" bottom="0.75" header="0.3" footer="0.3"/>
  <pageSetup paperSize="9" scale="4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매입사업비</vt:lpstr>
      <vt:lpstr>임대사업비</vt:lpstr>
      <vt:lpstr>매입사업비!Print_Area</vt:lpstr>
      <vt:lpstr>임대사업비!Print_Area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2020-12-09T05:56:39Z</dcterms:created>
  <dcterms:modified xsi:type="dcterms:W3CDTF">2020-12-09T07:52:24Z</dcterms:modified>
</cp:coreProperties>
</file>