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stef\Downloads\"/>
    </mc:Choice>
  </mc:AlternateContent>
  <xr:revisionPtr revIDLastSave="0" documentId="13_ncr:1_{6A4D6578-040C-4F59-9595-2E6C1B5E265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- AYUDA -" sheetId="1" r:id="rId1"/>
    <sheet name="Precios(Admin)" sheetId="2" r:id="rId2"/>
    <sheet name="administrador" sheetId="5" r:id="rId3"/>
    <sheet name="Asesor" sheetId="6" r:id="rId4"/>
    <sheet name="programacion" sheetId="7" r:id="rId5"/>
    <sheet name="Precios" sheetId="3" r:id="rId6"/>
    <sheet name="Soporte" sheetId="4" state="hidden" r:id="rId7"/>
  </sheets>
  <externalReferences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8XYNKySAgnuiHDhGiCxqIf/YBLX+tg91yxrnsH5qAjw="/>
    </ext>
  </extLst>
</workbook>
</file>

<file path=xl/calcChain.xml><?xml version="1.0" encoding="utf-8"?>
<calcChain xmlns="http://schemas.openxmlformats.org/spreadsheetml/2006/main">
  <c r="L18" i="5" l="1"/>
  <c r="L19" i="5"/>
  <c r="L20" i="5"/>
  <c r="L21" i="5"/>
  <c r="K15" i="5"/>
  <c r="K18" i="5"/>
  <c r="K19" i="5"/>
  <c r="K20" i="5"/>
  <c r="K21" i="5"/>
  <c r="J10" i="5"/>
  <c r="J18" i="5"/>
  <c r="J19" i="5"/>
  <c r="J20" i="5"/>
  <c r="J21" i="5"/>
  <c r="L18" i="6"/>
  <c r="L19" i="6"/>
  <c r="L20" i="6"/>
  <c r="L21" i="6"/>
  <c r="K13" i="6"/>
  <c r="K15" i="6"/>
  <c r="K18" i="6"/>
  <c r="K19" i="6"/>
  <c r="K20" i="6"/>
  <c r="K21" i="6"/>
  <c r="J18" i="6"/>
  <c r="J19" i="6"/>
  <c r="J20" i="6"/>
  <c r="J21" i="6"/>
  <c r="E25" i="7"/>
  <c r="L16" i="7"/>
  <c r="L20" i="7"/>
  <c r="L21" i="7"/>
  <c r="L22" i="7"/>
  <c r="J12" i="7"/>
  <c r="J20" i="7"/>
  <c r="J21" i="7"/>
  <c r="J22" i="7"/>
  <c r="K12" i="7"/>
  <c r="K14" i="7"/>
  <c r="K19" i="7"/>
  <c r="K20" i="7"/>
  <c r="K21" i="7"/>
  <c r="K9" i="7"/>
  <c r="F19" i="7"/>
  <c r="E19" i="7"/>
  <c r="D19" i="7"/>
  <c r="L19" i="7" s="1"/>
  <c r="F18" i="7"/>
  <c r="E18" i="7"/>
  <c r="D18" i="7"/>
  <c r="J18" i="7" s="1"/>
  <c r="B18" i="7"/>
  <c r="B19" i="7"/>
  <c r="F12" i="7"/>
  <c r="E12" i="7"/>
  <c r="D12" i="7"/>
  <c r="L12" i="7" s="1"/>
  <c r="B12" i="7"/>
  <c r="F21" i="2"/>
  <c r="E21" i="2"/>
  <c r="L21" i="2" s="1"/>
  <c r="D21" i="2"/>
  <c r="F20" i="2"/>
  <c r="E20" i="2"/>
  <c r="D20" i="2"/>
  <c r="I25" i="6"/>
  <c r="B21" i="2"/>
  <c r="B20" i="2"/>
  <c r="I25" i="7"/>
  <c r="G25" i="7"/>
  <c r="L24" i="7"/>
  <c r="K24" i="7"/>
  <c r="J24" i="7"/>
  <c r="L23" i="7"/>
  <c r="K23" i="7"/>
  <c r="J23" i="7"/>
  <c r="K22" i="7"/>
  <c r="F17" i="7"/>
  <c r="E17" i="7"/>
  <c r="D17" i="7"/>
  <c r="K17" i="7" s="1"/>
  <c r="B17" i="7"/>
  <c r="F16" i="7"/>
  <c r="E16" i="7"/>
  <c r="D16" i="7"/>
  <c r="K16" i="7" s="1"/>
  <c r="B16" i="7"/>
  <c r="F15" i="7"/>
  <c r="E15" i="7"/>
  <c r="D15" i="7"/>
  <c r="K15" i="7" s="1"/>
  <c r="B15" i="7"/>
  <c r="F14" i="7"/>
  <c r="E14" i="7"/>
  <c r="D14" i="7"/>
  <c r="J14" i="7" s="1"/>
  <c r="B14" i="7"/>
  <c r="F13" i="7"/>
  <c r="E13" i="7"/>
  <c r="D13" i="7"/>
  <c r="J13" i="7" s="1"/>
  <c r="B13" i="7"/>
  <c r="F11" i="7"/>
  <c r="E11" i="7"/>
  <c r="D11" i="7"/>
  <c r="L11" i="7" s="1"/>
  <c r="B11" i="7"/>
  <c r="F10" i="7"/>
  <c r="E10" i="7"/>
  <c r="J10" i="7" s="1"/>
  <c r="D10" i="7"/>
  <c r="K10" i="7" s="1"/>
  <c r="B10" i="7"/>
  <c r="F9" i="7"/>
  <c r="F25" i="7" s="1"/>
  <c r="E9" i="7"/>
  <c r="D9" i="7"/>
  <c r="J9" i="7" s="1"/>
  <c r="B9" i="7"/>
  <c r="H25" i="6"/>
  <c r="G25" i="6"/>
  <c r="L24" i="6"/>
  <c r="K24" i="6"/>
  <c r="J24" i="6"/>
  <c r="L23" i="6"/>
  <c r="K23" i="6"/>
  <c r="J23" i="6"/>
  <c r="L22" i="6"/>
  <c r="K22" i="6"/>
  <c r="J22" i="6"/>
  <c r="F17" i="6"/>
  <c r="E17" i="6"/>
  <c r="D17" i="6"/>
  <c r="K17" i="6" s="1"/>
  <c r="B17" i="6"/>
  <c r="F16" i="6"/>
  <c r="J16" i="6" s="1"/>
  <c r="E16" i="6"/>
  <c r="D16" i="6"/>
  <c r="K16" i="6" s="1"/>
  <c r="B16" i="6"/>
  <c r="F15" i="6"/>
  <c r="E15" i="6"/>
  <c r="D15" i="6"/>
  <c r="L15" i="6" s="1"/>
  <c r="B15" i="6"/>
  <c r="F14" i="6"/>
  <c r="E14" i="6"/>
  <c r="D14" i="6"/>
  <c r="L14" i="6" s="1"/>
  <c r="B14" i="6"/>
  <c r="F13" i="6"/>
  <c r="E13" i="6"/>
  <c r="D13" i="6"/>
  <c r="L13" i="6" s="1"/>
  <c r="B13" i="6"/>
  <c r="F12" i="6"/>
  <c r="E12" i="6"/>
  <c r="D12" i="6"/>
  <c r="J12" i="6" s="1"/>
  <c r="B12" i="6"/>
  <c r="F11" i="6"/>
  <c r="E11" i="6"/>
  <c r="D11" i="6"/>
  <c r="J11" i="6" s="1"/>
  <c r="B11" i="6"/>
  <c r="F10" i="6"/>
  <c r="E10" i="6"/>
  <c r="D10" i="6"/>
  <c r="L10" i="6" s="1"/>
  <c r="B10" i="6"/>
  <c r="F9" i="6"/>
  <c r="F25" i="6" s="1"/>
  <c r="E9" i="6"/>
  <c r="E25" i="6" s="1"/>
  <c r="D9" i="6"/>
  <c r="L9" i="6" s="1"/>
  <c r="B9" i="6"/>
  <c r="D16" i="5"/>
  <c r="L16" i="5" s="1"/>
  <c r="D15" i="5"/>
  <c r="L15" i="5" s="1"/>
  <c r="F17" i="5"/>
  <c r="F16" i="5"/>
  <c r="F15" i="5"/>
  <c r="F14" i="5"/>
  <c r="F13" i="5"/>
  <c r="F12" i="5"/>
  <c r="F11" i="5"/>
  <c r="F10" i="5"/>
  <c r="F9" i="5"/>
  <c r="F25" i="5" s="1"/>
  <c r="D13" i="5"/>
  <c r="J13" i="5" s="1"/>
  <c r="D9" i="5"/>
  <c r="J9" i="5" s="1"/>
  <c r="E17" i="5"/>
  <c r="E16" i="5"/>
  <c r="E15" i="5"/>
  <c r="E14" i="5"/>
  <c r="L14" i="5" s="1"/>
  <c r="E13" i="5"/>
  <c r="E12" i="5"/>
  <c r="E11" i="5"/>
  <c r="E10" i="5"/>
  <c r="E9" i="5"/>
  <c r="E25" i="5" s="1"/>
  <c r="D11" i="5"/>
  <c r="K11" i="5" s="1"/>
  <c r="D10" i="5"/>
  <c r="K10" i="5" s="1"/>
  <c r="D12" i="5"/>
  <c r="K12" i="5" s="1"/>
  <c r="D14" i="5"/>
  <c r="J14" i="5" s="1"/>
  <c r="D17" i="5"/>
  <c r="L17" i="5" s="1"/>
  <c r="B17" i="5"/>
  <c r="B16" i="5"/>
  <c r="B15" i="5"/>
  <c r="B14" i="5"/>
  <c r="B13" i="5"/>
  <c r="B12" i="5"/>
  <c r="B11" i="5"/>
  <c r="B10" i="5"/>
  <c r="B9" i="5"/>
  <c r="I25" i="5"/>
  <c r="H25" i="5"/>
  <c r="G25" i="5"/>
  <c r="L24" i="5"/>
  <c r="K24" i="5"/>
  <c r="J24" i="5"/>
  <c r="L23" i="5"/>
  <c r="K23" i="5"/>
  <c r="J23" i="5"/>
  <c r="L22" i="5"/>
  <c r="K22" i="5"/>
  <c r="J22" i="5"/>
  <c r="E16" i="2"/>
  <c r="F15" i="2"/>
  <c r="E15" i="2"/>
  <c r="E10" i="2"/>
  <c r="F10" i="2"/>
  <c r="E19" i="2"/>
  <c r="D19" i="2"/>
  <c r="E18" i="2"/>
  <c r="F17" i="2"/>
  <c r="F14" i="2"/>
  <c r="E14" i="2"/>
  <c r="D14" i="2"/>
  <c r="E13" i="2"/>
  <c r="D13" i="2"/>
  <c r="F12" i="2"/>
  <c r="D12" i="2"/>
  <c r="F11" i="2"/>
  <c r="E11" i="2"/>
  <c r="E9" i="2"/>
  <c r="D9" i="2"/>
  <c r="F18" i="2"/>
  <c r="B19" i="2"/>
  <c r="B18" i="2"/>
  <c r="B17" i="2"/>
  <c r="B16" i="2"/>
  <c r="B15" i="2"/>
  <c r="B14" i="2"/>
  <c r="B13" i="2"/>
  <c r="B12" i="2"/>
  <c r="B11" i="2"/>
  <c r="B10" i="2"/>
  <c r="B9" i="2"/>
  <c r="I25" i="3"/>
  <c r="H25" i="3"/>
  <c r="G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F18" i="3"/>
  <c r="E18" i="3"/>
  <c r="D18" i="3"/>
  <c r="L18" i="3" s="1"/>
  <c r="B18" i="3"/>
  <c r="F17" i="3"/>
  <c r="E17" i="3"/>
  <c r="D17" i="3"/>
  <c r="L17" i="3" s="1"/>
  <c r="B17" i="3"/>
  <c r="F16" i="3"/>
  <c r="K16" i="3" s="1"/>
  <c r="E16" i="3"/>
  <c r="D16" i="3"/>
  <c r="F15" i="3"/>
  <c r="E15" i="3"/>
  <c r="D15" i="3"/>
  <c r="L15" i="3" s="1"/>
  <c r="B15" i="3"/>
  <c r="L14" i="3"/>
  <c r="K14" i="3"/>
  <c r="J14" i="3"/>
  <c r="F14" i="3"/>
  <c r="E14" i="3"/>
  <c r="D14" i="3"/>
  <c r="F13" i="3"/>
  <c r="E13" i="3"/>
  <c r="D13" i="3"/>
  <c r="L13" i="3" s="1"/>
  <c r="B13" i="3"/>
  <c r="L12" i="3"/>
  <c r="K12" i="3"/>
  <c r="J12" i="3"/>
  <c r="F12" i="3"/>
  <c r="E12" i="3"/>
  <c r="D12" i="3"/>
  <c r="B12" i="3"/>
  <c r="F11" i="3"/>
  <c r="E11" i="3"/>
  <c r="D11" i="3"/>
  <c r="D25" i="3" s="1"/>
  <c r="B11" i="3"/>
  <c r="F10" i="3"/>
  <c r="E10" i="3"/>
  <c r="D10" i="3"/>
  <c r="L10" i="3" s="1"/>
  <c r="B10" i="3"/>
  <c r="F9" i="3"/>
  <c r="F25" i="3" s="1"/>
  <c r="E9" i="3"/>
  <c r="E25" i="3" s="1"/>
  <c r="D9" i="3"/>
  <c r="B9" i="3"/>
  <c r="I25" i="2"/>
  <c r="H25" i="2"/>
  <c r="G25" i="2"/>
  <c r="L24" i="2"/>
  <c r="K24" i="2"/>
  <c r="J24" i="2"/>
  <c r="L23" i="2"/>
  <c r="K23" i="2"/>
  <c r="J23" i="2"/>
  <c r="L22" i="2"/>
  <c r="K22" i="2"/>
  <c r="J22" i="2"/>
  <c r="L18" i="7" l="1"/>
  <c r="L10" i="7"/>
  <c r="J10" i="6"/>
  <c r="L12" i="6"/>
  <c r="J12" i="5"/>
  <c r="K17" i="5"/>
  <c r="L9" i="5"/>
  <c r="K13" i="7"/>
  <c r="J19" i="7"/>
  <c r="J11" i="7"/>
  <c r="L17" i="7"/>
  <c r="D25" i="7"/>
  <c r="J17" i="6"/>
  <c r="K9" i="6"/>
  <c r="K14" i="6"/>
  <c r="L11" i="6"/>
  <c r="J11" i="5"/>
  <c r="K16" i="5"/>
  <c r="L13" i="5"/>
  <c r="L12" i="5"/>
  <c r="K11" i="7"/>
  <c r="J17" i="7"/>
  <c r="L9" i="7"/>
  <c r="L15" i="7"/>
  <c r="J15" i="6"/>
  <c r="K12" i="6"/>
  <c r="L17" i="6"/>
  <c r="D25" i="6"/>
  <c r="J17" i="5"/>
  <c r="K9" i="5"/>
  <c r="K14" i="5"/>
  <c r="L11" i="5"/>
  <c r="K21" i="2"/>
  <c r="K18" i="7"/>
  <c r="J16" i="7"/>
  <c r="L14" i="7"/>
  <c r="J9" i="6"/>
  <c r="J14" i="6"/>
  <c r="K11" i="6"/>
  <c r="L16" i="6"/>
  <c r="J16" i="5"/>
  <c r="K13" i="5"/>
  <c r="L10" i="5"/>
  <c r="J21" i="2"/>
  <c r="J15" i="7"/>
  <c r="L13" i="7"/>
  <c r="J13" i="6"/>
  <c r="K10" i="6"/>
  <c r="J15" i="5"/>
  <c r="D25" i="5"/>
  <c r="L14" i="2"/>
  <c r="K20" i="2"/>
  <c r="L20" i="2"/>
  <c r="J20" i="2"/>
  <c r="H25" i="7"/>
  <c r="D16" i="2"/>
  <c r="D15" i="2"/>
  <c r="E17" i="2"/>
  <c r="D10" i="2"/>
  <c r="D18" i="2"/>
  <c r="K14" i="2"/>
  <c r="L10" i="2"/>
  <c r="F19" i="2"/>
  <c r="J19" i="2" s="1"/>
  <c r="F9" i="2"/>
  <c r="D11" i="2"/>
  <c r="E12" i="2"/>
  <c r="F13" i="2"/>
  <c r="F16" i="2"/>
  <c r="D17" i="2"/>
  <c r="K10" i="2"/>
  <c r="J14" i="2"/>
  <c r="L11" i="3"/>
  <c r="J13" i="3"/>
  <c r="K13" i="3"/>
  <c r="J15" i="3"/>
  <c r="K15" i="3"/>
  <c r="J17" i="3"/>
  <c r="J9" i="3"/>
  <c r="K9" i="3"/>
  <c r="J10" i="3"/>
  <c r="K17" i="3"/>
  <c r="J18" i="3"/>
  <c r="K10" i="3"/>
  <c r="L16" i="3"/>
  <c r="L9" i="3"/>
  <c r="J11" i="3"/>
  <c r="K18" i="3"/>
  <c r="K11" i="3"/>
  <c r="J16" i="3"/>
  <c r="K19" i="2" l="1"/>
  <c r="L19" i="2"/>
  <c r="J10" i="2"/>
  <c r="K18" i="2"/>
  <c r="K15" i="2"/>
  <c r="J15" i="2"/>
  <c r="L15" i="2"/>
  <c r="K11" i="2"/>
  <c r="D25" i="2"/>
  <c r="L11" i="2"/>
  <c r="J11" i="2"/>
  <c r="K9" i="2"/>
  <c r="L9" i="2"/>
  <c r="F25" i="2"/>
  <c r="J9" i="2"/>
  <c r="L13" i="2"/>
  <c r="J13" i="2"/>
  <c r="K13" i="2"/>
  <c r="K17" i="2"/>
  <c r="J17" i="2"/>
  <c r="L12" i="2"/>
  <c r="E25" i="2"/>
  <c r="J12" i="2"/>
  <c r="K12" i="2"/>
  <c r="L16" i="2"/>
  <c r="J16" i="2"/>
  <c r="K16" i="2"/>
  <c r="J18" i="2"/>
  <c r="L18" i="2"/>
  <c r="L17" i="2"/>
</calcChain>
</file>

<file path=xl/sharedStrings.xml><?xml version="1.0" encoding="utf-8"?>
<sst xmlns="http://schemas.openxmlformats.org/spreadsheetml/2006/main" count="137" uniqueCount="43">
  <si>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</si>
  <si>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</si>
  <si>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</si>
  <si>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</si>
  <si>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</si>
  <si>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</si>
  <si>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</si>
  <si>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</si>
  <si>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</si>
  <si>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</si>
  <si>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</si>
  <si>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</si>
  <si>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</si>
  <si>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</si>
  <si>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</si>
  <si>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</si>
  <si>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</si>
  <si>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</si>
  <si>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10 dias habiles</t>
  </si>
  <si>
    <t>30 dias habiles</t>
  </si>
  <si>
    <t>entrega inmediata</t>
  </si>
  <si>
    <t>COSTO DE ENVÍO</t>
  </si>
  <si>
    <t>FORMAS DE PAGO</t>
  </si>
  <si>
    <t>Antivirus</t>
  </si>
  <si>
    <t>Dominio</t>
  </si>
  <si>
    <t>Inmediata</t>
  </si>
  <si>
    <t>7 dias habiles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</si>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</sst>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\ #,##0.00;[Red]\-&quot;$&quot;\ #,##0.00"/>
    <numFmt numFmtId="164" formatCode="&quot;$&quot;\ #,##0.00"/>
    <numFmt numFmtId="165" formatCode="&quot;$&quot;\ #,##0.0"/>
  </numFmts>
  <fonts count="17" x14ac:knownFonts="1">
    <font>
      <sz val="8"/>
      <color theme="1"/>
      <name val="Arial"/>
      <scheme val="minor"/>
    </font>
    <font>
      <sz val="12"/>
      <color theme="1"/>
      <name val="Calibri"/>
      <family val="2"/>
    </font>
    <font>
      <sz val="8"/>
      <color theme="1"/>
      <name val="Arial"/>
      <family val="2"/>
    </font>
    <font>
      <b/>
      <sz val="22"/>
      <color rgb="FF3F3F3F"/>
      <name val="Calibri"/>
      <family val="2"/>
    </font>
    <font>
      <sz val="10"/>
      <color theme="1"/>
      <name val="Calibri"/>
      <family val="2"/>
    </font>
    <font>
      <sz val="16"/>
      <color rgb="FF7F7F7F"/>
      <name val="Calibri"/>
      <family val="2"/>
    </font>
    <font>
      <sz val="20"/>
      <color theme="1"/>
      <name val="Calibri"/>
      <family val="2"/>
    </font>
    <font>
      <b/>
      <sz val="14"/>
      <color theme="0"/>
      <name val="Calibri"/>
      <family val="2"/>
    </font>
    <font>
      <sz val="8"/>
      <name val="Arial"/>
      <family val="2"/>
    </font>
    <font>
      <b/>
      <sz val="14"/>
      <color rgb="FF8745EC"/>
      <name val="Calibri"/>
      <family val="2"/>
    </font>
    <font>
      <sz val="14"/>
      <color rgb="FF595959"/>
      <name val="Calibri"/>
      <family val="2"/>
    </font>
    <font>
      <b/>
      <sz val="14"/>
      <color rgb="FF7F7F7F"/>
      <name val="Calibri"/>
      <family val="2"/>
    </font>
    <font>
      <sz val="10"/>
      <color rgb="FFFF0000"/>
      <name val="Calibri"/>
      <family val="2"/>
    </font>
    <font>
      <b/>
      <sz val="14"/>
      <color rgb="FF595959"/>
      <name val="Calibri"/>
      <family val="2"/>
    </font>
    <font>
      <sz val="11"/>
      <color rgb="FF000000"/>
      <name val="Arial"/>
      <family val="2"/>
    </font>
    <font>
      <sz val="13"/>
      <color rgb="FF595959"/>
      <name val="Calibri"/>
      <family val="2"/>
    </font>
    <font>
      <sz val="14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64" fontId="10" fillId="0" borderId="10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/>
    </xf>
    <xf numFmtId="164" fontId="11" fillId="5" borderId="8" xfId="0" applyNumberFormat="1" applyFont="1" applyFill="1" applyBorder="1" applyAlignment="1">
      <alignment horizontal="center"/>
    </xf>
    <xf numFmtId="164" fontId="11" fillId="5" borderId="9" xfId="0" applyNumberFormat="1" applyFont="1" applyFill="1" applyBorder="1" applyAlignment="1">
      <alignment horizontal="center"/>
    </xf>
    <xf numFmtId="165" fontId="10" fillId="0" borderId="10" xfId="0" applyNumberFormat="1" applyFont="1" applyBorder="1" applyAlignment="1">
      <alignment horizontal="center" vertical="center"/>
    </xf>
    <xf numFmtId="164" fontId="11" fillId="5" borderId="11" xfId="0" applyNumberFormat="1" applyFont="1" applyFill="1" applyBorder="1" applyAlignment="1">
      <alignment horizontal="center"/>
    </xf>
    <xf numFmtId="164" fontId="11" fillId="5" borderId="12" xfId="0" applyNumberFormat="1" applyFont="1" applyFill="1" applyBorder="1" applyAlignment="1">
      <alignment horizontal="center"/>
    </xf>
    <xf numFmtId="164" fontId="11" fillId="5" borderId="13" xfId="0" applyNumberFormat="1" applyFont="1" applyFill="1" applyBorder="1" applyAlignment="1">
      <alignment horizontal="center"/>
    </xf>
    <xf numFmtId="0" fontId="12" fillId="0" borderId="0" xfId="0" applyFont="1"/>
    <xf numFmtId="164" fontId="10" fillId="0" borderId="14" xfId="0" applyNumberFormat="1" applyFont="1" applyBorder="1" applyAlignment="1">
      <alignment horizontal="left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3" borderId="15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/>
    </xf>
    <xf numFmtId="2" fontId="10" fillId="3" borderId="15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8" fontId="14" fillId="0" borderId="0" xfId="0" applyNumberFormat="1" applyFont="1" applyAlignment="1">
      <alignment vertical="center" wrapText="1"/>
    </xf>
    <xf numFmtId="8" fontId="14" fillId="0" borderId="35" xfId="0" applyNumberFormat="1" applyFont="1" applyBorder="1" applyAlignment="1">
      <alignment vertical="center" wrapText="1"/>
    </xf>
    <xf numFmtId="8" fontId="15" fillId="0" borderId="36" xfId="0" applyNumberFormat="1" applyFont="1" applyBorder="1" applyAlignment="1">
      <alignment vertical="center" wrapText="1"/>
    </xf>
    <xf numFmtId="8" fontId="14" fillId="0" borderId="37" xfId="0" applyNumberFormat="1" applyFont="1" applyBorder="1" applyAlignment="1">
      <alignment vertical="center" wrapText="1"/>
    </xf>
    <xf numFmtId="8" fontId="15" fillId="0" borderId="38" xfId="0" applyNumberFormat="1" applyFont="1" applyBorder="1" applyAlignment="1">
      <alignment vertical="center" wrapText="1"/>
    </xf>
    <xf numFmtId="164" fontId="10" fillId="3" borderId="15" xfId="0" applyNumberFormat="1" applyFont="1" applyFill="1" applyBorder="1" applyAlignment="1">
      <alignment horizontal="left" vertical="center"/>
    </xf>
    <xf numFmtId="2" fontId="10" fillId="0" borderId="14" xfId="0" applyNumberFormat="1" applyFont="1" applyBorder="1" applyAlignment="1">
      <alignment horizontal="center" vertical="center"/>
    </xf>
    <xf numFmtId="0" fontId="14" fillId="0" borderId="0" xfId="0" applyFont="1"/>
    <xf numFmtId="8" fontId="15" fillId="6" borderId="39" xfId="0" applyNumberFormat="1" applyFont="1" applyFill="1" applyBorder="1" applyAlignment="1">
      <alignment vertical="center" wrapText="1"/>
    </xf>
    <xf numFmtId="8" fontId="15" fillId="6" borderId="40" xfId="0" applyNumberFormat="1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9" fillId="4" borderId="19" xfId="0" applyFont="1" applyFill="1" applyBorder="1" applyAlignment="1">
      <alignment horizontal="center" vertical="center" wrapText="1"/>
    </xf>
    <xf numFmtId="0" fontId="8" fillId="0" borderId="20" xfId="0" applyFont="1" applyBorder="1"/>
    <xf numFmtId="0" fontId="9" fillId="4" borderId="23" xfId="0" applyFont="1" applyFill="1" applyBorder="1" applyAlignment="1">
      <alignment horizontal="center" vertical="center" wrapText="1"/>
    </xf>
    <xf numFmtId="0" fontId="8" fillId="0" borderId="24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31" xfId="0" applyFont="1" applyBorder="1"/>
    <xf numFmtId="0" fontId="8" fillId="0" borderId="32" xfId="0" applyFont="1" applyBorder="1"/>
    <xf numFmtId="164" fontId="10" fillId="0" borderId="10" xfId="0" applyNumberFormat="1" applyFont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10" fillId="3" borderId="15" xfId="0" applyNumberFormat="1" applyFont="1" applyFill="1" applyBorder="1" applyAlignment="1">
      <alignment vertical="center"/>
    </xf>
  </cellXfs>
  <cellStyles count="1">
    <cellStyle name="Normal" xfId="0" builtinId="0"/>
  </cellStyles>
  <dxfs count="25"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2">
    <tableStyle name="Precios(Equipo Programacion)-style" pivot="0" count="4" xr9:uid="{00000000-0011-0000-FFFF-FFFF00000000}">
      <tableStyleElement type="headerRow" dxfId="24"/>
      <tableStyleElement type="totalRow" dxfId="23"/>
      <tableStyleElement type="firstRowStripe" dxfId="22"/>
      <tableStyleElement type="secondRowStripe" dxfId="21"/>
    </tableStyle>
    <tableStyle name="Precios-style" pivot="0" count="4" xr9:uid="{00000000-0011-0000-FFFF-FFFF01000000}"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07425" y="3413288"/>
          <a:ext cx="767715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1019175</xdr:colOff>
      <xdr:row>1</xdr:row>
      <xdr:rowOff>142875</xdr:rowOff>
    </xdr:from>
    <xdr:ext cx="3028950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836288" y="3551400"/>
          <a:ext cx="3019425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FD5C5D99-9F15-4AF0-8430-8FB9F0C7584F}"/>
            </a:ext>
          </a:extLst>
        </xdr:cNvPr>
        <xdr:cNvSpPr txBox="1"/>
      </xdr:nvSpPr>
      <xdr:spPr>
        <a:xfrm>
          <a:off x="213360" y="190500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1019175</xdr:colOff>
      <xdr:row>1</xdr:row>
      <xdr:rowOff>142875</xdr:rowOff>
    </xdr:from>
    <xdr:ext cx="3028950" cy="466725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9697194D-B839-49B5-9BA8-7A0AA48641DD}"/>
            </a:ext>
          </a:extLst>
        </xdr:cNvPr>
        <xdr:cNvSpPr txBox="1"/>
      </xdr:nvSpPr>
      <xdr:spPr>
        <a:xfrm>
          <a:off x="11443335" y="333375"/>
          <a:ext cx="302895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64AB2A6D-0AB3-4E59-9BCA-00B1481518A4}"/>
            </a:ext>
          </a:extLst>
        </xdr:cNvPr>
        <xdr:cNvSpPr txBox="1"/>
      </xdr:nvSpPr>
      <xdr:spPr>
        <a:xfrm>
          <a:off x="685800" y="161925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1019175</xdr:colOff>
      <xdr:row>1</xdr:row>
      <xdr:rowOff>142875</xdr:rowOff>
    </xdr:from>
    <xdr:ext cx="3028950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AB3D8201-ACF0-4CF1-B153-A4A107DEEE3D}"/>
            </a:ext>
          </a:extLst>
        </xdr:cNvPr>
        <xdr:cNvSpPr txBox="1"/>
      </xdr:nvSpPr>
      <xdr:spPr>
        <a:xfrm>
          <a:off x="13592175" y="304800"/>
          <a:ext cx="302895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960CE371-A67B-4A86-B148-3FB50A047507}"/>
            </a:ext>
          </a:extLst>
        </xdr:cNvPr>
        <xdr:cNvSpPr txBox="1"/>
      </xdr:nvSpPr>
      <xdr:spPr>
        <a:xfrm>
          <a:off x="685800" y="161925"/>
          <a:ext cx="768667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1019175</xdr:colOff>
      <xdr:row>1</xdr:row>
      <xdr:rowOff>142875</xdr:rowOff>
    </xdr:from>
    <xdr:ext cx="3028950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3AF89CC8-607C-470E-AB13-35023B63B433}"/>
            </a:ext>
          </a:extLst>
        </xdr:cNvPr>
        <xdr:cNvSpPr txBox="1"/>
      </xdr:nvSpPr>
      <xdr:spPr>
        <a:xfrm>
          <a:off x="13592175" y="304800"/>
          <a:ext cx="3028950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86675" cy="7429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507425" y="3413288"/>
          <a:ext cx="767715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571500</xdr:colOff>
      <xdr:row>1</xdr:row>
      <xdr:rowOff>142875</xdr:rowOff>
    </xdr:from>
    <xdr:ext cx="3009900" cy="4667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845813" y="3551400"/>
          <a:ext cx="3000375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f\Downloads\Definitivo%20Cuadro%20de%20cotizaciones%20G4.xlsx" TargetMode="External"/><Relationship Id="rId1" Type="http://schemas.openxmlformats.org/officeDocument/2006/relationships/externalLinkPath" Target="Definitivo%20Cuadro%20de%20cotizaciones%20G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adrodecotizacionesG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wnloads/Cuadro%20de%20cotizaciones%20G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torre admin"/>
      <sheetName val="pantallas"/>
      <sheetName val="Mouses"/>
      <sheetName val="teclados"/>
      <sheetName val="portatiles"/>
      <sheetName val="antivirus"/>
      <sheetName val="licencia de windows"/>
      <sheetName val=" licencia de office"/>
      <sheetName val="hosting y dominio"/>
      <sheetName val="photoshop"/>
      <sheetName val="internet"/>
      <sheetName val="Base de datos"/>
      <sheetName val="VisualStudioCode"/>
      <sheetName val="Equipo programacion"/>
      <sheetName val="EJEMPLO"/>
    </sheetNames>
    <sheetDataSet>
      <sheetData sheetId="0">
        <row r="8">
          <cell r="D8" t="str">
            <v>Torre Servidor Dell Power Edge T150 Xeon E2336G 16Gb 4tb 7.2K T150ANH1Y23V1
Bahias de Discos 4 Bahias para discos 3.5" o 2.5"
Procesador Intel Xeon E-2336 2.9 Ghz Hasta 4.8Ghz 12MB Cache 6 Núcleos 12 Hilos
Memoria Ram 16GB Ddr4 3200mhz</v>
          </cell>
          <cell r="H8">
            <v>9188888</v>
          </cell>
        </row>
        <row r="9">
          <cell r="H9">
            <v>5940000</v>
          </cell>
        </row>
        <row r="10">
          <cell r="H10">
            <v>6289000</v>
          </cell>
        </row>
      </sheetData>
      <sheetData sheetId="1">
        <row r="8">
          <cell r="D8" t="str">
            <v xml:space="preserve"> PANTALLA Samsung F24t350</v>
          </cell>
          <cell r="H8">
            <v>455100</v>
          </cell>
        </row>
        <row r="9">
          <cell r="H9">
            <v>499900.00000000006</v>
          </cell>
        </row>
        <row r="10">
          <cell r="H10">
            <v>479900.00000000006</v>
          </cell>
        </row>
      </sheetData>
      <sheetData sheetId="2">
        <row r="8">
          <cell r="D8" t="str">
            <v>MOUSE 2400 DPI de resolución disponible</v>
          </cell>
          <cell r="H8">
            <v>23980</v>
          </cell>
        </row>
        <row r="9">
          <cell r="H9">
            <v>25900</v>
          </cell>
        </row>
        <row r="10">
          <cell r="H10">
            <v>23000</v>
          </cell>
        </row>
      </sheetData>
      <sheetData sheetId="3">
        <row r="8">
          <cell r="D8" t="str">
            <v>TECLADO DE Tamaño aprox. Producto: Teclado: 44 x 14 x 2 cm / Cable: 143 cm
Peso: 480 g.</v>
          </cell>
          <cell r="H8">
            <v>42900</v>
          </cell>
        </row>
        <row r="9">
          <cell r="H9">
            <v>40000</v>
          </cell>
        </row>
        <row r="10">
          <cell r="H10">
            <v>42900</v>
          </cell>
        </row>
      </sheetData>
      <sheetData sheetId="4">
        <row r="8">
          <cell r="D8" t="str">
            <v>Computador Portátil LENOVO IdeaPad Slim 5 14" Pulgadas 14IMH9 - Intel Core Ultra 7 - RAM 16GB - Disco SSD 1TB - Gris</v>
          </cell>
          <cell r="H8">
            <v>4599000</v>
          </cell>
        </row>
        <row r="9">
          <cell r="H9">
            <v>4299000</v>
          </cell>
        </row>
        <row r="10">
          <cell r="H10">
            <v>3899000.0000000005</v>
          </cell>
        </row>
      </sheetData>
      <sheetData sheetId="5">
        <row r="8">
          <cell r="D8" t="str">
            <v>Antivirus McAfee Total Protection 1 Dispositivo - 1 Año</v>
          </cell>
          <cell r="H8">
            <v>134000</v>
          </cell>
        </row>
        <row r="9">
          <cell r="H9">
            <v>57000</v>
          </cell>
        </row>
        <row r="10">
          <cell r="H10">
            <v>24900</v>
          </cell>
        </row>
      </sheetData>
      <sheetData sheetId="6">
        <row r="8">
          <cell r="D8" t="str">
            <v>Licencia Windows 11 Pro</v>
          </cell>
          <cell r="H8">
            <v>1099999</v>
          </cell>
        </row>
        <row r="9">
          <cell r="H9">
            <v>39900</v>
          </cell>
        </row>
        <row r="10">
          <cell r="H10">
            <v>68400</v>
          </cell>
        </row>
      </sheetData>
      <sheetData sheetId="7">
        <row r="8">
          <cell r="D8" t="str">
            <v>Microsoft 365 Empresa Básico anual</v>
          </cell>
          <cell r="H8">
            <v>176918671</v>
          </cell>
        </row>
        <row r="9">
          <cell r="H9">
            <v>519000</v>
          </cell>
        </row>
        <row r="10">
          <cell r="H10">
            <v>443512</v>
          </cell>
        </row>
      </sheetData>
      <sheetData sheetId="8">
        <row r="8">
          <cell r="D8" t="str">
            <v xml:space="preserve">HOSTING ColHost4 Almacenamiento 100% SSD
</v>
          </cell>
          <cell r="H8">
            <v>90000</v>
          </cell>
        </row>
        <row r="9">
          <cell r="G9">
            <v>599988</v>
          </cell>
        </row>
        <row r="10">
          <cell r="H10">
            <v>2445600</v>
          </cell>
        </row>
      </sheetData>
      <sheetData sheetId="9">
        <row r="8">
          <cell r="D8" t="str">
            <v>photoshop 100 GB de espacio en la nube
Tutoriales paso a paso
Adobe Portfolio
Adobe Fonts
Behance
Bibliotecas Creative Cloud
Acceso a las funciones más recientes
500 créditos generativos mensuales</v>
          </cell>
          <cell r="H8">
            <v>168980</v>
          </cell>
        </row>
        <row r="9">
          <cell r="H9">
            <v>181598</v>
          </cell>
        </row>
        <row r="10">
          <cell r="H10">
            <v>647753.04</v>
          </cell>
        </row>
      </sheetData>
      <sheetData sheetId="10">
        <row r="8">
          <cell r="D8" t="str">
            <v>internet de 910 Mbps</v>
          </cell>
          <cell r="H8">
            <v>262900</v>
          </cell>
        </row>
        <row r="9">
          <cell r="H9">
            <v>165900</v>
          </cell>
        </row>
        <row r="10">
          <cell r="H10">
            <v>102990</v>
          </cell>
        </row>
      </sheetData>
      <sheetData sheetId="11">
        <row r="8">
          <cell r="D8" t="str">
            <v>SQL Server Enterprise</v>
          </cell>
          <cell r="H8">
            <v>22400598</v>
          </cell>
        </row>
        <row r="9">
          <cell r="H9">
            <v>29451159</v>
          </cell>
        </row>
        <row r="10">
          <cell r="H10">
            <v>1401600</v>
          </cell>
        </row>
      </sheetData>
      <sheetData sheetId="12">
        <row r="8">
          <cell r="D8" t="str">
            <v>Visual Studio Enterprise: suscripción mensual</v>
          </cell>
          <cell r="H8">
            <v>5191377</v>
          </cell>
        </row>
        <row r="9">
          <cell r="H9">
            <v>1813952</v>
          </cell>
        </row>
        <row r="10">
          <cell r="H10">
            <v>235000</v>
          </cell>
        </row>
      </sheetData>
      <sheetData sheetId="13">
        <row r="8">
          <cell r="D8" t="str">
            <v xml:space="preserve">PORTÁTIL ASUS M1502YA-NJ295 </v>
          </cell>
          <cell r="H8">
            <v>2389900</v>
          </cell>
        </row>
        <row r="9">
          <cell r="H9">
            <v>2599900</v>
          </cell>
        </row>
        <row r="10">
          <cell r="H10">
            <v>2449000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vidorAdmi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de cotizacion"/>
      <sheetName val="Mouse admin"/>
      <sheetName val="Teclado admin"/>
      <sheetName val="Monitor admin"/>
      <sheetName val="SERVER Admin"/>
      <sheetName val="DOMINIO"/>
      <sheetName val="HOSTING"/>
      <sheetName val="Teclado Equipo de programacion"/>
      <sheetName val="Mouse equipo de programacion"/>
      <sheetName val="LAPTOP Programadores"/>
      <sheetName val="MONITOR 1 Programadores"/>
      <sheetName val="MONITOR 2 Programadores "/>
      <sheetName val="SOFTWARE (VSCodeEnterprise)"/>
      <sheetName val="SOFTWARE NECESARIO(office2021)"/>
      <sheetName val="SOFTWARE NECESARIO(Antivirus)"/>
      <sheetName val="SOFTWARE NECESARIO(windows)"/>
      <sheetName val="Gestor de BD"/>
      <sheetName val="EJEMP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L26">
  <tableColumns count="11">
    <tableColumn id="1" xr3:uid="{00000000-0010-0000-0000-000001000000}" name="PRODUCTO"/>
    <tableColumn id="2" xr3:uid="{00000000-0010-0000-0000-000002000000}" name="CANTIDAD"/>
    <tableColumn id="3" xr3:uid="{00000000-0010-0000-0000-000003000000}" name="PROVEEDOR 1"/>
    <tableColumn id="4" xr3:uid="{00000000-0010-0000-0000-000004000000}" name="PROVEEDOR 2"/>
    <tableColumn id="5" xr3:uid="{00000000-0010-0000-0000-000005000000}" name="PROVEEDOR 3"/>
    <tableColumn id="6" xr3:uid="{00000000-0010-0000-0000-000006000000}" name="PROVEEDOR 4"/>
    <tableColumn id="7" xr3:uid="{00000000-0010-0000-0000-000007000000}" name="PROVEEDOR 5"/>
    <tableColumn id="8" xr3:uid="{00000000-0010-0000-0000-000008000000}" name="PROVEEDOR 6"/>
    <tableColumn id="9" xr3:uid="{00000000-0010-0000-0000-000009000000}" name="PRECIO MÁS BAJO"/>
    <tableColumn id="10" xr3:uid="{00000000-0010-0000-0000-00000A000000}" name="PRECIO PROMEDIO"/>
    <tableColumn id="11" xr3:uid="{00000000-0010-0000-0000-00000B000000}" name="PRECIO MÁS ALTO"/>
  </tableColumns>
  <tableStyleInfo name="Precios(Equipo Programacion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4E87CC-A358-41AC-908C-37E8BF329D35}" name="Table_15" displayName="Table_15" ref="B8:L26">
  <tableColumns count="11">
    <tableColumn id="1" xr3:uid="{456BC86C-A1D8-4489-94A7-8649D4109A92}" name="PRODUCTO"/>
    <tableColumn id="2" xr3:uid="{2DE22C84-5107-41CB-A2A1-5D2E20CB4A5D}" name="CANTIDAD"/>
    <tableColumn id="3" xr3:uid="{F0F413DF-F2CE-4B31-8485-EDF372D56BA6}" name="PROVEEDOR 1"/>
    <tableColumn id="4" xr3:uid="{3BE742A2-B1C5-4F38-BCBB-EF24E9B1FA63}" name="PROVEEDOR 2"/>
    <tableColumn id="5" xr3:uid="{62C745B7-FBC0-4099-9C0C-378EC8D2F980}" name="PROVEEDOR 3"/>
    <tableColumn id="6" xr3:uid="{FE2FEB9D-A9D1-419A-80F5-DCB23C55FB9E}" name="PROVEEDOR 4"/>
    <tableColumn id="7" xr3:uid="{22FA9757-E652-40F5-8B37-E77219C94ED8}" name="PROVEEDOR 5"/>
    <tableColumn id="8" xr3:uid="{203584A7-7E1C-40D2-9219-71DB2B62159A}" name="PROVEEDOR 6"/>
    <tableColumn id="9" xr3:uid="{1135A3FC-AE39-41BC-9CDC-F6D5AF9C5F45}" name="PRECIO MÁS BAJO"/>
    <tableColumn id="10" xr3:uid="{06003F78-7C16-4A7D-849D-315AD3592ED7}" name="PRECIO PROMEDIO"/>
    <tableColumn id="11" xr3:uid="{F55FEE17-E71E-415E-9A7D-96FEFBBBFFEF}" name="PRECIO MÁS ALTO"/>
  </tableColumns>
  <tableStyleInfo name="Precios(Equipo Programacion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260302-8BD9-465C-AAA9-8B084D8A84A1}" name="Table_154" displayName="Table_154" ref="B8:L26">
  <tableColumns count="11">
    <tableColumn id="1" xr3:uid="{B6EB6775-C19C-474C-8A0C-47C307905DD4}" name="PRODUCTO"/>
    <tableColumn id="2" xr3:uid="{FB7F410A-2CF1-46BB-B2BD-08EB1B3721C7}" name="CANTIDAD"/>
    <tableColumn id="3" xr3:uid="{24B8A36E-11CB-4D3D-AD09-F757FE66AD3A}" name="PROVEEDOR 1"/>
    <tableColumn id="4" xr3:uid="{A1287403-2A6F-4A19-B79F-957C0D1214E6}" name="PROVEEDOR 2"/>
    <tableColumn id="5" xr3:uid="{0BAD66D1-6524-4E4B-8461-C71D55DF9910}" name="PROVEEDOR 3"/>
    <tableColumn id="6" xr3:uid="{327CB766-7715-4B29-8432-863BD144CBFE}" name="PROVEEDOR 4"/>
    <tableColumn id="7" xr3:uid="{E83E2A35-1DDB-4B76-9C92-27023FA9A7BA}" name="PROVEEDOR 5"/>
    <tableColumn id="8" xr3:uid="{A0588A44-5A4F-4D88-B087-6F88F3CD362B}" name="PROVEEDOR 6"/>
    <tableColumn id="9" xr3:uid="{F5073FAB-907C-4E68-B047-3EF3DADF753B}" name="PRECIO MÁS BAJO"/>
    <tableColumn id="10" xr3:uid="{4C9259F2-8219-4E7B-99F2-F7CA21C534D8}" name="PRECIO PROMEDIO"/>
    <tableColumn id="11" xr3:uid="{8DF4CECE-00D5-4A02-BE1B-C0DEC42B1CA7}" name="PRECIO MÁS ALTO"/>
  </tableColumns>
  <tableStyleInfo name="Precios(Equipo Programacion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BFB513-2777-4EE8-9C28-E00FA9FEADEF}" name="Table_1546" displayName="Table_1546" ref="B8:L26">
  <tableColumns count="11">
    <tableColumn id="1" xr3:uid="{070F7DE6-FB4D-471A-BBBC-0DDCD84E512E}" name="PRODUCTO"/>
    <tableColumn id="2" xr3:uid="{ABE389DC-82BF-4BAD-BF7F-1DFBAADF04EC}" name="CANTIDAD"/>
    <tableColumn id="3" xr3:uid="{C839CB5A-5CF2-49E8-B018-423B19AA01B7}" name="PROVEEDOR 1"/>
    <tableColumn id="4" xr3:uid="{A3230500-E2E3-4DB6-9530-0E6258145A1D}" name="PROVEEDOR 2"/>
    <tableColumn id="5" xr3:uid="{E3A3A81F-7B12-4859-BF69-62EDB5F01E46}" name="PROVEEDOR 3"/>
    <tableColumn id="6" xr3:uid="{7F815460-C083-40F4-A43B-A4F26029773C}" name="PROVEEDOR 4"/>
    <tableColumn id="7" xr3:uid="{8405BCBE-E812-4D1E-97E0-DC1C9AD22DF0}" name="PROVEEDOR 5"/>
    <tableColumn id="8" xr3:uid="{0B516FBA-231A-4BD8-A1EE-0CED4442F730}" name="PROVEEDOR 6"/>
    <tableColumn id="9" xr3:uid="{DBBAB164-A82F-4FB7-99A4-6B7BFCDF97B0}" name="PRECIO MÁS BAJO"/>
    <tableColumn id="10" xr3:uid="{04C26DC0-B162-4094-8C37-836A368722C9}" name="PRECIO PROMEDIO"/>
    <tableColumn id="11" xr3:uid="{2120A2D7-F8EB-4355-B0BD-70280DFD4919}" name="PRECIO MÁS ALTO"/>
  </tableColumns>
  <tableStyleInfo name="Precios(Equipo Programacion)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8:L25">
  <tableColumns count="11">
    <tableColumn id="1" xr3:uid="{00000000-0010-0000-0100-000001000000}" name="PRODUCTO"/>
    <tableColumn id="2" xr3:uid="{00000000-0010-0000-0100-000002000000}" name="CANTIDAD"/>
    <tableColumn id="3" xr3:uid="{00000000-0010-0000-0100-000003000000}" name="PROVEEDOR 1"/>
    <tableColumn id="4" xr3:uid="{00000000-0010-0000-0100-000004000000}" name="PROVEEDOR 2"/>
    <tableColumn id="5" xr3:uid="{00000000-0010-0000-0100-000005000000}" name="PROVEEDOR 3"/>
    <tableColumn id="6" xr3:uid="{00000000-0010-0000-0100-000006000000}" name="PROVEEDOR 4"/>
    <tableColumn id="7" xr3:uid="{00000000-0010-0000-0100-000007000000}" name="PROVEEDOR 5"/>
    <tableColumn id="8" xr3:uid="{00000000-0010-0000-0100-000008000000}" name="PROVEEDOR 6"/>
    <tableColumn id="9" xr3:uid="{00000000-0010-0000-0100-000009000000}" name="PRECIO MÁS BAJO"/>
    <tableColumn id="10" xr3:uid="{00000000-0010-0000-0100-00000A000000}" name="PRECIO PROMEDIO"/>
    <tableColumn id="11" xr3:uid="{00000000-0010-0000-0100-00000B000000}" name="PRECIO MÁS ALTO"/>
  </tableColumns>
  <tableStyleInfo name="Preci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6.83203125" defaultRowHeight="15" customHeight="1" x14ac:dyDescent="0.2"/>
  <cols>
    <col min="1" max="1" width="4.83203125" customWidth="1"/>
    <col min="2" max="11" width="22.1640625" customWidth="1"/>
    <col min="12" max="26" width="12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25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B1" workbookViewId="0">
      <selection activeCell="J18" sqref="J18"/>
    </sheetView>
  </sheetViews>
  <sheetFormatPr baseColWidth="10" defaultColWidth="16.83203125" defaultRowHeight="15" customHeight="1" x14ac:dyDescent="0.2"/>
  <cols>
    <col min="1" max="1" width="4" customWidth="1"/>
    <col min="2" max="2" width="110.83203125" customWidth="1"/>
    <col min="3" max="3" width="31.5" customWidth="1"/>
    <col min="4" max="4" width="25.5" bestFit="1" customWidth="1"/>
    <col min="5" max="5" width="23.6640625" bestFit="1" customWidth="1"/>
    <col min="6" max="6" width="25.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7.5" x14ac:dyDescent="0.25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8.75" x14ac:dyDescent="0.3">
      <c r="A9" s="15"/>
      <c r="B9" s="16" t="str">
        <f>'[1] torre admin'!$D$8</f>
        <v>Torre Servidor Dell Power Edge T150 Xeon E2336G 16Gb 4tb 7.2K T150ANH1Y23V1
Bahias de Discos 4 Bahias para discos 3.5" o 2.5"
Procesador Intel Xeon E-2336 2.9 Ghz Hasta 4.8Ghz 12MB Cache 6 Núcleos 12 Hilos
Memoria Ram 16GB Ddr4 3200mhz</v>
      </c>
      <c r="C9" s="17">
        <v>1</v>
      </c>
      <c r="D9" s="18">
        <f>'[1] torre admin'!$H$8</f>
        <v>9188888</v>
      </c>
      <c r="E9" s="18">
        <f>'[1] torre admin'!$H$9</f>
        <v>5940000</v>
      </c>
      <c r="F9" s="18">
        <f>'[1] torre admin'!$H$10</f>
        <v>6289000</v>
      </c>
      <c r="G9" s="18"/>
      <c r="H9" s="18"/>
      <c r="I9" s="18"/>
      <c r="J9" s="19">
        <f>MIN('Precios(Admin)'!$D9:$I9)</f>
        <v>5940000</v>
      </c>
      <c r="K9" s="20">
        <f>IFERROR(AVERAGE('Precios(Admin)'!$D9:$I9),0)</f>
        <v>7139296</v>
      </c>
      <c r="L9" s="21">
        <f>MAX('Precios(Admin)'!$D9:$I9)</f>
        <v>9188888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8.75" x14ac:dyDescent="0.3">
      <c r="A10" s="15"/>
      <c r="B10" s="16" t="str">
        <f>[1]pantallas!$D$8</f>
        <v xml:space="preserve"> PANTALLA Samsung F24t350</v>
      </c>
      <c r="C10" s="17">
        <v>2</v>
      </c>
      <c r="D10" s="18">
        <f>[1]pantallas!$H$8</f>
        <v>455100</v>
      </c>
      <c r="E10" s="18">
        <f>[1]pantallas!$H$9</f>
        <v>499900.00000000006</v>
      </c>
      <c r="F10" s="18">
        <f>[1]pantallas!$H$10</f>
        <v>479900.00000000006</v>
      </c>
      <c r="G10" s="18"/>
      <c r="H10" s="18"/>
      <c r="I10" s="18"/>
      <c r="J10" s="19">
        <f>MIN('Precios(Admin)'!$D10:$I10)</f>
        <v>455100</v>
      </c>
      <c r="K10" s="20">
        <f>IFERROR(AVERAGE('Precios(Admin)'!$D10:$I10),0)</f>
        <v>478300</v>
      </c>
      <c r="L10" s="21">
        <f>MAX('Precios(Admin)'!$D10:$I10)</f>
        <v>499900.00000000006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8.75" x14ac:dyDescent="0.3">
      <c r="A11" s="15"/>
      <c r="B11" s="16" t="str">
        <f>[1]Mouses!$D$8</f>
        <v>MOUSE 2400 DPI de resolución disponible</v>
      </c>
      <c r="C11" s="17">
        <v>1</v>
      </c>
      <c r="D11" s="18">
        <f>[1]Mouses!$H$8</f>
        <v>23980</v>
      </c>
      <c r="E11" s="22">
        <f>[1]Mouses!$H$9</f>
        <v>25900</v>
      </c>
      <c r="F11" s="18">
        <f>[1]Mouses!$H$10</f>
        <v>23000</v>
      </c>
      <c r="G11" s="18"/>
      <c r="H11" s="18"/>
      <c r="I11" s="18"/>
      <c r="J11" s="19">
        <f>MIN('Precios(Admin)'!$D11:$I11)</f>
        <v>23000</v>
      </c>
      <c r="K11" s="20">
        <f>IFERROR(AVERAGE('Precios(Admin)'!$D11:$I11),0)</f>
        <v>24293.333333333332</v>
      </c>
      <c r="L11" s="21">
        <f>MAX('Precios(Admin)'!$D11:$I11)</f>
        <v>25900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75" x14ac:dyDescent="0.3">
      <c r="A12" s="15"/>
      <c r="B12" s="16" t="str">
        <f>[1]teclados!$D$8</f>
        <v>TECLADO DE Tamaño aprox. Producto: Teclado: 44 x 14 x 2 cm / Cable: 143 cm
Peso: 480 g.</v>
      </c>
      <c r="C12" s="17">
        <v>1</v>
      </c>
      <c r="D12" s="18">
        <f>[1]teclados!$H$8</f>
        <v>42900</v>
      </c>
      <c r="E12" s="18">
        <f>[1]teclados!$H$9</f>
        <v>40000</v>
      </c>
      <c r="F12" s="18">
        <f>[1]teclados!$H$10</f>
        <v>42900</v>
      </c>
      <c r="G12" s="18"/>
      <c r="H12" s="18"/>
      <c r="I12" s="18"/>
      <c r="J12" s="19">
        <f>MIN('Precios(Admin)'!$D12:$I12)</f>
        <v>40000</v>
      </c>
      <c r="K12" s="20">
        <f>IFERROR(AVERAGE('Precios(Admin)'!$D12:$I12),0)</f>
        <v>41933.333333333336</v>
      </c>
      <c r="L12" s="21">
        <f>MAX('Precios(Admin)'!$D12:$I12)</f>
        <v>42900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.75" x14ac:dyDescent="0.3">
      <c r="A13" s="15"/>
      <c r="B13" s="16" t="str">
        <f>[1]portatiles!$D$8</f>
        <v>Computador Portátil LENOVO IdeaPad Slim 5 14" Pulgadas 14IMH9 - Intel Core Ultra 7 - RAM 16GB - Disco SSD 1TB - Gris</v>
      </c>
      <c r="C13" s="17">
        <v>1</v>
      </c>
      <c r="D13" s="18">
        <f>[1]portatiles!$H$8</f>
        <v>4599000</v>
      </c>
      <c r="E13" s="18">
        <f>[1]portatiles!$H$9</f>
        <v>4299000</v>
      </c>
      <c r="F13" s="18">
        <f>[1]portatiles!$H$10</f>
        <v>3899000.0000000005</v>
      </c>
      <c r="G13" s="18"/>
      <c r="H13" s="18"/>
      <c r="I13" s="18"/>
      <c r="J13" s="19">
        <f>MIN('Precios(Admin)'!$D13:$I13)</f>
        <v>3899000.0000000005</v>
      </c>
      <c r="K13" s="20">
        <f>IFERROR(AVERAGE('Precios(Admin)'!$D13:$I13),0)</f>
        <v>4265666.666666667</v>
      </c>
      <c r="L13" s="21">
        <f>MAX('Precios(Admin)'!$D13:$I13)</f>
        <v>4599000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.75" x14ac:dyDescent="0.3">
      <c r="A14" s="15"/>
      <c r="B14" s="16" t="str">
        <f>[1]antivirus!$D$8</f>
        <v>Antivirus McAfee Total Protection 1 Dispositivo - 1 Año</v>
      </c>
      <c r="C14" s="17">
        <v>1</v>
      </c>
      <c r="D14" s="18">
        <f>[1]antivirus!$H$8</f>
        <v>134000</v>
      </c>
      <c r="E14" s="18">
        <f>[1]antivirus!$H$9</f>
        <v>57000</v>
      </c>
      <c r="F14" s="18">
        <f>[1]antivirus!$H$10</f>
        <v>24900</v>
      </c>
      <c r="G14" s="18"/>
      <c r="H14" s="18"/>
      <c r="I14" s="18"/>
      <c r="J14" s="23">
        <f>MIN('Precios(Admin)'!$D14:$I14)</f>
        <v>24900</v>
      </c>
      <c r="K14" s="24">
        <f>IFERROR(AVERAGE('Precios(Admin)'!$D14:$I14),0)</f>
        <v>71966.666666666672</v>
      </c>
      <c r="L14" s="25">
        <f>MAX('Precios(Admin)'!$D14:$I14)</f>
        <v>134000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.75" x14ac:dyDescent="0.3">
      <c r="A15" s="26"/>
      <c r="B15" s="27" t="str">
        <f>'[1]licencia de windows'!$D$8</f>
        <v>Licencia Windows 11 Pro</v>
      </c>
      <c r="C15" s="17">
        <v>1</v>
      </c>
      <c r="D15" s="18">
        <f>'[1]licencia de windows'!$H$8</f>
        <v>1099999</v>
      </c>
      <c r="E15" s="28">
        <f>'[1]licencia de windows'!$H$9</f>
        <v>39900</v>
      </c>
      <c r="F15" s="28">
        <f>'[1]licencia de windows'!$H$10</f>
        <v>68400</v>
      </c>
      <c r="G15" s="28"/>
      <c r="H15" s="28"/>
      <c r="I15" s="28"/>
      <c r="J15" s="23">
        <f>MIN('Precios(Admin)'!$D15:$I15)</f>
        <v>39900</v>
      </c>
      <c r="K15" s="20">
        <f>IFERROR(AVERAGE('Precios(Admin)'!$D15:$I15),0)</f>
        <v>402766.33333333331</v>
      </c>
      <c r="L15" s="21">
        <f>MAX('Precios(Admin)'!$D15:$I15)</f>
        <v>1099999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8.75" x14ac:dyDescent="0.3">
      <c r="A16" s="26"/>
      <c r="B16" s="27" t="str">
        <f>'[1] licencia de office'!$D$8</f>
        <v>Microsoft 365 Empresa Básico anual</v>
      </c>
      <c r="C16" s="17">
        <v>1</v>
      </c>
      <c r="D16" s="18">
        <f>'[1] licencia de office'!$H$8</f>
        <v>176918671</v>
      </c>
      <c r="E16" s="28">
        <f>'[1] licencia de office'!$H$9</f>
        <v>519000</v>
      </c>
      <c r="F16" s="28">
        <f>'[1] licencia de office'!$H$10</f>
        <v>443512</v>
      </c>
      <c r="G16" s="28"/>
      <c r="H16" s="28"/>
      <c r="I16" s="28"/>
      <c r="J16" s="23">
        <f>MIN('Precios(Admin)'!$D16:$I16)</f>
        <v>443512</v>
      </c>
      <c r="K16" s="20">
        <f>IFERROR(AVERAGE('Precios(Admin)'!$D16:$I16),0)</f>
        <v>59293727.666666664</v>
      </c>
      <c r="L16" s="21">
        <f>MAX('Precios(Admin)'!$D16:$I16)</f>
        <v>176918671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8.75" x14ac:dyDescent="0.3">
      <c r="A17" s="26"/>
      <c r="B17" s="27" t="str">
        <f>'[1]hosting y dominio'!$D$8</f>
        <v xml:space="preserve">HOSTING ColHost4 Almacenamiento 100% SSD
</v>
      </c>
      <c r="C17" s="17">
        <v>1</v>
      </c>
      <c r="D17" s="18">
        <f>'[1]hosting y dominio'!$H$8</f>
        <v>90000</v>
      </c>
      <c r="E17" s="28">
        <f>'[1]hosting y dominio'!$G$9</f>
        <v>599988</v>
      </c>
      <c r="F17" s="28">
        <f>'[1]hosting y dominio'!$H$10</f>
        <v>2445600</v>
      </c>
      <c r="G17" s="28"/>
      <c r="H17" s="28"/>
      <c r="I17" s="28"/>
      <c r="J17" s="23">
        <f>MIN('Precios(Admin)'!$D17:$I17)</f>
        <v>90000</v>
      </c>
      <c r="K17" s="24">
        <f>IFERROR(AVERAGE('Precios(Admin)'!$D17:$I17),0)</f>
        <v>1045196</v>
      </c>
      <c r="L17" s="25">
        <f>MAX('Precios(Admin)'!$D17:$I17)</f>
        <v>2445600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8.75" x14ac:dyDescent="0.3">
      <c r="A18" s="26"/>
      <c r="B18" s="55" t="str">
        <f>[1]photoshop!$D$8</f>
        <v>photoshop 100 GB de espacio en la nube
Tutoriales paso a paso
Adobe Portfolio
Adobe Fonts
Behance
Bibliotecas Creative Cloud
Acceso a las funciones más recientes
500 créditos generativos mensuales</v>
      </c>
      <c r="C18" s="17">
        <v>1</v>
      </c>
      <c r="D18" s="18">
        <f>[1]photoshop!$H$8</f>
        <v>168980</v>
      </c>
      <c r="E18" s="30">
        <f>[1]photoshop!$H$9</f>
        <v>181598</v>
      </c>
      <c r="F18" s="30">
        <f>[1]photoshop!$H$10</f>
        <v>647753.04</v>
      </c>
      <c r="G18" s="30"/>
      <c r="H18" s="29"/>
      <c r="I18" s="31"/>
      <c r="J18" s="23">
        <f>MIN('Precios(Admin)'!$D18:$I18)</f>
        <v>168980</v>
      </c>
      <c r="K18" s="20">
        <f>IFERROR(AVERAGE('Precios(Admin)'!$D18:$I18),0)</f>
        <v>332777.01333333337</v>
      </c>
      <c r="L18" s="21">
        <f>MAX('Precios(Admin)'!$D18:$I18)</f>
        <v>647753.04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9.5" thickBot="1" x14ac:dyDescent="0.35">
      <c r="A19" s="26"/>
      <c r="B19" s="55" t="str">
        <f>[1]internet!$D$8</f>
        <v>internet de 910 Mbps</v>
      </c>
      <c r="C19" s="17">
        <v>1</v>
      </c>
      <c r="D19" s="18">
        <f>[1]internet!$H$8</f>
        <v>262900</v>
      </c>
      <c r="E19" s="30">
        <f>[1]internet!$H$9</f>
        <v>165900</v>
      </c>
      <c r="F19" s="30">
        <f>[1]internet!$H$10</f>
        <v>102990</v>
      </c>
      <c r="G19" s="30"/>
      <c r="H19" s="29"/>
      <c r="I19" s="31"/>
      <c r="J19" s="23">
        <f>MIN('Precios(Admin)'!$D19:$I19)</f>
        <v>102990</v>
      </c>
      <c r="K19" s="20">
        <f>IFERROR(AVERAGE('Precios(Admin)'!$D19:$I19),0)</f>
        <v>177263.33333333334</v>
      </c>
      <c r="L19" s="21">
        <f>MAX('Precios(Admin)'!$D19:$I19)</f>
        <v>262900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9.5" thickBot="1" x14ac:dyDescent="0.35">
      <c r="A20" s="26"/>
      <c r="B20" s="55" t="str">
        <f>'[1]Base de datos'!$D$8</f>
        <v>SQL Server Enterprise</v>
      </c>
      <c r="C20" s="17">
        <v>1</v>
      </c>
      <c r="D20" s="55">
        <f>'[1]Base de datos'!$H$8</f>
        <v>22400598</v>
      </c>
      <c r="E20" s="55">
        <f>'[1]Base de datos'!$H$9</f>
        <v>29451159</v>
      </c>
      <c r="F20" s="55">
        <f>'[1]Base de datos'!$H$10</f>
        <v>1401600</v>
      </c>
      <c r="G20" s="30"/>
      <c r="H20" s="29"/>
      <c r="I20" s="31"/>
      <c r="J20" s="23">
        <f>MIN('Precios(Admin)'!$D20:$I20)</f>
        <v>1401600</v>
      </c>
      <c r="K20" s="20">
        <f>IFERROR(AVERAGE('Precios(Admin)'!$D20:$I20),0)</f>
        <v>17751119</v>
      </c>
      <c r="L20" s="21">
        <f>MAX('Precios(Admin)'!$D20:$I20)</f>
        <v>29451159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9.5" thickBot="1" x14ac:dyDescent="0.35">
      <c r="A21" s="26"/>
      <c r="B21" s="55" t="str">
        <f>[1]VisualStudioCode!$D$8</f>
        <v>Visual Studio Enterprise: suscripción mensual</v>
      </c>
      <c r="C21" s="17">
        <v>1</v>
      </c>
      <c r="D21" s="55">
        <f>[1]VisualStudioCode!$H$8</f>
        <v>5191377</v>
      </c>
      <c r="E21" s="55">
        <f>[1]VisualStudioCode!$H$9</f>
        <v>1813952</v>
      </c>
      <c r="F21" s="55">
        <f>[1]VisualStudioCode!$H$10</f>
        <v>235000</v>
      </c>
      <c r="G21" s="30"/>
      <c r="H21" s="29"/>
      <c r="I21" s="31"/>
      <c r="J21" s="23">
        <f>MIN('Precios(Admin)'!$D21:$I21)</f>
        <v>235000</v>
      </c>
      <c r="K21" s="20">
        <f>IFERROR(AVERAGE('Precios(Admin)'!$D21:$I21),0)</f>
        <v>2413443</v>
      </c>
      <c r="L21" s="21">
        <f>MAX('Precios(Admin)'!$D21:$I21)</f>
        <v>5191377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thickBot="1" x14ac:dyDescent="0.35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MIN('Precios(Admin)'!$D22:$I22)</f>
        <v>0</v>
      </c>
      <c r="K22" s="20">
        <f>IFERROR(AVERAGE('Precios(Admin)'!$D22:$I22),0)</f>
        <v>0</v>
      </c>
      <c r="L22" s="21">
        <f>MAX('Precios(Admin)'!$D22:$I22)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MIN('Precios(Admin)'!$D23:$I23)</f>
        <v>0</v>
      </c>
      <c r="K23" s="20">
        <f>IFERROR(AVERAGE('Precios(Admin)'!$D23:$I23),0)</f>
        <v>0</v>
      </c>
      <c r="L23" s="21">
        <f>MAX('Precios(Admin)'!$D23:$I23)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MIN('Precios(Admin)'!$D24:$I24)</f>
        <v>0</v>
      </c>
      <c r="K24" s="20">
        <f>IFERROR(AVERAGE('Precios(Admin)'!$D24:$I24),0)</f>
        <v>0</v>
      </c>
      <c r="L24" s="21">
        <f>MAX('Precios(Admin)'!$D24:$I24)</f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33" t="s">
        <v>15</v>
      </c>
      <c r="C25" s="33"/>
      <c r="D25" s="34">
        <f>ROUND(SUMPRODUCT('Precios(Admin)'!$C$9:$C$24,'Precios(Admin)'!$D$9:$D$24),2)</f>
        <v>221031493</v>
      </c>
      <c r="E25" s="34">
        <f>ROUND(SUMPRODUCT('Precios(Admin)'!$C$9:$C$24,'Precios(Admin)'!$E$9:$E$24),2)</f>
        <v>44133197</v>
      </c>
      <c r="F25" s="34">
        <f>ROUND(SUMPRODUCT('Precios(Admin)'!$C$9:$C$24,'Precios(Admin)'!$F$9:$F$24),2)</f>
        <v>16583455.039999999</v>
      </c>
      <c r="G25" s="34">
        <f>ROUND(SUMPRODUCT('Precios(Admin)'!$C$9:$C$24,'Precios(Admin)'!$G$9:$G$24),2)</f>
        <v>0</v>
      </c>
      <c r="H25" s="34">
        <f>ROUND(SUMPRODUCT('Precios(Admin)'!$C$9:$C$24,'Precios(Admin)'!$H$9:$H$24),2)</f>
        <v>0</v>
      </c>
      <c r="I25" s="34">
        <f>ROUND(SUMPRODUCT('Precios(Admin)'!$C$9:$C$24,'Precios(Admin)'!$I$9:$I$24),2)</f>
        <v>0</v>
      </c>
      <c r="J25" s="35"/>
      <c r="K25" s="35"/>
      <c r="L25" s="3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48" customHeight="1" x14ac:dyDescent="0.2">
      <c r="A28" s="26"/>
      <c r="B28" s="64" t="s">
        <v>16</v>
      </c>
      <c r="C28" s="65"/>
      <c r="D28" s="37"/>
      <c r="E28" s="37"/>
      <c r="F28" s="37"/>
      <c r="G28" s="37"/>
      <c r="H28" s="3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33" customHeight="1" x14ac:dyDescent="0.2">
      <c r="A29" s="26"/>
      <c r="B29" s="66" t="s">
        <v>17</v>
      </c>
      <c r="C29" s="67"/>
      <c r="D29" s="38" t="s">
        <v>18</v>
      </c>
      <c r="E29" s="39" t="s">
        <v>19</v>
      </c>
      <c r="F29" s="39" t="s">
        <v>20</v>
      </c>
      <c r="G29" s="39"/>
      <c r="H29" s="39"/>
      <c r="I29" s="3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 x14ac:dyDescent="0.2">
      <c r="A30" s="26"/>
      <c r="B30" s="66" t="s">
        <v>21</v>
      </c>
      <c r="C30" s="67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8" customHeight="1" x14ac:dyDescent="0.2">
      <c r="A31" s="26"/>
      <c r="B31" s="68" t="s">
        <v>22</v>
      </c>
      <c r="C31" s="69"/>
      <c r="D31" s="42"/>
      <c r="E31" s="43"/>
      <c r="F31" s="43"/>
      <c r="G31" s="43"/>
      <c r="H31" s="43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">
      <c r="A32" s="26"/>
      <c r="B32" s="70"/>
      <c r="C32" s="71"/>
      <c r="D32" s="44"/>
      <c r="E32" s="45"/>
      <c r="F32" s="45"/>
      <c r="G32" s="45"/>
      <c r="H32" s="45"/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">
      <c r="A33" s="26"/>
      <c r="B33" s="70"/>
      <c r="C33" s="71"/>
      <c r="D33" s="46"/>
      <c r="E33" s="47"/>
      <c r="F33" s="47"/>
      <c r="G33" s="47"/>
      <c r="H33" s="47"/>
      <c r="I33" s="4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">
      <c r="A34" s="5"/>
      <c r="B34" s="72"/>
      <c r="C34" s="73"/>
      <c r="D34" s="48"/>
      <c r="E34" s="49"/>
      <c r="F34" s="49"/>
      <c r="G34" s="49"/>
      <c r="H34" s="49"/>
      <c r="I34" s="49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0"/>
      <c r="E42" s="50"/>
      <c r="F42" s="51"/>
      <c r="G42" s="54"/>
      <c r="H42" s="53"/>
      <c r="I42" s="5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6" priority="1">
      <formula>AND(B$25=MIN($D$25:$I$25),B$25&lt;&gt;0)</formula>
    </cfRule>
  </conditionalFormatting>
  <conditionalFormatting sqref="D8:I8 D25:I25">
    <cfRule type="expression" dxfId="15" priority="2">
      <formula>AND(D$25=MIN($D$25:$I$25),D$25&lt;&gt;0)</formula>
    </cfRule>
  </conditionalFormatting>
  <conditionalFormatting sqref="D9:I19 D22:I24 G20:I21">
    <cfRule type="expression" dxfId="14" priority="3">
      <formula>AND(D$25=MIN($D$25:$I$25),D$25&lt;&gt;0)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A57C-F496-47E7-A03C-7F6A48885848}">
  <dimension ref="A1:L40"/>
  <sheetViews>
    <sheetView topLeftCell="A5" workbookViewId="0">
      <selection activeCell="F26" sqref="F26"/>
    </sheetView>
  </sheetViews>
  <sheetFormatPr baseColWidth="10" defaultRowHeight="11.25" x14ac:dyDescent="0.2"/>
  <cols>
    <col min="2" max="2" width="146.83203125" customWidth="1"/>
    <col min="4" max="4" width="25.5" bestFit="1" customWidth="1"/>
    <col min="5" max="5" width="23.6640625" bestFit="1" customWidth="1"/>
    <col min="6" max="6" width="25.83203125" bestFit="1" customWidth="1"/>
    <col min="9" max="9" width="10.6640625" bestFit="1" customWidth="1"/>
    <col min="10" max="10" width="21.5" bestFit="1" customWidth="1"/>
    <col min="11" max="11" width="23.33203125" bestFit="1" customWidth="1"/>
    <col min="12" max="12" width="25" bestFit="1" customWidth="1"/>
  </cols>
  <sheetData>
    <row r="1" spans="1:12" ht="12.75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2" spans="1:12" ht="12.75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</row>
    <row r="3" spans="1:12" ht="12.7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</row>
    <row r="4" spans="1:12" ht="12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</row>
    <row r="5" spans="1:12" ht="28.5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</row>
    <row r="6" spans="1:12" ht="29.25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</row>
    <row r="7" spans="1:12" ht="13.5" thickBot="1" x14ac:dyDescent="0.2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</row>
    <row r="8" spans="1:12" ht="57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</row>
    <row r="9" spans="1:12" ht="19.5" thickBot="1" x14ac:dyDescent="0.35">
      <c r="A9" s="15"/>
      <c r="B9" s="74" t="str">
        <f>[1]pantallas!$D$8</f>
        <v xml:space="preserve"> PANTALLA Samsung F24t350</v>
      </c>
      <c r="C9" s="17">
        <v>2</v>
      </c>
      <c r="D9" s="18">
        <f>[1]pantallas!$H$8</f>
        <v>455100</v>
      </c>
      <c r="E9" s="18">
        <f>[1]pantallas!$H$9</f>
        <v>499900.00000000006</v>
      </c>
      <c r="F9" s="18">
        <f>[1]pantallas!$H$10</f>
        <v>479900.00000000006</v>
      </c>
      <c r="G9" s="18"/>
      <c r="H9" s="18"/>
      <c r="I9" s="18"/>
      <c r="J9" s="19">
        <f>MIN(administrador!$D9:$I9)</f>
        <v>455100</v>
      </c>
      <c r="K9" s="20">
        <f>IFERROR(AVERAGE(administrador!$D9:$I9),0)</f>
        <v>478300</v>
      </c>
      <c r="L9" s="21">
        <f>MAX(administrador!$D9:$I9)</f>
        <v>499900.00000000006</v>
      </c>
    </row>
    <row r="10" spans="1:12" ht="19.5" thickBot="1" x14ac:dyDescent="0.35">
      <c r="A10" s="15"/>
      <c r="B10" s="74" t="str">
        <f>[1]Mouses!$D$8</f>
        <v>MOUSE 2400 DPI de resolución disponible</v>
      </c>
      <c r="C10" s="17">
        <v>1</v>
      </c>
      <c r="D10" s="18">
        <f>[1]Mouses!$H$8</f>
        <v>23980</v>
      </c>
      <c r="E10" s="22">
        <f>[1]Mouses!$H$9</f>
        <v>25900</v>
      </c>
      <c r="F10" s="18">
        <f>[1]Mouses!$H$10</f>
        <v>23000</v>
      </c>
      <c r="G10" s="18"/>
      <c r="H10" s="18"/>
      <c r="I10" s="18"/>
      <c r="J10" s="19">
        <f>MIN(administrador!$D10:$I10)</f>
        <v>23000</v>
      </c>
      <c r="K10" s="20">
        <f>IFERROR(AVERAGE(administrador!$D10:$I10),0)</f>
        <v>24293.333333333332</v>
      </c>
      <c r="L10" s="21">
        <f>MAX(administrador!$D10:$I10)</f>
        <v>25900</v>
      </c>
    </row>
    <row r="11" spans="1:12" ht="19.5" thickBot="1" x14ac:dyDescent="0.35">
      <c r="A11" s="15"/>
      <c r="B11" s="74" t="str">
        <f>[1]teclados!$D$8</f>
        <v>TECLADO DE Tamaño aprox. Producto: Teclado: 44 x 14 x 2 cm / Cable: 143 cm
Peso: 480 g.</v>
      </c>
      <c r="C11" s="17">
        <v>1</v>
      </c>
      <c r="D11" s="18">
        <f>[1]teclados!$H$8</f>
        <v>42900</v>
      </c>
      <c r="E11" s="18">
        <f>[1]teclados!$H$9</f>
        <v>40000</v>
      </c>
      <c r="F11" s="18">
        <f>[1]teclados!$H$10</f>
        <v>42900</v>
      </c>
      <c r="G11" s="18"/>
      <c r="H11" s="18"/>
      <c r="I11" s="18"/>
      <c r="J11" s="19">
        <f>MIN(administrador!$D11:$I11)</f>
        <v>40000</v>
      </c>
      <c r="K11" s="20">
        <f>IFERROR(AVERAGE(administrador!$D11:$I11),0)</f>
        <v>41933.333333333336</v>
      </c>
      <c r="L11" s="21">
        <f>MAX(administrador!$D11:$I11)</f>
        <v>42900</v>
      </c>
    </row>
    <row r="12" spans="1:12" ht="19.5" thickBot="1" x14ac:dyDescent="0.35">
      <c r="A12" s="15"/>
      <c r="B12" s="74" t="str">
        <f>[1]portatiles!$D$8</f>
        <v>Computador Portátil LENOVO IdeaPad Slim 5 14" Pulgadas 14IMH9 - Intel Core Ultra 7 - RAM 16GB - Disco SSD 1TB - Gris</v>
      </c>
      <c r="C12" s="17">
        <v>1</v>
      </c>
      <c r="D12" s="18">
        <f>[1]portatiles!$H$8</f>
        <v>4599000</v>
      </c>
      <c r="E12" s="18">
        <f>[1]portatiles!$H$9</f>
        <v>4299000</v>
      </c>
      <c r="F12" s="18">
        <f>[1]portatiles!$H$10</f>
        <v>3899000.0000000005</v>
      </c>
      <c r="G12" s="18"/>
      <c r="H12" s="18"/>
      <c r="I12" s="18"/>
      <c r="J12" s="19">
        <f>MIN(administrador!$D12:$I12)</f>
        <v>3899000.0000000005</v>
      </c>
      <c r="K12" s="20">
        <f>IFERROR(AVERAGE(administrador!$D12:$I12),0)</f>
        <v>4265666.666666667</v>
      </c>
      <c r="L12" s="21">
        <f>MAX(administrador!$D12:$I12)</f>
        <v>4599000</v>
      </c>
    </row>
    <row r="13" spans="1:12" ht="19.5" thickBot="1" x14ac:dyDescent="0.35">
      <c r="A13" s="15"/>
      <c r="B13" s="74" t="str">
        <f>[1]antivirus!$D$8</f>
        <v>Antivirus McAfee Total Protection 1 Dispositivo - 1 Año</v>
      </c>
      <c r="C13" s="17">
        <v>1</v>
      </c>
      <c r="D13" s="18">
        <f>[1]antivirus!$H$8</f>
        <v>134000</v>
      </c>
      <c r="E13" s="18">
        <f>[1]antivirus!$H$9</f>
        <v>57000</v>
      </c>
      <c r="F13" s="18">
        <f>[1]antivirus!$H$10</f>
        <v>24900</v>
      </c>
      <c r="G13" s="18"/>
      <c r="H13" s="18"/>
      <c r="I13" s="18"/>
      <c r="J13" s="19">
        <f>MIN(administrador!$D13:$I13)</f>
        <v>24900</v>
      </c>
      <c r="K13" s="20">
        <f>IFERROR(AVERAGE(administrador!$D13:$I13),0)</f>
        <v>71966.666666666672</v>
      </c>
      <c r="L13" s="21">
        <f>MAX(administrador!$D13:$I13)</f>
        <v>134000</v>
      </c>
    </row>
    <row r="14" spans="1:12" ht="19.5" thickBot="1" x14ac:dyDescent="0.35">
      <c r="A14" s="15"/>
      <c r="B14" s="75" t="str">
        <f>'[1]licencia de windows'!$D$8</f>
        <v>Licencia Windows 11 Pro</v>
      </c>
      <c r="C14" s="17">
        <v>1</v>
      </c>
      <c r="D14" s="18">
        <f>'[1]licencia de windows'!$H$8</f>
        <v>1099999</v>
      </c>
      <c r="E14" s="28">
        <f>'[1]licencia de windows'!$H$9</f>
        <v>39900</v>
      </c>
      <c r="F14" s="28">
        <f>'[1]licencia de windows'!$H$10</f>
        <v>68400</v>
      </c>
      <c r="G14" s="18"/>
      <c r="H14" s="18"/>
      <c r="I14" s="18"/>
      <c r="J14" s="19">
        <f>MIN(administrador!$D14:$I14)</f>
        <v>39900</v>
      </c>
      <c r="K14" s="20">
        <f>IFERROR(AVERAGE(administrador!$D14:$I14),0)</f>
        <v>402766.33333333331</v>
      </c>
      <c r="L14" s="21">
        <f>MAX(administrador!$D14:$I14)</f>
        <v>1099999</v>
      </c>
    </row>
    <row r="15" spans="1:12" ht="19.5" thickBot="1" x14ac:dyDescent="0.35">
      <c r="A15" s="26"/>
      <c r="B15" s="75" t="str">
        <f>'[1] licencia de office'!$D$8</f>
        <v>Microsoft 365 Empresa Básico anual</v>
      </c>
      <c r="C15" s="17">
        <v>1</v>
      </c>
      <c r="D15" s="18">
        <f>'[1] licencia de office'!$H$8</f>
        <v>176918671</v>
      </c>
      <c r="E15" s="28">
        <f>'[1] licencia de office'!$H$9</f>
        <v>519000</v>
      </c>
      <c r="F15" s="28">
        <f>'[1] licencia de office'!$H$10</f>
        <v>443512</v>
      </c>
      <c r="G15" s="28"/>
      <c r="H15" s="28"/>
      <c r="I15" s="28"/>
      <c r="J15" s="19">
        <f>MIN(administrador!$D15:$I15)</f>
        <v>443512</v>
      </c>
      <c r="K15" s="20">
        <f>IFERROR(AVERAGE(administrador!$D15:$I15),0)</f>
        <v>59293727.666666664</v>
      </c>
      <c r="L15" s="21">
        <f>MAX(administrador!$D15:$I15)</f>
        <v>176918671</v>
      </c>
    </row>
    <row r="16" spans="1:12" ht="19.5" thickBot="1" x14ac:dyDescent="0.35">
      <c r="A16" s="26"/>
      <c r="B16" s="76" t="str">
        <f>[1]photoshop!$D$8</f>
        <v>photoshop 100 GB de espacio en la nube
Tutoriales paso a paso
Adobe Portfolio
Adobe Fonts
Behance
Bibliotecas Creative Cloud
Acceso a las funciones más recientes
500 créditos generativos mensuales</v>
      </c>
      <c r="C16" s="17">
        <v>1</v>
      </c>
      <c r="D16" s="18">
        <f>[1]photoshop!$H$8</f>
        <v>168980</v>
      </c>
      <c r="E16" s="30">
        <f>[1]photoshop!$H$9</f>
        <v>181598</v>
      </c>
      <c r="F16" s="30">
        <f>[1]photoshop!$H$10</f>
        <v>647753.04</v>
      </c>
      <c r="G16" s="28"/>
      <c r="H16" s="28"/>
      <c r="I16" s="28"/>
      <c r="J16" s="19">
        <f>MIN(administrador!$D16:$I16)</f>
        <v>168980</v>
      </c>
      <c r="K16" s="20">
        <f>IFERROR(AVERAGE(administrador!$D16:$I16),0)</f>
        <v>332777.01333333337</v>
      </c>
      <c r="L16" s="21">
        <f>MAX(administrador!$D16:$I16)</f>
        <v>647753.04</v>
      </c>
    </row>
    <row r="17" spans="1:12" ht="19.5" thickBot="1" x14ac:dyDescent="0.35">
      <c r="A17" s="26"/>
      <c r="B17" s="76" t="str">
        <f>[1]internet!$D$8</f>
        <v>internet de 910 Mbps</v>
      </c>
      <c r="C17" s="17">
        <v>1</v>
      </c>
      <c r="D17" s="18">
        <f>[1]internet!$H$8</f>
        <v>262900</v>
      </c>
      <c r="E17" s="30">
        <f>[1]internet!$H$9</f>
        <v>165900</v>
      </c>
      <c r="F17" s="30">
        <f>[1]internet!$H$10</f>
        <v>102990</v>
      </c>
      <c r="G17" s="28"/>
      <c r="H17" s="28"/>
      <c r="I17" s="28"/>
      <c r="J17" s="19">
        <f>MIN(administrador!$D17:$I17)</f>
        <v>102990</v>
      </c>
      <c r="K17" s="20">
        <f>IFERROR(AVERAGE(administrador!$D17:$I17),0)</f>
        <v>177263.33333333334</v>
      </c>
      <c r="L17" s="21">
        <f>MAX(administrador!$D17:$I17)</f>
        <v>262900</v>
      </c>
    </row>
    <row r="18" spans="1:12" ht="19.5" thickBot="1" x14ac:dyDescent="0.35">
      <c r="A18" s="26"/>
      <c r="B18" s="29"/>
      <c r="C18" s="17"/>
      <c r="D18" s="18"/>
      <c r="E18" s="30"/>
      <c r="F18" s="30"/>
      <c r="G18" s="30"/>
      <c r="H18" s="29"/>
      <c r="I18" s="31"/>
      <c r="J18" s="19">
        <f>MIN(administrador!$D18:$I18)</f>
        <v>0</v>
      </c>
      <c r="K18" s="20">
        <f>IFERROR(AVERAGE(administrador!$D18:$I18),0)</f>
        <v>0</v>
      </c>
      <c r="L18" s="21">
        <f>MAX(administrador!$D18:$I18)</f>
        <v>0</v>
      </c>
    </row>
    <row r="19" spans="1:12" ht="19.5" thickBot="1" x14ac:dyDescent="0.35">
      <c r="A19" s="26"/>
      <c r="B19" s="29"/>
      <c r="C19" s="17"/>
      <c r="D19" s="18"/>
      <c r="E19" s="30"/>
      <c r="F19" s="30"/>
      <c r="G19" s="30"/>
      <c r="H19" s="29"/>
      <c r="I19" s="31"/>
      <c r="J19" s="19">
        <f>MIN(administrador!$D19:$I19)</f>
        <v>0</v>
      </c>
      <c r="K19" s="20">
        <f>IFERROR(AVERAGE(administrador!$D19:$I19),0)</f>
        <v>0</v>
      </c>
      <c r="L19" s="21">
        <f>MAX(administrador!$D19:$I19)</f>
        <v>0</v>
      </c>
    </row>
    <row r="20" spans="1:12" ht="19.5" thickBot="1" x14ac:dyDescent="0.35">
      <c r="A20" s="26"/>
      <c r="B20" s="29"/>
      <c r="C20" s="32"/>
      <c r="D20" s="18"/>
      <c r="E20" s="30"/>
      <c r="F20" s="60"/>
      <c r="G20" s="30"/>
      <c r="H20" s="29"/>
      <c r="I20" s="31"/>
      <c r="J20" s="19">
        <f>MIN(administrador!$D20:$I20)</f>
        <v>0</v>
      </c>
      <c r="K20" s="20">
        <f>IFERROR(AVERAGE(administrador!$D20:$I20),0)</f>
        <v>0</v>
      </c>
      <c r="L20" s="21">
        <f>MAX(administrador!$D20:$I20)</f>
        <v>0</v>
      </c>
    </row>
    <row r="21" spans="1:12" ht="19.5" thickBot="1" x14ac:dyDescent="0.35">
      <c r="A21" s="26"/>
      <c r="B21" s="29"/>
      <c r="C21" s="32"/>
      <c r="D21" s="18"/>
      <c r="E21" s="30"/>
      <c r="F21" s="30"/>
      <c r="G21" s="30"/>
      <c r="H21" s="29"/>
      <c r="I21" s="31"/>
      <c r="J21" s="19">
        <f>MIN(administrador!$D21:$I21)</f>
        <v>0</v>
      </c>
      <c r="K21" s="20">
        <f>IFERROR(AVERAGE(administrador!$D21:$I21),0)</f>
        <v>0</v>
      </c>
      <c r="L21" s="21">
        <f>MAX(administrador!$D21:$I21)</f>
        <v>0</v>
      </c>
    </row>
    <row r="22" spans="1:12" ht="19.5" thickBot="1" x14ac:dyDescent="0.35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MIN('Precios(Admin)'!$D22:$I22)</f>
        <v>0</v>
      </c>
      <c r="K22" s="20">
        <f>IFERROR(AVERAGE('Precios(Admin)'!$D22:$I22),0)</f>
        <v>0</v>
      </c>
      <c r="L22" s="21">
        <f>MAX('Precios(Admin)'!$D22:$I22)</f>
        <v>0</v>
      </c>
    </row>
    <row r="23" spans="1:12" ht="19.5" thickBot="1" x14ac:dyDescent="0.35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MIN('Precios(Admin)'!$D23:$I23)</f>
        <v>0</v>
      </c>
      <c r="K23" s="20">
        <f>IFERROR(AVERAGE('Precios(Admin)'!$D23:$I23),0)</f>
        <v>0</v>
      </c>
      <c r="L23" s="21">
        <f>MAX('Precios(Admin)'!$D23:$I23)</f>
        <v>0</v>
      </c>
    </row>
    <row r="24" spans="1:12" ht="19.5" thickBot="1" x14ac:dyDescent="0.35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MIN('Precios(Admin)'!$D24:$I24)</f>
        <v>0</v>
      </c>
      <c r="K24" s="20">
        <f>IFERROR(AVERAGE('Precios(Admin)'!$D24:$I24),0)</f>
        <v>0</v>
      </c>
      <c r="L24" s="21">
        <f>MAX('Precios(Admin)'!$D24:$I24)</f>
        <v>0</v>
      </c>
    </row>
    <row r="25" spans="1:12" ht="19.5" thickBot="1" x14ac:dyDescent="0.35">
      <c r="A25" s="26"/>
      <c r="B25" s="33" t="s">
        <v>15</v>
      </c>
      <c r="C25" s="33"/>
      <c r="D25" s="34">
        <f>ROUND(SUMPRODUCT(administrador!$C$9:$C$24,administrador!$D$9:$D$24),2)</f>
        <v>184160630</v>
      </c>
      <c r="E25" s="34">
        <f>ROUND(SUMPRODUCT(administrador!$C$9:$C$24,administrador!$E$9:$E$24),2)</f>
        <v>6328098</v>
      </c>
      <c r="F25" s="34">
        <f>ROUND(SUMPRODUCT(administrador!$C$9:$C$24,administrador!$F$9:$F$24),2)</f>
        <v>6212255.04</v>
      </c>
      <c r="G25" s="34">
        <f>ROUND(SUMPRODUCT('Precios(Admin)'!$C$9:$C$24,'Precios(Admin)'!$G$9:$G$24),2)</f>
        <v>0</v>
      </c>
      <c r="H25" s="34">
        <f>ROUND(SUMPRODUCT('Precios(Admin)'!$C$9:$C$24,'Precios(Admin)'!$H$9:$H$24),2)</f>
        <v>0</v>
      </c>
      <c r="I25" s="34">
        <f>ROUND(SUMPRODUCT('Precios(Admin)'!$C$9:$C$24,'Precios(Admin)'!$I$9:$I$24),2)</f>
        <v>0</v>
      </c>
      <c r="J25" s="35"/>
      <c r="K25" s="35"/>
      <c r="L25" s="36"/>
    </row>
    <row r="26" spans="1:12" ht="12.75" x14ac:dyDescent="0.2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</row>
    <row r="27" spans="1:12" ht="13.5" thickBot="1" x14ac:dyDescent="0.25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</row>
    <row r="28" spans="1:12" ht="18.75" x14ac:dyDescent="0.2">
      <c r="A28" s="26"/>
      <c r="B28" s="64" t="s">
        <v>16</v>
      </c>
      <c r="C28" s="65"/>
      <c r="D28" s="37"/>
      <c r="E28" s="37"/>
      <c r="F28" s="37"/>
      <c r="G28" s="37"/>
      <c r="H28" s="37"/>
      <c r="I28" s="26"/>
      <c r="J28" s="26"/>
      <c r="K28" s="26"/>
      <c r="L28" s="26"/>
    </row>
    <row r="29" spans="1:12" ht="18.75" x14ac:dyDescent="0.2">
      <c r="A29" s="26"/>
      <c r="B29" s="66" t="s">
        <v>17</v>
      </c>
      <c r="C29" s="67"/>
      <c r="D29" s="38" t="s">
        <v>18</v>
      </c>
      <c r="E29" s="39" t="s">
        <v>19</v>
      </c>
      <c r="F29" s="39" t="s">
        <v>20</v>
      </c>
      <c r="G29" s="39"/>
      <c r="H29" s="39"/>
      <c r="I29" s="39"/>
      <c r="J29" s="26"/>
      <c r="K29" s="26"/>
      <c r="L29" s="26"/>
    </row>
    <row r="30" spans="1:12" ht="18.75" x14ac:dyDescent="0.2">
      <c r="A30" s="26"/>
      <c r="B30" s="66" t="s">
        <v>21</v>
      </c>
      <c r="C30" s="67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</row>
    <row r="31" spans="1:12" ht="18.75" x14ac:dyDescent="0.2">
      <c r="A31" s="26"/>
      <c r="B31" s="68" t="s">
        <v>22</v>
      </c>
      <c r="C31" s="69"/>
      <c r="D31" s="42"/>
      <c r="E31" s="43"/>
      <c r="F31" s="43"/>
      <c r="G31" s="43"/>
      <c r="H31" s="43"/>
      <c r="I31" s="43"/>
      <c r="J31" s="26"/>
      <c r="K31" s="26"/>
      <c r="L31" s="26"/>
    </row>
    <row r="32" spans="1:12" ht="18.75" x14ac:dyDescent="0.2">
      <c r="A32" s="26"/>
      <c r="B32" s="70"/>
      <c r="C32" s="71"/>
      <c r="D32" s="44"/>
      <c r="E32" s="45"/>
      <c r="F32" s="45"/>
      <c r="G32" s="45"/>
      <c r="H32" s="45"/>
      <c r="I32" s="45"/>
      <c r="J32" s="26"/>
      <c r="K32" s="26"/>
      <c r="L32" s="26"/>
    </row>
    <row r="33" spans="1:12" ht="18.75" x14ac:dyDescent="0.2">
      <c r="A33" s="26"/>
      <c r="B33" s="70"/>
      <c r="C33" s="71"/>
      <c r="D33" s="46"/>
      <c r="E33" s="47"/>
      <c r="F33" s="47"/>
      <c r="G33" s="47"/>
      <c r="H33" s="47"/>
      <c r="I33" s="47"/>
      <c r="J33" s="26"/>
      <c r="K33" s="26"/>
      <c r="L33" s="26"/>
    </row>
    <row r="34" spans="1:12" ht="18.75" x14ac:dyDescent="0.2">
      <c r="A34" s="5"/>
      <c r="B34" s="72"/>
      <c r="C34" s="73"/>
      <c r="D34" s="48"/>
      <c r="E34" s="49"/>
      <c r="F34" s="49"/>
      <c r="G34" s="49"/>
      <c r="H34" s="49"/>
      <c r="I34" s="49"/>
      <c r="J34" s="26"/>
      <c r="K34" s="5"/>
      <c r="L34" s="5"/>
    </row>
    <row r="35" spans="1:12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</row>
    <row r="36" spans="1:12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</row>
    <row r="37" spans="1:12" ht="17.25" x14ac:dyDescent="0.2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</row>
    <row r="38" spans="1:12" ht="17.25" x14ac:dyDescent="0.2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</row>
    <row r="39" spans="1:12" ht="17.25" x14ac:dyDescent="0.2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</row>
    <row r="40" spans="1:12" ht="17.25" x14ac:dyDescent="0.2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3" priority="1">
      <formula>AND(B$25=MIN($D$25:$I$25),B$25&lt;&gt;0)</formula>
    </cfRule>
  </conditionalFormatting>
  <conditionalFormatting sqref="D8:I8 D25:I25">
    <cfRule type="expression" dxfId="12" priority="2">
      <formula>AND(D$25=MIN($D$25:$I$25),D$25&lt;&gt;0)</formula>
    </cfRule>
  </conditionalFormatting>
  <conditionalFormatting sqref="D9:I24">
    <cfRule type="expression" dxfId="11" priority="3">
      <formula>AND(D$25=MIN($D$25:$I$25),D$25&lt;&gt;0)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8553-1DD2-403A-8CDE-9A5E0883A55B}">
  <dimension ref="A1:L40"/>
  <sheetViews>
    <sheetView topLeftCell="B8" workbookViewId="0">
      <selection activeCell="D15" sqref="D15"/>
    </sheetView>
  </sheetViews>
  <sheetFormatPr baseColWidth="10" defaultRowHeight="11.25" x14ac:dyDescent="0.2"/>
  <cols>
    <col min="2" max="2" width="146.83203125" customWidth="1"/>
    <col min="4" max="4" width="25.5" bestFit="1" customWidth="1"/>
    <col min="5" max="5" width="23.6640625" bestFit="1" customWidth="1"/>
    <col min="6" max="6" width="25.83203125" bestFit="1" customWidth="1"/>
    <col min="9" max="9" width="10.6640625" bestFit="1" customWidth="1"/>
    <col min="10" max="10" width="21.5" bestFit="1" customWidth="1"/>
    <col min="11" max="11" width="23.33203125" bestFit="1" customWidth="1"/>
    <col min="12" max="12" width="25" bestFit="1" customWidth="1"/>
  </cols>
  <sheetData>
    <row r="1" spans="1:12" ht="12.75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2" spans="1:12" ht="12.75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</row>
    <row r="3" spans="1:12" ht="12.7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</row>
    <row r="4" spans="1:12" ht="12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</row>
    <row r="5" spans="1:12" ht="28.5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</row>
    <row r="6" spans="1:12" ht="29.25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</row>
    <row r="7" spans="1:12" ht="13.5" thickBot="1" x14ac:dyDescent="0.2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</row>
    <row r="8" spans="1:12" ht="57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</row>
    <row r="9" spans="1:12" ht="19.5" thickBot="1" x14ac:dyDescent="0.35">
      <c r="A9" s="15"/>
      <c r="B9" s="16" t="str">
        <f>[1]pantallas!$D$8</f>
        <v xml:space="preserve"> PANTALLA Samsung F24t350</v>
      </c>
      <c r="C9" s="17">
        <v>1</v>
      </c>
      <c r="D9" s="18">
        <f>[1]pantallas!$H$8</f>
        <v>455100</v>
      </c>
      <c r="E9" s="18">
        <f>[1]pantallas!$H$9</f>
        <v>499900.00000000006</v>
      </c>
      <c r="F9" s="18">
        <f>[1]pantallas!$H$10</f>
        <v>479900.00000000006</v>
      </c>
      <c r="G9" s="18"/>
      <c r="H9" s="18"/>
      <c r="I9" s="18"/>
      <c r="J9" s="19">
        <f>MIN(Asesor!$D9:$I9)</f>
        <v>455100</v>
      </c>
      <c r="K9" s="20">
        <f>IFERROR(AVERAGE(Asesor!$D9:$I9),0)</f>
        <v>478300</v>
      </c>
      <c r="L9" s="21">
        <f>MAX(Asesor!$D9:$I9)</f>
        <v>499900.00000000006</v>
      </c>
    </row>
    <row r="10" spans="1:12" ht="19.5" thickBot="1" x14ac:dyDescent="0.35">
      <c r="A10" s="15"/>
      <c r="B10" s="16" t="str">
        <f>[1]Mouses!$D$8</f>
        <v>MOUSE 2400 DPI de resolución disponible</v>
      </c>
      <c r="C10" s="17">
        <v>1</v>
      </c>
      <c r="D10" s="18">
        <f>[1]Mouses!$H$8</f>
        <v>23980</v>
      </c>
      <c r="E10" s="22">
        <f>[1]Mouses!$H$9</f>
        <v>25900</v>
      </c>
      <c r="F10" s="18">
        <f>[1]Mouses!$H$10</f>
        <v>23000</v>
      </c>
      <c r="G10" s="18"/>
      <c r="H10" s="18"/>
      <c r="I10" s="18"/>
      <c r="J10" s="19">
        <f>MIN(Asesor!$D10:$I10)</f>
        <v>23000</v>
      </c>
      <c r="K10" s="20">
        <f>IFERROR(AVERAGE(Asesor!$D10:$I10),0)</f>
        <v>24293.333333333332</v>
      </c>
      <c r="L10" s="21">
        <f>MAX(Asesor!$D10:$I10)</f>
        <v>25900</v>
      </c>
    </row>
    <row r="11" spans="1:12" ht="19.5" thickBot="1" x14ac:dyDescent="0.35">
      <c r="A11" s="15"/>
      <c r="B11" s="16" t="str">
        <f>[1]teclados!$D$8</f>
        <v>TECLADO DE Tamaño aprox. Producto: Teclado: 44 x 14 x 2 cm / Cable: 143 cm
Peso: 480 g.</v>
      </c>
      <c r="C11" s="17">
        <v>1</v>
      </c>
      <c r="D11" s="18">
        <f>[1]teclados!$H$8</f>
        <v>42900</v>
      </c>
      <c r="E11" s="18">
        <f>[1]teclados!$H$9</f>
        <v>40000</v>
      </c>
      <c r="F11" s="18">
        <f>[1]teclados!$H$10</f>
        <v>42900</v>
      </c>
      <c r="G11" s="18"/>
      <c r="H11" s="18"/>
      <c r="I11" s="18"/>
      <c r="J11" s="19">
        <f>MIN(Asesor!$D11:$I11)</f>
        <v>40000</v>
      </c>
      <c r="K11" s="20">
        <f>IFERROR(AVERAGE(Asesor!$D11:$I11),0)</f>
        <v>41933.333333333336</v>
      </c>
      <c r="L11" s="21">
        <f>MAX(Asesor!$D11:$I11)</f>
        <v>42900</v>
      </c>
    </row>
    <row r="12" spans="1:12" ht="19.5" thickBot="1" x14ac:dyDescent="0.35">
      <c r="A12" s="15"/>
      <c r="B12" s="16" t="str">
        <f>[1]portatiles!$D$8</f>
        <v>Computador Portátil LENOVO IdeaPad Slim 5 14" Pulgadas 14IMH9 - Intel Core Ultra 7 - RAM 16GB - Disco SSD 1TB - Gris</v>
      </c>
      <c r="C12" s="17">
        <v>1</v>
      </c>
      <c r="D12" s="18">
        <f>[1]portatiles!$H$8</f>
        <v>4599000</v>
      </c>
      <c r="E12" s="18">
        <f>[1]portatiles!$H$9</f>
        <v>4299000</v>
      </c>
      <c r="F12" s="18">
        <f>[1]portatiles!$H$10</f>
        <v>3899000.0000000005</v>
      </c>
      <c r="G12" s="18"/>
      <c r="H12" s="18"/>
      <c r="I12" s="18"/>
      <c r="J12" s="19">
        <f>MIN(Asesor!$D12:$I12)</f>
        <v>3899000.0000000005</v>
      </c>
      <c r="K12" s="20">
        <f>IFERROR(AVERAGE(Asesor!$D12:$I12),0)</f>
        <v>4265666.666666667</v>
      </c>
      <c r="L12" s="21">
        <f>MAX(Asesor!$D12:$I12)</f>
        <v>4599000</v>
      </c>
    </row>
    <row r="13" spans="1:12" ht="19.5" thickBot="1" x14ac:dyDescent="0.35">
      <c r="A13" s="15"/>
      <c r="B13" s="16" t="str">
        <f>[1]antivirus!$D$8</f>
        <v>Antivirus McAfee Total Protection 1 Dispositivo - 1 Año</v>
      </c>
      <c r="C13" s="17">
        <v>1</v>
      </c>
      <c r="D13" s="18">
        <f>[1]antivirus!$H$8</f>
        <v>134000</v>
      </c>
      <c r="E13" s="18">
        <f>[1]antivirus!$H$9</f>
        <v>57000</v>
      </c>
      <c r="F13" s="18">
        <f>[1]antivirus!$H$10</f>
        <v>24900</v>
      </c>
      <c r="G13" s="18"/>
      <c r="H13" s="18"/>
      <c r="I13" s="18"/>
      <c r="J13" s="19">
        <f>MIN(Asesor!$D13:$I13)</f>
        <v>24900</v>
      </c>
      <c r="K13" s="20">
        <f>IFERROR(AVERAGE(Asesor!$D13:$I13),0)</f>
        <v>71966.666666666672</v>
      </c>
      <c r="L13" s="21">
        <f>MAX(Asesor!$D13:$I13)</f>
        <v>134000</v>
      </c>
    </row>
    <row r="14" spans="1:12" ht="19.5" thickBot="1" x14ac:dyDescent="0.35">
      <c r="A14" s="15"/>
      <c r="B14" s="27" t="str">
        <f>'[1]licencia de windows'!$D$8</f>
        <v>Licencia Windows 11 Pro</v>
      </c>
      <c r="C14" s="17">
        <v>1</v>
      </c>
      <c r="D14" s="18">
        <f>'[1]licencia de windows'!$H$8</f>
        <v>1099999</v>
      </c>
      <c r="E14" s="28">
        <f>'[1]licencia de windows'!$H$9</f>
        <v>39900</v>
      </c>
      <c r="F14" s="28">
        <f>'[1]licencia de windows'!$H$10</f>
        <v>68400</v>
      </c>
      <c r="G14" s="18"/>
      <c r="H14" s="18"/>
      <c r="I14" s="18"/>
      <c r="J14" s="19">
        <f>MIN(Asesor!$D14:$I14)</f>
        <v>39900</v>
      </c>
      <c r="K14" s="20">
        <f>IFERROR(AVERAGE(Asesor!$D14:$I14),0)</f>
        <v>402766.33333333331</v>
      </c>
      <c r="L14" s="21">
        <f>MAX(Asesor!$D14:$I14)</f>
        <v>1099999</v>
      </c>
    </row>
    <row r="15" spans="1:12" ht="19.5" thickBot="1" x14ac:dyDescent="0.35">
      <c r="A15" s="26"/>
      <c r="B15" s="27" t="str">
        <f>'[1] licencia de office'!$D$8</f>
        <v>Microsoft 365 Empresa Básico anual</v>
      </c>
      <c r="C15" s="17">
        <v>1</v>
      </c>
      <c r="D15" s="18">
        <f>'[1] licencia de office'!$H$8</f>
        <v>176918671</v>
      </c>
      <c r="E15" s="28">
        <f>'[1] licencia de office'!$H$9</f>
        <v>519000</v>
      </c>
      <c r="F15" s="28">
        <f>'[1] licencia de office'!$H$10</f>
        <v>443512</v>
      </c>
      <c r="G15" s="28"/>
      <c r="H15" s="28"/>
      <c r="I15" s="28"/>
      <c r="J15" s="19">
        <f>MIN(Asesor!$D15:$I15)</f>
        <v>443512</v>
      </c>
      <c r="K15" s="20">
        <f>IFERROR(AVERAGE(Asesor!$D15:$I15),0)</f>
        <v>59293727.666666664</v>
      </c>
      <c r="L15" s="21">
        <f>MAX(Asesor!$D15:$I15)</f>
        <v>176918671</v>
      </c>
    </row>
    <row r="16" spans="1:12" ht="19.5" thickBot="1" x14ac:dyDescent="0.35">
      <c r="A16" s="26"/>
      <c r="B16" s="55" t="str">
        <f>[1]photoshop!$D$8</f>
        <v>photoshop 100 GB de espacio en la nube
Tutoriales paso a paso
Adobe Portfolio
Adobe Fonts
Behance
Bibliotecas Creative Cloud
Acceso a las funciones más recientes
500 créditos generativos mensuales</v>
      </c>
      <c r="C16" s="17">
        <v>1</v>
      </c>
      <c r="D16" s="18">
        <f>[1]photoshop!$H$8</f>
        <v>168980</v>
      </c>
      <c r="E16" s="30">
        <f>[1]photoshop!$H$9</f>
        <v>181598</v>
      </c>
      <c r="F16" s="30">
        <f>[1]photoshop!$H$10</f>
        <v>647753.04</v>
      </c>
      <c r="G16" s="28"/>
      <c r="H16" s="28"/>
      <c r="I16" s="28"/>
      <c r="J16" s="19">
        <f>MIN(Asesor!$D16:$I16)</f>
        <v>168980</v>
      </c>
      <c r="K16" s="20">
        <f>IFERROR(AVERAGE(Asesor!$D16:$I16),0)</f>
        <v>332777.01333333337</v>
      </c>
      <c r="L16" s="21">
        <f>MAX(Asesor!$D16:$I16)</f>
        <v>647753.04</v>
      </c>
    </row>
    <row r="17" spans="1:12" ht="19.5" thickBot="1" x14ac:dyDescent="0.35">
      <c r="A17" s="26"/>
      <c r="B17" s="55" t="str">
        <f>[1]internet!$D$8</f>
        <v>internet de 910 Mbps</v>
      </c>
      <c r="C17" s="17">
        <v>1</v>
      </c>
      <c r="D17" s="18">
        <f>[1]internet!$H$8</f>
        <v>262900</v>
      </c>
      <c r="E17" s="30">
        <f>[1]internet!$H$9</f>
        <v>165900</v>
      </c>
      <c r="F17" s="30">
        <f>[1]internet!$H$10</f>
        <v>102990</v>
      </c>
      <c r="G17" s="28"/>
      <c r="H17" s="28"/>
      <c r="I17" s="28"/>
      <c r="J17" s="19">
        <f>MIN(Asesor!$D17:$I17)</f>
        <v>102990</v>
      </c>
      <c r="K17" s="20">
        <f>IFERROR(AVERAGE(Asesor!$D17:$I17),0)</f>
        <v>177263.33333333334</v>
      </c>
      <c r="L17" s="21">
        <f>MAX(Asesor!$D17:$I17)</f>
        <v>262900</v>
      </c>
    </row>
    <row r="18" spans="1:12" ht="19.5" thickBot="1" x14ac:dyDescent="0.35">
      <c r="A18" s="26"/>
      <c r="B18" s="29"/>
      <c r="C18" s="17"/>
      <c r="D18" s="18"/>
      <c r="E18" s="30"/>
      <c r="F18" s="30"/>
      <c r="G18" s="30"/>
      <c r="H18" s="29"/>
      <c r="I18" s="31"/>
      <c r="J18" s="19">
        <f>MIN(Asesor!$D18:$I18)</f>
        <v>0</v>
      </c>
      <c r="K18" s="20">
        <f>IFERROR(AVERAGE(Asesor!$D18:$I18),0)</f>
        <v>0</v>
      </c>
      <c r="L18" s="21">
        <f>MAX(Asesor!$D18:$I18)</f>
        <v>0</v>
      </c>
    </row>
    <row r="19" spans="1:12" ht="19.5" thickBot="1" x14ac:dyDescent="0.35">
      <c r="A19" s="26"/>
      <c r="B19" s="29"/>
      <c r="C19" s="17"/>
      <c r="D19" s="18"/>
      <c r="E19" s="30"/>
      <c r="F19" s="30"/>
      <c r="G19" s="30"/>
      <c r="H19" s="29"/>
      <c r="I19" s="31"/>
      <c r="J19" s="19">
        <f>MIN(Asesor!$D19:$I19)</f>
        <v>0</v>
      </c>
      <c r="K19" s="20">
        <f>IFERROR(AVERAGE(Asesor!$D19:$I19),0)</f>
        <v>0</v>
      </c>
      <c r="L19" s="21">
        <f>MAX(Asesor!$D19:$I19)</f>
        <v>0</v>
      </c>
    </row>
    <row r="20" spans="1:12" ht="19.5" thickBot="1" x14ac:dyDescent="0.35">
      <c r="A20" s="26"/>
      <c r="B20" s="29"/>
      <c r="C20" s="32"/>
      <c r="D20" s="18"/>
      <c r="E20" s="30"/>
      <c r="F20" s="60"/>
      <c r="G20" s="30"/>
      <c r="H20" s="29"/>
      <c r="I20" s="31"/>
      <c r="J20" s="19">
        <f>MIN(Asesor!$D20:$I20)</f>
        <v>0</v>
      </c>
      <c r="K20" s="20">
        <f>IFERROR(AVERAGE(Asesor!$D20:$I20),0)</f>
        <v>0</v>
      </c>
      <c r="L20" s="21">
        <f>MAX(Asesor!$D20:$I20)</f>
        <v>0</v>
      </c>
    </row>
    <row r="21" spans="1:12" ht="19.5" thickBot="1" x14ac:dyDescent="0.35">
      <c r="A21" s="26"/>
      <c r="B21" s="29"/>
      <c r="C21" s="32"/>
      <c r="D21" s="18"/>
      <c r="E21" s="30"/>
      <c r="F21" s="30"/>
      <c r="G21" s="30"/>
      <c r="H21" s="29"/>
      <c r="I21" s="31"/>
      <c r="J21" s="19">
        <f>MIN(Asesor!$D21:$I21)</f>
        <v>0</v>
      </c>
      <c r="K21" s="20">
        <f>IFERROR(AVERAGE(Asesor!$D21:$I21),0)</f>
        <v>0</v>
      </c>
      <c r="L21" s="21">
        <f>MAX(Asesor!$D21:$I21)</f>
        <v>0</v>
      </c>
    </row>
    <row r="22" spans="1:12" ht="19.5" thickBot="1" x14ac:dyDescent="0.35">
      <c r="A22" s="26"/>
      <c r="B22" s="29"/>
      <c r="C22" s="32"/>
      <c r="D22" s="18"/>
      <c r="E22" s="30"/>
      <c r="F22" s="30"/>
      <c r="G22" s="30"/>
      <c r="H22" s="29"/>
      <c r="I22" s="31"/>
      <c r="J22" s="23">
        <f>MIN('Precios(Admin)'!$D22:$I22)</f>
        <v>0</v>
      </c>
      <c r="K22" s="20">
        <f>IFERROR(AVERAGE('Precios(Admin)'!$D22:$I22),0)</f>
        <v>0</v>
      </c>
      <c r="L22" s="21">
        <f>MAX('Precios(Admin)'!$D22:$I22)</f>
        <v>0</v>
      </c>
    </row>
    <row r="23" spans="1:12" ht="19.5" thickBot="1" x14ac:dyDescent="0.35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MIN('Precios(Admin)'!$D23:$I23)</f>
        <v>0</v>
      </c>
      <c r="K23" s="20">
        <f>IFERROR(AVERAGE('Precios(Admin)'!$D23:$I23),0)</f>
        <v>0</v>
      </c>
      <c r="L23" s="21">
        <f>MAX('Precios(Admin)'!$D23:$I23)</f>
        <v>0</v>
      </c>
    </row>
    <row r="24" spans="1:12" ht="19.5" thickBot="1" x14ac:dyDescent="0.35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MIN('Precios(Admin)'!$D24:$I24)</f>
        <v>0</v>
      </c>
      <c r="K24" s="20">
        <f>IFERROR(AVERAGE('Precios(Admin)'!$D24:$I24),0)</f>
        <v>0</v>
      </c>
      <c r="L24" s="21">
        <f>MAX('Precios(Admin)'!$D24:$I24)</f>
        <v>0</v>
      </c>
    </row>
    <row r="25" spans="1:12" ht="19.5" thickBot="1" x14ac:dyDescent="0.35">
      <c r="A25" s="26"/>
      <c r="B25" s="33" t="s">
        <v>15</v>
      </c>
      <c r="C25" s="33"/>
      <c r="D25" s="34">
        <f>ROUND(SUMPRODUCT(Asesor!$C$9:$C$24,Asesor!$D$9:$D$24),2)</f>
        <v>183705530</v>
      </c>
      <c r="E25" s="34">
        <f>ROUND(SUMPRODUCT(Asesor!$C$9:$C$24,Asesor!$E$9:$E$24),2)</f>
        <v>5828198</v>
      </c>
      <c r="F25" s="34">
        <f>ROUND(SUMPRODUCT(Asesor!$C$9:$C$24,Asesor!$F$9:$F$24),2)</f>
        <v>5732355.04</v>
      </c>
      <c r="G25" s="34">
        <f>ROUND(SUMPRODUCT('Precios(Admin)'!$C$9:$C$24,'Precios(Admin)'!$G$9:$G$24),2)</f>
        <v>0</v>
      </c>
      <c r="H25" s="34">
        <f>ROUND(SUMPRODUCT('Precios(Admin)'!$C$9:$C$24,'Precios(Admin)'!$H$9:$H$24),2)</f>
        <v>0</v>
      </c>
      <c r="I25" s="34">
        <f>ROUND(SUMPRODUCT('Precios(Admin)'!$C$9:$C$24,'Precios(Admin)'!$I$9:$I$24),2)</f>
        <v>0</v>
      </c>
      <c r="J25" s="35"/>
      <c r="K25" s="35"/>
      <c r="L25" s="36"/>
    </row>
    <row r="26" spans="1:12" ht="12.75" x14ac:dyDescent="0.2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</row>
    <row r="27" spans="1:12" ht="13.5" thickBot="1" x14ac:dyDescent="0.25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</row>
    <row r="28" spans="1:12" ht="18.75" x14ac:dyDescent="0.2">
      <c r="A28" s="26"/>
      <c r="B28" s="64" t="s">
        <v>16</v>
      </c>
      <c r="C28" s="65"/>
      <c r="D28" s="37"/>
      <c r="E28" s="37"/>
      <c r="F28" s="37"/>
      <c r="G28" s="37"/>
      <c r="H28" s="37"/>
      <c r="I28" s="26"/>
      <c r="J28" s="26"/>
      <c r="K28" s="26"/>
      <c r="L28" s="26"/>
    </row>
    <row r="29" spans="1:12" ht="18.75" x14ac:dyDescent="0.2">
      <c r="A29" s="26"/>
      <c r="B29" s="66" t="s">
        <v>17</v>
      </c>
      <c r="C29" s="67"/>
      <c r="D29" s="38" t="s">
        <v>18</v>
      </c>
      <c r="E29" s="39" t="s">
        <v>19</v>
      </c>
      <c r="F29" s="39" t="s">
        <v>20</v>
      </c>
      <c r="G29" s="39"/>
      <c r="H29" s="39"/>
      <c r="I29" s="39"/>
      <c r="J29" s="26"/>
      <c r="K29" s="26"/>
      <c r="L29" s="26"/>
    </row>
    <row r="30" spans="1:12" ht="18.75" x14ac:dyDescent="0.2">
      <c r="A30" s="26"/>
      <c r="B30" s="66" t="s">
        <v>21</v>
      </c>
      <c r="C30" s="67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</row>
    <row r="31" spans="1:12" ht="18.75" x14ac:dyDescent="0.2">
      <c r="A31" s="26"/>
      <c r="B31" s="68" t="s">
        <v>22</v>
      </c>
      <c r="C31" s="69"/>
      <c r="D31" s="42"/>
      <c r="E31" s="43"/>
      <c r="F31" s="43"/>
      <c r="G31" s="43"/>
      <c r="H31" s="43"/>
      <c r="I31" s="43"/>
      <c r="J31" s="26"/>
      <c r="K31" s="26"/>
      <c r="L31" s="26"/>
    </row>
    <row r="32" spans="1:12" ht="18.75" x14ac:dyDescent="0.2">
      <c r="A32" s="26"/>
      <c r="B32" s="70"/>
      <c r="C32" s="71"/>
      <c r="D32" s="44"/>
      <c r="E32" s="45"/>
      <c r="F32" s="45"/>
      <c r="G32" s="45"/>
      <c r="H32" s="45"/>
      <c r="I32" s="45"/>
      <c r="J32" s="26"/>
      <c r="K32" s="26"/>
      <c r="L32" s="26"/>
    </row>
    <row r="33" spans="1:12" ht="18.75" x14ac:dyDescent="0.2">
      <c r="A33" s="26"/>
      <c r="B33" s="70"/>
      <c r="C33" s="71"/>
      <c r="D33" s="46"/>
      <c r="E33" s="47"/>
      <c r="F33" s="47"/>
      <c r="G33" s="47"/>
      <c r="H33" s="47"/>
      <c r="I33" s="47"/>
      <c r="J33" s="26"/>
      <c r="K33" s="26"/>
      <c r="L33" s="26"/>
    </row>
    <row r="34" spans="1:12" ht="18.75" x14ac:dyDescent="0.2">
      <c r="A34" s="5"/>
      <c r="B34" s="72"/>
      <c r="C34" s="73"/>
      <c r="D34" s="48"/>
      <c r="E34" s="49"/>
      <c r="F34" s="49"/>
      <c r="G34" s="49"/>
      <c r="H34" s="49"/>
      <c r="I34" s="49"/>
      <c r="J34" s="26"/>
      <c r="K34" s="5"/>
      <c r="L34" s="5"/>
    </row>
    <row r="35" spans="1:12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</row>
    <row r="36" spans="1:12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</row>
    <row r="37" spans="1:12" ht="17.25" x14ac:dyDescent="0.2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</row>
    <row r="38" spans="1:12" ht="17.25" x14ac:dyDescent="0.2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</row>
    <row r="39" spans="1:12" ht="17.25" x14ac:dyDescent="0.2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</row>
    <row r="40" spans="1:12" ht="17.25" x14ac:dyDescent="0.2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10" priority="1">
      <formula>AND(B$25=MIN($D$25:$I$25),B$25&lt;&gt;0)</formula>
    </cfRule>
  </conditionalFormatting>
  <conditionalFormatting sqref="D8:I8 D25:I25">
    <cfRule type="expression" dxfId="9" priority="2">
      <formula>AND(D$25=MIN($D$25:$I$25),D$25&lt;&gt;0)</formula>
    </cfRule>
  </conditionalFormatting>
  <conditionalFormatting sqref="D9:I24">
    <cfRule type="expression" dxfId="8" priority="3">
      <formula>AND(D$25=MIN($D$25:$I$25),D$25&lt;&gt;0)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547-A99C-437A-BE00-158A7FD9352D}">
  <dimension ref="A1:L40"/>
  <sheetViews>
    <sheetView topLeftCell="A8" workbookViewId="0">
      <selection activeCell="F26" sqref="F26"/>
    </sheetView>
  </sheetViews>
  <sheetFormatPr baseColWidth="10" defaultRowHeight="11.25" x14ac:dyDescent="0.2"/>
  <cols>
    <col min="2" max="2" width="146.83203125" customWidth="1"/>
    <col min="4" max="4" width="25.5" bestFit="1" customWidth="1"/>
    <col min="5" max="5" width="23.6640625" bestFit="1" customWidth="1"/>
    <col min="6" max="6" width="25.83203125" bestFit="1" customWidth="1"/>
    <col min="9" max="9" width="10.6640625" bestFit="1" customWidth="1"/>
    <col min="10" max="10" width="21.5" bestFit="1" customWidth="1"/>
    <col min="11" max="11" width="23.33203125" bestFit="1" customWidth="1"/>
    <col min="12" max="12" width="25" bestFit="1" customWidth="1"/>
  </cols>
  <sheetData>
    <row r="1" spans="1:12" ht="12.75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2" spans="1:12" ht="12.75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</row>
    <row r="3" spans="1:12" ht="12.7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</row>
    <row r="4" spans="1:12" ht="12.7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</row>
    <row r="5" spans="1:12" ht="28.5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</row>
    <row r="6" spans="1:12" ht="29.25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</row>
    <row r="7" spans="1:12" ht="13.5" thickBot="1" x14ac:dyDescent="0.25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</row>
    <row r="8" spans="1:12" ht="57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</row>
    <row r="9" spans="1:12" ht="19.5" thickBot="1" x14ac:dyDescent="0.35">
      <c r="A9" s="15"/>
      <c r="B9" s="16" t="str">
        <f>[1]pantallas!$D$8</f>
        <v xml:space="preserve"> PANTALLA Samsung F24t350</v>
      </c>
      <c r="C9" s="17">
        <v>1</v>
      </c>
      <c r="D9" s="18">
        <f>[1]pantallas!$H$8</f>
        <v>455100</v>
      </c>
      <c r="E9" s="18">
        <f>[1]pantallas!$H$9</f>
        <v>499900.00000000006</v>
      </c>
      <c r="F9" s="18">
        <f>[1]pantallas!$H$10</f>
        <v>479900.00000000006</v>
      </c>
      <c r="G9" s="18"/>
      <c r="H9" s="18"/>
      <c r="I9" s="18"/>
      <c r="J9" s="19">
        <f>MIN(programacion!$D9:$I9)</f>
        <v>455100</v>
      </c>
      <c r="K9" s="20">
        <f>IFERROR(AVERAGE(programacion!$D9:$I9),0)</f>
        <v>478300</v>
      </c>
      <c r="L9" s="21">
        <f>MAX(programacion!$D9:$I9)</f>
        <v>499900.00000000006</v>
      </c>
    </row>
    <row r="10" spans="1:12" ht="19.5" thickBot="1" x14ac:dyDescent="0.35">
      <c r="A10" s="15"/>
      <c r="B10" s="16" t="str">
        <f>[1]Mouses!$D$8</f>
        <v>MOUSE 2400 DPI de resolución disponible</v>
      </c>
      <c r="C10" s="17">
        <v>1</v>
      </c>
      <c r="D10" s="18">
        <f>[1]Mouses!$H$8</f>
        <v>23980</v>
      </c>
      <c r="E10" s="22">
        <f>[1]Mouses!$H$9</f>
        <v>25900</v>
      </c>
      <c r="F10" s="18">
        <f>[1]Mouses!$H$10</f>
        <v>23000</v>
      </c>
      <c r="G10" s="18"/>
      <c r="H10" s="18"/>
      <c r="I10" s="18"/>
      <c r="J10" s="19">
        <f>MIN(programacion!$D10:$I10)</f>
        <v>23000</v>
      </c>
      <c r="K10" s="20">
        <f>IFERROR(AVERAGE(programacion!$D10:$I10),0)</f>
        <v>24293.333333333332</v>
      </c>
      <c r="L10" s="21">
        <f>MAX(programacion!$D10:$I10)</f>
        <v>25900</v>
      </c>
    </row>
    <row r="11" spans="1:12" ht="19.5" thickBot="1" x14ac:dyDescent="0.35">
      <c r="A11" s="15"/>
      <c r="B11" s="16" t="str">
        <f>[1]teclados!$D$8</f>
        <v>TECLADO DE Tamaño aprox. Producto: Teclado: 44 x 14 x 2 cm / Cable: 143 cm
Peso: 480 g.</v>
      </c>
      <c r="C11" s="17">
        <v>1</v>
      </c>
      <c r="D11" s="18">
        <f>[1]teclados!$H$8</f>
        <v>42900</v>
      </c>
      <c r="E11" s="18">
        <f>[1]teclados!$H$9</f>
        <v>40000</v>
      </c>
      <c r="F11" s="18">
        <f>[1]teclados!$H$10</f>
        <v>42900</v>
      </c>
      <c r="G11" s="18"/>
      <c r="H11" s="18"/>
      <c r="I11" s="18"/>
      <c r="J11" s="19">
        <f>MIN(programacion!$D11:$I11)</f>
        <v>40000</v>
      </c>
      <c r="K11" s="20">
        <f>IFERROR(AVERAGE(programacion!$D11:$I11),0)</f>
        <v>41933.333333333336</v>
      </c>
      <c r="L11" s="21">
        <f>MAX(programacion!$D11:$I11)</f>
        <v>42900</v>
      </c>
    </row>
    <row r="12" spans="1:12" ht="19.5" thickBot="1" x14ac:dyDescent="0.35">
      <c r="A12" s="15"/>
      <c r="B12" s="16" t="str">
        <f>'[1]Equipo programacion'!$D$8</f>
        <v xml:space="preserve">PORTÁTIL ASUS M1502YA-NJ295 </v>
      </c>
      <c r="C12" s="17">
        <v>1</v>
      </c>
      <c r="D12" s="16">
        <f>'[1]Equipo programacion'!$H$8</f>
        <v>2389900</v>
      </c>
      <c r="E12" s="16">
        <f>'[1]Equipo programacion'!$H$9</f>
        <v>2599900</v>
      </c>
      <c r="F12" s="16">
        <f>'[1]Equipo programacion'!$H$10</f>
        <v>2449000</v>
      </c>
      <c r="G12" s="18"/>
      <c r="H12" s="18"/>
      <c r="I12" s="18"/>
      <c r="J12" s="19">
        <f>MIN(programacion!$D12:$I12)</f>
        <v>2389900</v>
      </c>
      <c r="K12" s="20">
        <f>IFERROR(AVERAGE(programacion!$D12:$I12),0)</f>
        <v>2479600</v>
      </c>
      <c r="L12" s="21">
        <f>MAX(programacion!$D12:$I12)</f>
        <v>2599900</v>
      </c>
    </row>
    <row r="13" spans="1:12" ht="19.5" thickBot="1" x14ac:dyDescent="0.35">
      <c r="A13" s="15"/>
      <c r="B13" s="16" t="str">
        <f>[1]antivirus!$D$8</f>
        <v>Antivirus McAfee Total Protection 1 Dispositivo - 1 Año</v>
      </c>
      <c r="C13" s="17">
        <v>1</v>
      </c>
      <c r="D13" s="18">
        <f>[1]antivirus!$H$8</f>
        <v>134000</v>
      </c>
      <c r="E13" s="18">
        <f>[1]antivirus!$H$9</f>
        <v>57000</v>
      </c>
      <c r="F13" s="18">
        <f>[1]antivirus!$H$10</f>
        <v>24900</v>
      </c>
      <c r="G13" s="18"/>
      <c r="H13" s="18"/>
      <c r="I13" s="18"/>
      <c r="J13" s="19">
        <f>MIN(programacion!$D13:$I13)</f>
        <v>24900</v>
      </c>
      <c r="K13" s="20">
        <f>IFERROR(AVERAGE(programacion!$D13:$I13),0)</f>
        <v>71966.666666666672</v>
      </c>
      <c r="L13" s="21">
        <f>MAX(programacion!$D13:$I13)</f>
        <v>134000</v>
      </c>
    </row>
    <row r="14" spans="1:12" ht="19.5" thickBot="1" x14ac:dyDescent="0.35">
      <c r="A14" s="15"/>
      <c r="B14" s="27" t="str">
        <f>'[1]licencia de windows'!$D$8</f>
        <v>Licencia Windows 11 Pro</v>
      </c>
      <c r="C14" s="17">
        <v>1</v>
      </c>
      <c r="D14" s="18">
        <f>'[1]licencia de windows'!$H$8</f>
        <v>1099999</v>
      </c>
      <c r="E14" s="28">
        <f>'[1]licencia de windows'!$H$9</f>
        <v>39900</v>
      </c>
      <c r="F14" s="28">
        <f>'[1]licencia de windows'!$H$10</f>
        <v>68400</v>
      </c>
      <c r="G14" s="18"/>
      <c r="H14" s="18"/>
      <c r="I14" s="18"/>
      <c r="J14" s="19">
        <f>MIN(programacion!$D14:$I14)</f>
        <v>39900</v>
      </c>
      <c r="K14" s="20">
        <f>IFERROR(AVERAGE(programacion!$D14:$I14),0)</f>
        <v>402766.33333333331</v>
      </c>
      <c r="L14" s="21">
        <f>MAX(programacion!$D14:$I14)</f>
        <v>1099999</v>
      </c>
    </row>
    <row r="15" spans="1:12" ht="19.5" thickBot="1" x14ac:dyDescent="0.35">
      <c r="A15" s="26"/>
      <c r="B15" s="27" t="str">
        <f>'[1] licencia de office'!$D$8</f>
        <v>Microsoft 365 Empresa Básico anual</v>
      </c>
      <c r="C15" s="17">
        <v>1</v>
      </c>
      <c r="D15" s="18">
        <f>'[1] licencia de office'!$H$8</f>
        <v>176918671</v>
      </c>
      <c r="E15" s="28">
        <f>'[1] licencia de office'!$H$9</f>
        <v>519000</v>
      </c>
      <c r="F15" s="28">
        <f>'[1] licencia de office'!$H$10</f>
        <v>443512</v>
      </c>
      <c r="G15" s="28"/>
      <c r="H15" s="28"/>
      <c r="I15" s="28"/>
      <c r="J15" s="19">
        <f>MIN(programacion!$D15:$I15)</f>
        <v>443512</v>
      </c>
      <c r="K15" s="20">
        <f>IFERROR(AVERAGE(programacion!$D15:$I15),0)</f>
        <v>59293727.666666664</v>
      </c>
      <c r="L15" s="21">
        <f>MAX(programacion!$D15:$I15)</f>
        <v>176918671</v>
      </c>
    </row>
    <row r="16" spans="1:12" ht="19.5" thickBot="1" x14ac:dyDescent="0.35">
      <c r="A16" s="26"/>
      <c r="B16" s="55" t="str">
        <f>[1]photoshop!$D$8</f>
        <v>photoshop 100 GB de espacio en la nube
Tutoriales paso a paso
Adobe Portfolio
Adobe Fonts
Behance
Bibliotecas Creative Cloud
Acceso a las funciones más recientes
500 créditos generativos mensuales</v>
      </c>
      <c r="C16" s="17">
        <v>1</v>
      </c>
      <c r="D16" s="18">
        <f>[1]photoshop!$H$8</f>
        <v>168980</v>
      </c>
      <c r="E16" s="30">
        <f>[1]photoshop!$H$9</f>
        <v>181598</v>
      </c>
      <c r="F16" s="30">
        <f>[1]photoshop!$H$10</f>
        <v>647753.04</v>
      </c>
      <c r="G16" s="28"/>
      <c r="H16" s="28"/>
      <c r="I16" s="28"/>
      <c r="J16" s="19">
        <f>MIN(programacion!$D16:$I16)</f>
        <v>168980</v>
      </c>
      <c r="K16" s="20">
        <f>IFERROR(AVERAGE(programacion!$D16:$I16),0)</f>
        <v>332777.01333333337</v>
      </c>
      <c r="L16" s="21">
        <f>MAX(programacion!$D16:$I16)</f>
        <v>647753.04</v>
      </c>
    </row>
    <row r="17" spans="1:12" ht="19.5" thickBot="1" x14ac:dyDescent="0.35">
      <c r="A17" s="26"/>
      <c r="B17" s="55" t="str">
        <f>[1]internet!$D$8</f>
        <v>internet de 910 Mbps</v>
      </c>
      <c r="C17" s="17">
        <v>1</v>
      </c>
      <c r="D17" s="18">
        <f>[1]internet!$H$8</f>
        <v>262900</v>
      </c>
      <c r="E17" s="30">
        <f>[1]internet!$H$9</f>
        <v>165900</v>
      </c>
      <c r="F17" s="30">
        <f>[1]internet!$H$10</f>
        <v>102990</v>
      </c>
      <c r="G17" s="28"/>
      <c r="H17" s="28"/>
      <c r="I17" s="28"/>
      <c r="J17" s="19">
        <f>MIN(programacion!$D17:$I17)</f>
        <v>102990</v>
      </c>
      <c r="K17" s="20">
        <f>IFERROR(AVERAGE(programacion!$D17:$I17),0)</f>
        <v>177263.33333333334</v>
      </c>
      <c r="L17" s="21">
        <f>MAX(programacion!$D17:$I17)</f>
        <v>262900</v>
      </c>
    </row>
    <row r="18" spans="1:12" ht="19.5" thickBot="1" x14ac:dyDescent="0.35">
      <c r="A18" s="26"/>
      <c r="B18" s="55" t="str">
        <f>'[1]Base de datos'!$D$8</f>
        <v>SQL Server Enterprise</v>
      </c>
      <c r="C18" s="17">
        <v>1</v>
      </c>
      <c r="D18" s="18">
        <f>'[1]Base de datos'!$H$8</f>
        <v>22400598</v>
      </c>
      <c r="E18" s="30">
        <f>'[1]Base de datos'!$H$9</f>
        <v>29451159</v>
      </c>
      <c r="F18" s="30">
        <f>'[1]Base de datos'!$H$10</f>
        <v>1401600</v>
      </c>
      <c r="G18" s="30"/>
      <c r="H18" s="29"/>
      <c r="I18" s="31"/>
      <c r="J18" s="19">
        <f>MIN(programacion!$D18:$I18)</f>
        <v>1401600</v>
      </c>
      <c r="K18" s="20">
        <f>IFERROR(AVERAGE(programacion!$D18:$I18),0)</f>
        <v>17751119</v>
      </c>
      <c r="L18" s="21">
        <f>MAX(programacion!$D18:$I18)</f>
        <v>29451159</v>
      </c>
    </row>
    <row r="19" spans="1:12" ht="19.5" thickBot="1" x14ac:dyDescent="0.35">
      <c r="A19" s="26"/>
      <c r="B19" s="55" t="str">
        <f>[1]VisualStudioCode!$D$8</f>
        <v>Visual Studio Enterprise: suscripción mensual</v>
      </c>
      <c r="C19" s="17">
        <v>1</v>
      </c>
      <c r="D19" s="18">
        <f>[1]VisualStudioCode!$H$8</f>
        <v>5191377</v>
      </c>
      <c r="E19" s="30">
        <f>[1]VisualStudioCode!$H$9</f>
        <v>1813952</v>
      </c>
      <c r="F19" s="30">
        <f>[1]VisualStudioCode!$H$10</f>
        <v>235000</v>
      </c>
      <c r="G19" s="30"/>
      <c r="H19" s="29"/>
      <c r="I19" s="31"/>
      <c r="J19" s="19">
        <f>MIN(programacion!$D19:$I19)</f>
        <v>235000</v>
      </c>
      <c r="K19" s="20">
        <f>IFERROR(AVERAGE(programacion!$D19:$I19),0)</f>
        <v>2413443</v>
      </c>
      <c r="L19" s="21">
        <f>MAX(programacion!$D19:$I19)</f>
        <v>5191377</v>
      </c>
    </row>
    <row r="20" spans="1:12" ht="19.5" thickBot="1" x14ac:dyDescent="0.35">
      <c r="A20" s="26"/>
      <c r="B20" s="29"/>
      <c r="C20" s="32"/>
      <c r="D20" s="18"/>
      <c r="E20" s="30"/>
      <c r="F20" s="60"/>
      <c r="G20" s="30"/>
      <c r="H20" s="29"/>
      <c r="I20" s="31"/>
      <c r="J20" s="19">
        <f>MIN(programacion!$D20:$I20)</f>
        <v>0</v>
      </c>
      <c r="K20" s="20">
        <f>IFERROR(AVERAGE(programacion!$D20:$I20),0)</f>
        <v>0</v>
      </c>
      <c r="L20" s="21">
        <f>MAX(programacion!$D20:$I20)</f>
        <v>0</v>
      </c>
    </row>
    <row r="21" spans="1:12" ht="19.5" thickBot="1" x14ac:dyDescent="0.35">
      <c r="A21" s="26"/>
      <c r="B21" s="29"/>
      <c r="C21" s="32"/>
      <c r="D21" s="18"/>
      <c r="E21" s="30"/>
      <c r="F21" s="30"/>
      <c r="G21" s="30"/>
      <c r="H21" s="29"/>
      <c r="I21" s="31"/>
      <c r="J21" s="19">
        <f>MIN(programacion!$D21:$I21)</f>
        <v>0</v>
      </c>
      <c r="K21" s="20">
        <f>IFERROR(AVERAGE(programacion!$D21:$I21),0)</f>
        <v>0</v>
      </c>
      <c r="L21" s="21">
        <f>MAX(programacion!$D21:$I21)</f>
        <v>0</v>
      </c>
    </row>
    <row r="22" spans="1:12" ht="19.5" thickBot="1" x14ac:dyDescent="0.35">
      <c r="A22" s="26"/>
      <c r="B22" s="29"/>
      <c r="C22" s="32"/>
      <c r="D22" s="18"/>
      <c r="E22" s="30"/>
      <c r="F22" s="30"/>
      <c r="G22" s="30"/>
      <c r="H22" s="29"/>
      <c r="I22" s="31"/>
      <c r="J22" s="19">
        <f>MIN(programacion!$D22:$I22)</f>
        <v>0</v>
      </c>
      <c r="K22" s="20">
        <f>IFERROR(AVERAGE('Precios(Admin)'!$D22:$I22),0)</f>
        <v>0</v>
      </c>
      <c r="L22" s="21">
        <f>MAX(programacion!$D22:$I22)</f>
        <v>0</v>
      </c>
    </row>
    <row r="23" spans="1:12" ht="19.5" thickBot="1" x14ac:dyDescent="0.35">
      <c r="A23" s="26"/>
      <c r="B23" s="29"/>
      <c r="C23" s="32"/>
      <c r="D23" s="18"/>
      <c r="E23" s="30"/>
      <c r="F23" s="30"/>
      <c r="G23" s="30"/>
      <c r="H23" s="29"/>
      <c r="I23" s="31"/>
      <c r="J23" s="23">
        <f>MIN('Precios(Admin)'!$D23:$I23)</f>
        <v>0</v>
      </c>
      <c r="K23" s="20">
        <f>IFERROR(AVERAGE('Precios(Admin)'!$D23:$I23),0)</f>
        <v>0</v>
      </c>
      <c r="L23" s="21">
        <f>MAX('Precios(Admin)'!$D23:$I23)</f>
        <v>0</v>
      </c>
    </row>
    <row r="24" spans="1:12" ht="19.5" thickBot="1" x14ac:dyDescent="0.35">
      <c r="A24" s="26"/>
      <c r="B24" s="29"/>
      <c r="C24" s="32"/>
      <c r="D24" s="18"/>
      <c r="E24" s="30"/>
      <c r="F24" s="30"/>
      <c r="G24" s="30"/>
      <c r="H24" s="29"/>
      <c r="I24" s="31"/>
      <c r="J24" s="23">
        <f>MIN('Precios(Admin)'!$D24:$I24)</f>
        <v>0</v>
      </c>
      <c r="K24" s="20">
        <f>IFERROR(AVERAGE('Precios(Admin)'!$D24:$I24),0)</f>
        <v>0</v>
      </c>
      <c r="L24" s="21">
        <f>MAX('Precios(Admin)'!$D24:$I24)</f>
        <v>0</v>
      </c>
    </row>
    <row r="25" spans="1:12" ht="19.5" thickBot="1" x14ac:dyDescent="0.35">
      <c r="A25" s="26"/>
      <c r="B25" s="33" t="s">
        <v>15</v>
      </c>
      <c r="C25" s="33"/>
      <c r="D25" s="34">
        <f>ROUND(SUMPRODUCT(programacion!$C$9:$C$24,programacion!$D$9:$D$24),2)</f>
        <v>209088405</v>
      </c>
      <c r="E25" s="34">
        <f>ROUND(SUMPRODUCT(programacion!$C$9:$C$24,programacion!$E$9:$E$24),2)</f>
        <v>35394209</v>
      </c>
      <c r="F25" s="34">
        <f>ROUND(SUMPRODUCT('Precios(Admin)'!$C$9:$C$24,programacion!$F$9:$F$24),2)</f>
        <v>5941955.04</v>
      </c>
      <c r="G25" s="34">
        <f>ROUND(SUMPRODUCT('Precios(Admin)'!$C$9:$C$24,'Precios(Admin)'!$G$9:$G$24),2)</f>
        <v>0</v>
      </c>
      <c r="H25" s="34">
        <f>ROUND(SUMPRODUCT('Precios(Admin)'!$C$9:$C$24,'Precios(Admin)'!$H$9:$H$24),2)</f>
        <v>0</v>
      </c>
      <c r="I25" s="34">
        <f>ROUND(SUMPRODUCT('Precios(Admin)'!$C$9:$C$24,'Precios(Admin)'!$I$9:$I$24),2)</f>
        <v>0</v>
      </c>
      <c r="J25" s="35"/>
      <c r="K25" s="35"/>
      <c r="L25" s="36"/>
    </row>
    <row r="26" spans="1:12" ht="12.75" x14ac:dyDescent="0.2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</row>
    <row r="27" spans="1:12" ht="13.5" thickBot="1" x14ac:dyDescent="0.25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</row>
    <row r="28" spans="1:12" ht="18.75" x14ac:dyDescent="0.2">
      <c r="A28" s="26"/>
      <c r="B28" s="64" t="s">
        <v>16</v>
      </c>
      <c r="C28" s="65"/>
      <c r="D28" s="37"/>
      <c r="E28" s="37"/>
      <c r="F28" s="37"/>
      <c r="G28" s="37"/>
      <c r="H28" s="37"/>
      <c r="I28" s="26"/>
      <c r="J28" s="26"/>
      <c r="K28" s="26"/>
      <c r="L28" s="26"/>
    </row>
    <row r="29" spans="1:12" ht="18.75" x14ac:dyDescent="0.2">
      <c r="A29" s="26"/>
      <c r="B29" s="66" t="s">
        <v>17</v>
      </c>
      <c r="C29" s="67"/>
      <c r="D29" s="38" t="s">
        <v>18</v>
      </c>
      <c r="E29" s="39" t="s">
        <v>19</v>
      </c>
      <c r="F29" s="39" t="s">
        <v>20</v>
      </c>
      <c r="G29" s="39"/>
      <c r="H29" s="39"/>
      <c r="I29" s="39"/>
      <c r="J29" s="26"/>
      <c r="K29" s="26"/>
      <c r="L29" s="26"/>
    </row>
    <row r="30" spans="1:12" ht="18.75" x14ac:dyDescent="0.2">
      <c r="A30" s="26"/>
      <c r="B30" s="66" t="s">
        <v>21</v>
      </c>
      <c r="C30" s="67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</row>
    <row r="31" spans="1:12" ht="18.75" x14ac:dyDescent="0.2">
      <c r="A31" s="26"/>
      <c r="B31" s="68" t="s">
        <v>22</v>
      </c>
      <c r="C31" s="69"/>
      <c r="D31" s="42"/>
      <c r="E31" s="43"/>
      <c r="F31" s="43"/>
      <c r="G31" s="43"/>
      <c r="H31" s="43"/>
      <c r="I31" s="43"/>
      <c r="J31" s="26"/>
      <c r="K31" s="26"/>
      <c r="L31" s="26"/>
    </row>
    <row r="32" spans="1:12" ht="18.75" x14ac:dyDescent="0.2">
      <c r="A32" s="26"/>
      <c r="B32" s="70"/>
      <c r="C32" s="71"/>
      <c r="D32" s="44"/>
      <c r="E32" s="45"/>
      <c r="F32" s="45"/>
      <c r="G32" s="45"/>
      <c r="H32" s="45"/>
      <c r="I32" s="45"/>
      <c r="J32" s="26"/>
      <c r="K32" s="26"/>
      <c r="L32" s="26"/>
    </row>
    <row r="33" spans="1:12" ht="18.75" x14ac:dyDescent="0.2">
      <c r="A33" s="26"/>
      <c r="B33" s="70"/>
      <c r="C33" s="71"/>
      <c r="D33" s="46"/>
      <c r="E33" s="47"/>
      <c r="F33" s="47"/>
      <c r="G33" s="47"/>
      <c r="H33" s="47"/>
      <c r="I33" s="47"/>
      <c r="J33" s="26"/>
      <c r="K33" s="26"/>
      <c r="L33" s="26"/>
    </row>
    <row r="34" spans="1:12" ht="18.75" x14ac:dyDescent="0.2">
      <c r="A34" s="5"/>
      <c r="B34" s="72"/>
      <c r="C34" s="73"/>
      <c r="D34" s="48"/>
      <c r="E34" s="49"/>
      <c r="F34" s="49"/>
      <c r="G34" s="49"/>
      <c r="H34" s="49"/>
      <c r="I34" s="49"/>
      <c r="J34" s="26"/>
      <c r="K34" s="5"/>
      <c r="L34" s="5"/>
    </row>
    <row r="35" spans="1:12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</row>
    <row r="36" spans="1:12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</row>
    <row r="37" spans="1:12" ht="17.25" x14ac:dyDescent="0.2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</row>
    <row r="38" spans="1:12" ht="17.25" x14ac:dyDescent="0.2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</row>
    <row r="39" spans="1:12" ht="17.25" x14ac:dyDescent="0.2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</row>
    <row r="40" spans="1:12" ht="17.25" x14ac:dyDescent="0.2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7" priority="1">
      <formula>AND(B$25=MIN($D$25:$I$25),B$25&lt;&gt;0)</formula>
    </cfRule>
  </conditionalFormatting>
  <conditionalFormatting sqref="D8:I8 D25:I25">
    <cfRule type="expression" dxfId="0" priority="2">
      <formula>AND(D$25=MIN($D$25:$I$25),D$25&lt;&gt;0)</formula>
    </cfRule>
  </conditionalFormatting>
  <conditionalFormatting sqref="D9:I11 G12:I12 D13:I24">
    <cfRule type="expression" dxfId="6" priority="3">
      <formula>AND(D$25=MIN($D$25:$I$25),D$25&lt;&gt;0)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6" workbookViewId="0"/>
  </sheetViews>
  <sheetFormatPr baseColWidth="10" defaultColWidth="16.83203125" defaultRowHeight="15" customHeight="1" x14ac:dyDescent="0.2"/>
  <cols>
    <col min="1" max="1" width="4" customWidth="1"/>
    <col min="2" max="2" width="110.83203125" customWidth="1"/>
    <col min="3" max="3" width="15.6640625" customWidth="1"/>
    <col min="4" max="5" width="23.5" customWidth="1"/>
    <col min="6" max="6" width="21.83203125" customWidth="1"/>
    <col min="7" max="9" width="22.33203125" customWidth="1"/>
    <col min="10" max="10" width="27.33203125" customWidth="1"/>
    <col min="11" max="11" width="23.5" customWidth="1"/>
    <col min="12" max="12" width="24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61" t="s">
        <v>3</v>
      </c>
      <c r="K7" s="62"/>
      <c r="L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6.5" customHeight="1" x14ac:dyDescent="0.25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3">
      <c r="A9" s="15"/>
      <c r="B9" s="16" t="e">
        <f>+[2]servidorAdmin!D8</f>
        <v>#REF!</v>
      </c>
      <c r="C9" s="17">
        <v>1</v>
      </c>
      <c r="D9" s="18">
        <f>+'[3]SERVER Admin'!$H$8</f>
        <v>0</v>
      </c>
      <c r="E9" s="18">
        <f>+'[3]SERVER Admin'!$H$9</f>
        <v>0</v>
      </c>
      <c r="F9" s="18">
        <f>+'[3]SERVER Admin'!$H$10</f>
        <v>0</v>
      </c>
      <c r="G9" s="18"/>
      <c r="H9" s="18"/>
      <c r="I9" s="18"/>
      <c r="J9" s="19">
        <f>MIN(Precios!$D9:$I9)</f>
        <v>0</v>
      </c>
      <c r="K9" s="20">
        <f>IFERROR(AVERAGE(Precios!$D9:$I9),0)</f>
        <v>0</v>
      </c>
      <c r="L9" s="21">
        <f>MAX(Precios!$D9:$I9)</f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3">
      <c r="A10" s="15"/>
      <c r="B10" s="16">
        <f>+'[3]Monitor admin'!$D$10</f>
        <v>0</v>
      </c>
      <c r="C10" s="17">
        <v>1</v>
      </c>
      <c r="D10" s="18">
        <f>+'[3]Monitor admin'!$G$8</f>
        <v>0</v>
      </c>
      <c r="E10" s="18">
        <f>+'[3]Monitor admin'!$G$9</f>
        <v>0</v>
      </c>
      <c r="F10" s="18">
        <f>+'[3]Monitor admin'!$H$10</f>
        <v>0</v>
      </c>
      <c r="G10" s="18"/>
      <c r="H10" s="18"/>
      <c r="I10" s="18"/>
      <c r="J10" s="19">
        <f>MIN(Precios!$D10:$I10)</f>
        <v>0</v>
      </c>
      <c r="K10" s="20">
        <f>IFERROR(AVERAGE(Precios!$D10:$I10),0)</f>
        <v>0</v>
      </c>
      <c r="L10" s="21">
        <f>MAX(Precios!$D10:$I10)</f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3">
      <c r="A11" s="15"/>
      <c r="B11" s="16">
        <f>+'[3]Teclado admin'!$D$8</f>
        <v>0</v>
      </c>
      <c r="C11" s="17">
        <v>1</v>
      </c>
      <c r="D11" s="18">
        <f>+'[3]Teclado admin'!$H$8</f>
        <v>0</v>
      </c>
      <c r="E11" s="22">
        <f>+'[3]Teclado admin'!$H$9</f>
        <v>0</v>
      </c>
      <c r="F11" s="18">
        <f>+'[3]Teclado admin'!$H$10</f>
        <v>0</v>
      </c>
      <c r="G11" s="18"/>
      <c r="H11" s="18"/>
      <c r="I11" s="18"/>
      <c r="J11" s="19">
        <f>MIN(Precios!$D11:$I11)</f>
        <v>0</v>
      </c>
      <c r="K11" s="20">
        <f>IFERROR(AVERAGE(Precios!$D11:$I11),0)</f>
        <v>0</v>
      </c>
      <c r="L11" s="21">
        <f>MAX(Precios!$D11:$I11)</f>
        <v>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3">
      <c r="A12" s="15"/>
      <c r="B12" s="16">
        <f>+'[3]SOFTWARE NECESARIO(office2021)'!$D$8</f>
        <v>0</v>
      </c>
      <c r="C12" s="17">
        <v>1</v>
      </c>
      <c r="D12" s="18">
        <f>+'[3]SOFTWARE NECESARIO(office2021)'!$G$8</f>
        <v>0</v>
      </c>
      <c r="E12" s="18">
        <f>+'[3]SOFTWARE NECESARIO(office2021)'!$H$9</f>
        <v>0</v>
      </c>
      <c r="F12" s="18">
        <f>+'[3]SOFTWARE NECESARIO(office2021)'!$G$10</f>
        <v>0</v>
      </c>
      <c r="G12" s="18"/>
      <c r="H12" s="18"/>
      <c r="I12" s="18"/>
      <c r="J12" s="19">
        <f>MIN(Precios!$D12:$I12)</f>
        <v>0</v>
      </c>
      <c r="K12" s="20">
        <f>IFERROR(AVERAGE(Precios!$D12:$I12),0)</f>
        <v>0</v>
      </c>
      <c r="L12" s="21">
        <f>MAX(Precios!$D12:$I12)</f>
        <v>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3">
      <c r="A13" s="15"/>
      <c r="B13" s="16">
        <f>+'[3]SOFTWARE NECESARIO(windows)'!$D$8</f>
        <v>0</v>
      </c>
      <c r="C13" s="17">
        <v>1</v>
      </c>
      <c r="D13" s="18">
        <f>+'[3]SOFTWARE NECESARIO(windows)'!$G$8</f>
        <v>0</v>
      </c>
      <c r="E13" s="18">
        <f>+'[3]SOFTWARE NECESARIO(windows)'!$G$9</f>
        <v>0</v>
      </c>
      <c r="F13" s="18">
        <f>+'[3]SOFTWARE NECESARIO(windows)'!$G$10</f>
        <v>0</v>
      </c>
      <c r="G13" s="18"/>
      <c r="H13" s="18"/>
      <c r="I13" s="18"/>
      <c r="J13" s="19">
        <f>MIN(Precios!$D13:$I13)</f>
        <v>0</v>
      </c>
      <c r="K13" s="20">
        <f>IFERROR(AVERAGE(Precios!$D13:$I13),0)</f>
        <v>0</v>
      </c>
      <c r="L13" s="21">
        <f>MAX(Precios!$D13:$I13)</f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3">
      <c r="A14" s="15"/>
      <c r="B14" s="16" t="s">
        <v>23</v>
      </c>
      <c r="C14" s="17">
        <v>1</v>
      </c>
      <c r="D14" s="18">
        <f>+'[3]SOFTWARE NECESARIO(Antivirus)'!$G$8</f>
        <v>0</v>
      </c>
      <c r="E14" s="18">
        <f>+'[3]SOFTWARE NECESARIO(Antivirus)'!$G$9</f>
        <v>0</v>
      </c>
      <c r="F14" s="18">
        <f>+'[3]SOFTWARE NECESARIO(Antivirus)'!$H$10</f>
        <v>0</v>
      </c>
      <c r="G14" s="18"/>
      <c r="H14" s="18"/>
      <c r="I14" s="18"/>
      <c r="J14" s="23">
        <f>MIN(Precios!$D14:$I14)</f>
        <v>0</v>
      </c>
      <c r="K14" s="24">
        <f>IFERROR(AVERAGE(Precios!$D14:$I14),0)</f>
        <v>0</v>
      </c>
      <c r="L14" s="25">
        <f>MAX(Precios!$D14:$I14)</f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3">
      <c r="A15" s="26"/>
      <c r="B15" s="27">
        <f>+[3]HOSTING!$D$8</f>
        <v>0</v>
      </c>
      <c r="C15" s="17">
        <v>1</v>
      </c>
      <c r="D15" s="18">
        <f>+[3]HOSTING!$G$8</f>
        <v>0</v>
      </c>
      <c r="E15" s="28">
        <f>+[3]HOSTING!$G$9</f>
        <v>0</v>
      </c>
      <c r="F15" s="28">
        <f>+[3]HOSTING!$G$10</f>
        <v>0</v>
      </c>
      <c r="G15" s="28"/>
      <c r="H15" s="28"/>
      <c r="I15" s="28"/>
      <c r="J15" s="23">
        <f>MIN(Precios!$D15:$I15)</f>
        <v>0</v>
      </c>
      <c r="K15" s="20">
        <f>IFERROR(AVERAGE(Precios!$D15:$I15),0)</f>
        <v>0</v>
      </c>
      <c r="L15" s="21">
        <f>MAX(Precios!$D15:$I15)</f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26"/>
      <c r="B16" s="27" t="s">
        <v>24</v>
      </c>
      <c r="C16" s="17">
        <v>1</v>
      </c>
      <c r="D16" s="18">
        <f>+[3]DOMINIO!$H$8</f>
        <v>0</v>
      </c>
      <c r="E16" s="28">
        <f>+[3]DOMINIO!$H$9</f>
        <v>0</v>
      </c>
      <c r="F16" s="28">
        <f>+[3]DOMINIO!$H$10</f>
        <v>0</v>
      </c>
      <c r="G16" s="28"/>
      <c r="H16" s="28"/>
      <c r="I16" s="28"/>
      <c r="J16" s="23">
        <f>MIN(Precios!$D16:$I16)</f>
        <v>0</v>
      </c>
      <c r="K16" s="20">
        <f>IFERROR(AVERAGE(Precios!$D16:$I16),0)</f>
        <v>0</v>
      </c>
      <c r="L16" s="21">
        <f>MAX(Precios!$D16:$I16)</f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26"/>
      <c r="B17" s="27">
        <f>+'[3]Mouse admin'!$D$8</f>
        <v>0</v>
      </c>
      <c r="C17" s="17">
        <v>1</v>
      </c>
      <c r="D17" s="18">
        <f>+'[3]Mouse admin'!$G$8</f>
        <v>0</v>
      </c>
      <c r="E17" s="28">
        <f>+'[3]Mouse admin'!$G$9</f>
        <v>0</v>
      </c>
      <c r="F17" s="28">
        <f>+'[3]Mouse admin'!$H$10</f>
        <v>0</v>
      </c>
      <c r="G17" s="28"/>
      <c r="H17" s="28"/>
      <c r="I17" s="28"/>
      <c r="J17" s="23">
        <f>MIN(Precios!$D17:$I17)</f>
        <v>0</v>
      </c>
      <c r="K17" s="24">
        <f>IFERROR(AVERAGE(Precios!$D17:$I17),0)</f>
        <v>0</v>
      </c>
      <c r="L17" s="25">
        <f>MAX(Precios!$D17:$I17)</f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26"/>
      <c r="B18" s="55">
        <f>+'[3]Gestor de BD'!$D$8</f>
        <v>0</v>
      </c>
      <c r="C18" s="17">
        <v>1</v>
      </c>
      <c r="D18" s="18">
        <f>+'[3]Gestor de BD'!$H$8</f>
        <v>0</v>
      </c>
      <c r="E18" s="30">
        <f>+'[3]Gestor de BD'!$H$9</f>
        <v>0</v>
      </c>
      <c r="F18" s="30">
        <f>+'[3]Gestor de BD'!$H$10</f>
        <v>0</v>
      </c>
      <c r="G18" s="30"/>
      <c r="H18" s="29"/>
      <c r="I18" s="31"/>
      <c r="J18" s="23">
        <f>MIN(Precios!$D18:$I18)</f>
        <v>0</v>
      </c>
      <c r="K18" s="20">
        <f>IFERROR(AVERAGE(Precios!$D18:$I18),0)</f>
        <v>0</v>
      </c>
      <c r="L18" s="21">
        <f>MAX(Precios!$D18:$I18)</f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29"/>
      <c r="C19" s="17"/>
      <c r="D19" s="18"/>
      <c r="E19" s="30"/>
      <c r="F19" s="30"/>
      <c r="G19" s="30"/>
      <c r="H19" s="29"/>
      <c r="I19" s="31"/>
      <c r="J19" s="23">
        <f>MIN(Precios!$D19:$I19)</f>
        <v>0</v>
      </c>
      <c r="K19" s="20">
        <f>IFERROR(AVERAGE(Precios!$D19:$I19),0)</f>
        <v>0</v>
      </c>
      <c r="L19" s="21">
        <f>MAX(Precios!$D19:$I19)</f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9"/>
      <c r="C20" s="32"/>
      <c r="D20" s="18"/>
      <c r="E20" s="30"/>
      <c r="F20" s="30"/>
      <c r="G20" s="30"/>
      <c r="H20" s="29"/>
      <c r="I20" s="31"/>
      <c r="J20" s="23">
        <f>MIN(Precios!$D20:$I20)</f>
        <v>0</v>
      </c>
      <c r="K20" s="20">
        <f>IFERROR(AVERAGE(Precios!$D20:$I20),0)</f>
        <v>0</v>
      </c>
      <c r="L20" s="21">
        <f>MAX(Precios!$D20:$I20)</f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9"/>
      <c r="C21" s="32"/>
      <c r="D21" s="18"/>
      <c r="E21" s="30"/>
      <c r="F21" s="30"/>
      <c r="G21" s="30"/>
      <c r="H21" s="29"/>
      <c r="I21" s="31"/>
      <c r="J21" s="23">
        <f>MIN(Precios!$D21:$I21)</f>
        <v>0</v>
      </c>
      <c r="K21" s="20">
        <f>IFERROR(AVERAGE(Precios!$D21:$I21),0)</f>
        <v>0</v>
      </c>
      <c r="L21" s="21">
        <f>MAX(Precios!$D21:$I21)</f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9"/>
      <c r="C22" s="32"/>
      <c r="D22" s="18"/>
      <c r="E22" s="30"/>
      <c r="F22" s="30"/>
      <c r="G22" s="30"/>
      <c r="H22" s="29"/>
      <c r="I22" s="31"/>
      <c r="J22" s="23">
        <f>MIN(Precios!$D22:$I22)</f>
        <v>0</v>
      </c>
      <c r="K22" s="20">
        <f>IFERROR(AVERAGE(Precios!$D22:$I22),0)</f>
        <v>0</v>
      </c>
      <c r="L22" s="21">
        <f>MAX(Precios!$D22:$I22)</f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9"/>
      <c r="C23" s="32"/>
      <c r="D23" s="18"/>
      <c r="E23" s="30"/>
      <c r="F23" s="30"/>
      <c r="G23" s="30"/>
      <c r="H23" s="29"/>
      <c r="I23" s="31"/>
      <c r="J23" s="23">
        <f>MIN(Precios!$D23:$I23)</f>
        <v>0</v>
      </c>
      <c r="K23" s="20">
        <f>IFERROR(AVERAGE(Precios!$D23:$I23),0)</f>
        <v>0</v>
      </c>
      <c r="L23" s="21">
        <f>MAX(Precios!$D23:$I23)</f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9"/>
      <c r="C24" s="32"/>
      <c r="D24" s="18"/>
      <c r="E24" s="30"/>
      <c r="F24" s="30"/>
      <c r="G24" s="30"/>
      <c r="H24" s="29"/>
      <c r="I24" s="31"/>
      <c r="J24" s="23">
        <f>MIN(Precios!$D24:$I24)</f>
        <v>0</v>
      </c>
      <c r="K24" s="20">
        <f>IFERROR(AVERAGE(Precios!$D24:$I24),0)</f>
        <v>0</v>
      </c>
      <c r="L24" s="21">
        <f>MAX(Precios!$D24:$I24)</f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33" t="s">
        <v>15</v>
      </c>
      <c r="C25" s="33"/>
      <c r="D25" s="34">
        <f>ROUND(SUMPRODUCT(Precios!$C$9:$C$24,Precios!$D$9:$D$24),2)</f>
        <v>0</v>
      </c>
      <c r="E25" s="34">
        <f>ROUND(SUMPRODUCT(Precios!$C$9:$C$24,Precios!$E$9:$E$24),2)</f>
        <v>0</v>
      </c>
      <c r="F25" s="34">
        <f>ROUND(SUMPRODUCT(Precios!$C$9:$C$24,Precios!$F$9:$F$24),2)</f>
        <v>0</v>
      </c>
      <c r="G25" s="34">
        <f>ROUND(SUMPRODUCT(Precios!$C$9:$C$24,Precios!$G$9:$G$24),2)</f>
        <v>0</v>
      </c>
      <c r="H25" s="34">
        <f>ROUND(SUMPRODUCT(Precios!$C$9:$C$24,Precios!$H$9:$H$24),2)</f>
        <v>0</v>
      </c>
      <c r="I25" s="34">
        <f>ROUND(SUMPRODUCT(Precios!$C$9:$C$24,Precios!$I$9:$I$24),2)</f>
        <v>0</v>
      </c>
      <c r="J25" s="35"/>
      <c r="K25" s="35"/>
      <c r="L25" s="3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">
      <c r="A26" s="26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">
      <c r="A27" s="26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48" customHeight="1" x14ac:dyDescent="0.2">
      <c r="A28" s="26"/>
      <c r="B28" s="64" t="s">
        <v>16</v>
      </c>
      <c r="C28" s="65"/>
      <c r="D28" s="37"/>
      <c r="E28" s="37"/>
      <c r="F28" s="37"/>
      <c r="G28" s="37"/>
      <c r="H28" s="3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33" customHeight="1" x14ac:dyDescent="0.2">
      <c r="A29" s="26"/>
      <c r="B29" s="66" t="s">
        <v>17</v>
      </c>
      <c r="C29" s="67"/>
      <c r="D29" s="39" t="s">
        <v>25</v>
      </c>
      <c r="E29" s="39" t="s">
        <v>26</v>
      </c>
      <c r="F29" s="38" t="s">
        <v>18</v>
      </c>
      <c r="G29" s="39"/>
      <c r="H29" s="39"/>
      <c r="I29" s="39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5.5" customHeight="1" x14ac:dyDescent="0.2">
      <c r="A30" s="26"/>
      <c r="B30" s="66" t="s">
        <v>21</v>
      </c>
      <c r="C30" s="67"/>
      <c r="D30" s="40">
        <v>0</v>
      </c>
      <c r="E30" s="41">
        <v>0</v>
      </c>
      <c r="F30" s="41">
        <v>0</v>
      </c>
      <c r="G30" s="39"/>
      <c r="H30" s="41"/>
      <c r="I30" s="41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8" customHeight="1" x14ac:dyDescent="0.2">
      <c r="A31" s="26"/>
      <c r="B31" s="68" t="s">
        <v>22</v>
      </c>
      <c r="C31" s="69"/>
      <c r="D31" s="42"/>
      <c r="E31" s="43"/>
      <c r="F31" s="43"/>
      <c r="G31" s="43"/>
      <c r="H31" s="43"/>
      <c r="I31" s="43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">
      <c r="A32" s="26"/>
      <c r="B32" s="70"/>
      <c r="C32" s="71"/>
      <c r="D32" s="44"/>
      <c r="E32" s="45"/>
      <c r="F32" s="45"/>
      <c r="G32" s="45"/>
      <c r="H32" s="45"/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">
      <c r="A33" s="26"/>
      <c r="B33" s="70"/>
      <c r="C33" s="71"/>
      <c r="D33" s="46"/>
      <c r="E33" s="47"/>
      <c r="F33" s="47"/>
      <c r="G33" s="47"/>
      <c r="H33" s="47"/>
      <c r="I33" s="4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">
      <c r="A34" s="5"/>
      <c r="B34" s="72"/>
      <c r="C34" s="73"/>
      <c r="D34" s="48"/>
      <c r="E34" s="49"/>
      <c r="F34" s="49"/>
      <c r="G34" s="49"/>
      <c r="H34" s="49"/>
      <c r="I34" s="49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0"/>
      <c r="E37" s="50"/>
      <c r="F37" s="51"/>
      <c r="G37" s="52"/>
      <c r="H37" s="53"/>
      <c r="I37" s="50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0"/>
      <c r="E38" s="50"/>
      <c r="F38" s="51"/>
      <c r="G38" s="54"/>
      <c r="H38" s="53"/>
      <c r="I38" s="50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0"/>
      <c r="E39" s="50"/>
      <c r="F39" s="51"/>
      <c r="G39" s="54"/>
      <c r="H39" s="53"/>
      <c r="I39" s="50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0"/>
      <c r="E40" s="50"/>
      <c r="F40" s="51"/>
      <c r="G40" s="54"/>
      <c r="H40" s="53"/>
      <c r="I40" s="50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0"/>
      <c r="E41" s="50"/>
      <c r="F41" s="51"/>
      <c r="G41" s="54"/>
      <c r="H41" s="53"/>
      <c r="I41" s="50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0"/>
      <c r="E42" s="50"/>
      <c r="F42" s="51"/>
      <c r="G42" s="54"/>
      <c r="H42" s="53"/>
      <c r="I42" s="50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5" priority="1">
      <formula>AND(B$25=MIN($D$25:$I$25),B$25&lt;&gt;0)</formula>
    </cfRule>
  </conditionalFormatting>
  <conditionalFormatting sqref="D12:F13">
    <cfRule type="expression" dxfId="4" priority="2">
      <formula>AND(D$25=MIN($D$25:$I$25),D$25&lt;&gt;0)</formula>
    </cfRule>
  </conditionalFormatting>
  <conditionalFormatting sqref="D8:I8 D25:I25">
    <cfRule type="expression" dxfId="3" priority="3">
      <formula>AND(D$25=MIN($D$25:$I$25),D$25&lt;&gt;0)</formula>
    </cfRule>
  </conditionalFormatting>
  <conditionalFormatting sqref="D9:I11 G12:I13 D14:I24">
    <cfRule type="expression" dxfId="2" priority="4">
      <formula>AND(D$25=MIN($D$25:$I$25),D$25&lt;&gt;0)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workbookViewId="0"/>
  </sheetViews>
  <sheetFormatPr baseColWidth="10" defaultColWidth="16.83203125" defaultRowHeight="15" customHeight="1" x14ac:dyDescent="0.2"/>
  <cols>
    <col min="1" max="1" width="12" customWidth="1"/>
    <col min="2" max="2" width="19.83203125" customWidth="1"/>
    <col min="3" max="3" width="12" customWidth="1"/>
    <col min="4" max="9" width="18.5" customWidth="1"/>
    <col min="10" max="26" width="12" customWidth="1"/>
  </cols>
  <sheetData>
    <row r="1" spans="2:9" ht="11.25" customHeight="1" x14ac:dyDescent="0.2"/>
    <row r="2" spans="2:9" ht="11.25" customHeight="1" x14ac:dyDescent="0.2"/>
    <row r="3" spans="2:9" ht="11.25" customHeight="1" x14ac:dyDescent="0.2"/>
    <row r="4" spans="2:9" ht="11.25" customHeight="1" x14ac:dyDescent="0.2"/>
    <row r="5" spans="2:9" ht="11.25" customHeight="1" x14ac:dyDescent="0.2"/>
    <row r="6" spans="2:9" ht="11.25" customHeight="1" x14ac:dyDescent="0.2"/>
    <row r="7" spans="2:9" ht="11.25" customHeight="1" x14ac:dyDescent="0.2">
      <c r="B7" s="28" t="s">
        <v>27</v>
      </c>
      <c r="C7" s="56">
        <v>1</v>
      </c>
      <c r="D7" s="28">
        <v>498</v>
      </c>
      <c r="E7" s="28">
        <v>420</v>
      </c>
      <c r="F7" s="28">
        <v>450</v>
      </c>
      <c r="G7" s="28">
        <v>230</v>
      </c>
      <c r="H7" s="28">
        <v>600</v>
      </c>
      <c r="I7" s="28">
        <v>520</v>
      </c>
    </row>
    <row r="8" spans="2:9" ht="11.25" customHeight="1" x14ac:dyDescent="0.2">
      <c r="B8" s="28" t="s">
        <v>28</v>
      </c>
      <c r="C8" s="56">
        <v>2</v>
      </c>
      <c r="D8" s="28">
        <v>450</v>
      </c>
      <c r="E8" s="28">
        <v>220</v>
      </c>
      <c r="F8" s="28">
        <v>405</v>
      </c>
      <c r="G8" s="28">
        <v>495</v>
      </c>
      <c r="H8" s="28">
        <v>540</v>
      </c>
      <c r="I8" s="28">
        <v>200</v>
      </c>
    </row>
    <row r="9" spans="2:9" ht="11.25" customHeight="1" x14ac:dyDescent="0.2">
      <c r="B9" s="28" t="s">
        <v>29</v>
      </c>
      <c r="C9" s="56">
        <v>2</v>
      </c>
      <c r="D9" s="28">
        <v>650</v>
      </c>
      <c r="E9" s="28">
        <v>620</v>
      </c>
      <c r="F9" s="28">
        <v>666</v>
      </c>
      <c r="G9" s="28">
        <v>400</v>
      </c>
      <c r="H9" s="28">
        <v>648</v>
      </c>
      <c r="I9" s="28">
        <v>452.4</v>
      </c>
    </row>
    <row r="10" spans="2:9" ht="11.25" customHeight="1" x14ac:dyDescent="0.2">
      <c r="B10" s="28" t="s">
        <v>30</v>
      </c>
      <c r="C10" s="56">
        <v>1</v>
      </c>
      <c r="D10" s="28">
        <v>585</v>
      </c>
      <c r="E10" s="28">
        <v>558</v>
      </c>
      <c r="F10" s="28">
        <v>320</v>
      </c>
      <c r="G10" s="28">
        <v>360</v>
      </c>
      <c r="H10" s="28">
        <v>583.20000000000005</v>
      </c>
      <c r="I10" s="28">
        <v>407.16</v>
      </c>
    </row>
    <row r="11" spans="2:9" ht="11.25" customHeight="1" x14ac:dyDescent="0.2">
      <c r="B11" s="28" t="s">
        <v>31</v>
      </c>
      <c r="C11" s="56">
        <v>3</v>
      </c>
      <c r="D11" s="28">
        <v>526.5</v>
      </c>
      <c r="E11" s="28">
        <v>502.2</v>
      </c>
      <c r="F11" s="28">
        <v>539.46</v>
      </c>
      <c r="G11" s="28">
        <v>300</v>
      </c>
      <c r="H11" s="28">
        <v>500</v>
      </c>
      <c r="I11" s="28">
        <v>366.44</v>
      </c>
    </row>
    <row r="12" spans="2:9" ht="11.25" customHeight="1" x14ac:dyDescent="0.2">
      <c r="B12" s="28" t="s">
        <v>32</v>
      </c>
      <c r="C12" s="56">
        <v>1</v>
      </c>
      <c r="D12" s="28">
        <v>473.8</v>
      </c>
      <c r="E12" s="28">
        <v>200</v>
      </c>
      <c r="F12" s="28">
        <v>485.51</v>
      </c>
      <c r="G12" s="28">
        <v>291.60000000000002</v>
      </c>
      <c r="H12" s="28">
        <v>270</v>
      </c>
      <c r="I12" s="28">
        <v>220</v>
      </c>
    </row>
    <row r="13" spans="2:9" ht="11.25" customHeight="1" x14ac:dyDescent="0.2"/>
    <row r="14" spans="2:9" ht="11.25" customHeight="1" x14ac:dyDescent="0.2"/>
    <row r="15" spans="2:9" ht="11.25" customHeight="1" x14ac:dyDescent="0.2"/>
    <row r="16" spans="2:9" ht="11.25" customHeight="1" x14ac:dyDescent="0.2"/>
    <row r="17" spans="2:9" ht="11.25" customHeight="1" x14ac:dyDescent="0.2"/>
    <row r="18" spans="2:9" ht="11.25" customHeight="1" x14ac:dyDescent="0.2"/>
    <row r="19" spans="2:9" ht="11.25" customHeight="1" x14ac:dyDescent="0.2">
      <c r="D19" s="38">
        <v>30</v>
      </c>
      <c r="E19" s="39">
        <v>10</v>
      </c>
      <c r="F19" s="39">
        <v>15</v>
      </c>
      <c r="G19" s="39">
        <v>15</v>
      </c>
      <c r="H19" s="39">
        <v>15</v>
      </c>
      <c r="I19" s="39">
        <v>10</v>
      </c>
    </row>
    <row r="20" spans="2:9" ht="11.25" customHeight="1" x14ac:dyDescent="0.2">
      <c r="D20" s="40">
        <v>10</v>
      </c>
      <c r="E20" s="41">
        <v>10</v>
      </c>
      <c r="F20" s="41">
        <v>10</v>
      </c>
      <c r="G20" s="39" t="s">
        <v>33</v>
      </c>
      <c r="H20" s="41">
        <v>5</v>
      </c>
      <c r="I20" s="41" t="s">
        <v>33</v>
      </c>
    </row>
    <row r="21" spans="2:9" ht="11.25" customHeight="1" x14ac:dyDescent="0.2">
      <c r="D21" s="42" t="s">
        <v>34</v>
      </c>
      <c r="E21" s="43" t="s">
        <v>34</v>
      </c>
      <c r="F21" s="43" t="s">
        <v>35</v>
      </c>
      <c r="G21" s="43" t="s">
        <v>36</v>
      </c>
      <c r="H21" s="43" t="s">
        <v>35</v>
      </c>
      <c r="I21" s="43" t="s">
        <v>35</v>
      </c>
    </row>
    <row r="22" spans="2:9" ht="11.25" customHeight="1" x14ac:dyDescent="0.2">
      <c r="D22" s="44" t="s">
        <v>37</v>
      </c>
      <c r="E22" s="45" t="s">
        <v>37</v>
      </c>
      <c r="F22" s="45" t="s">
        <v>38</v>
      </c>
      <c r="G22" s="45" t="s">
        <v>35</v>
      </c>
      <c r="H22" s="45" t="s">
        <v>38</v>
      </c>
      <c r="I22" s="45" t="s">
        <v>38</v>
      </c>
    </row>
    <row r="23" spans="2:9" ht="11.25" customHeight="1" x14ac:dyDescent="0.2">
      <c r="D23" s="46"/>
      <c r="E23" s="47"/>
      <c r="F23" s="47"/>
      <c r="G23" s="47"/>
      <c r="H23" s="47"/>
      <c r="I23" s="47"/>
    </row>
    <row r="24" spans="2:9" ht="11.25" customHeight="1" x14ac:dyDescent="0.2">
      <c r="D24" s="48"/>
      <c r="E24" s="49"/>
      <c r="F24" s="49"/>
      <c r="G24" s="49"/>
      <c r="H24" s="49"/>
      <c r="I24" s="49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28" t="s">
        <v>39</v>
      </c>
      <c r="C28" s="56">
        <v>1</v>
      </c>
      <c r="D28" s="28">
        <v>340</v>
      </c>
      <c r="E28" s="28">
        <v>330</v>
      </c>
      <c r="F28" s="28">
        <v>440</v>
      </c>
      <c r="G28" s="28">
        <v>400</v>
      </c>
      <c r="H28" s="28">
        <v>320</v>
      </c>
      <c r="I28" s="28">
        <v>330</v>
      </c>
    </row>
    <row r="29" spans="2:9" ht="11.25" customHeight="1" x14ac:dyDescent="0.2">
      <c r="B29" s="28" t="s">
        <v>40</v>
      </c>
      <c r="C29" s="56">
        <v>1</v>
      </c>
      <c r="D29" s="28">
        <v>220</v>
      </c>
      <c r="E29" s="28">
        <v>230</v>
      </c>
      <c r="F29" s="28">
        <v>240</v>
      </c>
      <c r="G29" s="28">
        <v>220</v>
      </c>
      <c r="H29" s="28">
        <v>219</v>
      </c>
      <c r="I29" s="28">
        <v>218</v>
      </c>
    </row>
    <row r="30" spans="2:9" ht="11.25" customHeight="1" x14ac:dyDescent="0.2">
      <c r="B30" s="28" t="s">
        <v>41</v>
      </c>
      <c r="C30" s="56">
        <v>2</v>
      </c>
      <c r="D30" s="28">
        <v>560</v>
      </c>
      <c r="E30" s="28">
        <v>580</v>
      </c>
      <c r="F30" s="28">
        <v>550</v>
      </c>
      <c r="G30" s="28">
        <v>520</v>
      </c>
      <c r="H30" s="28">
        <v>551</v>
      </c>
      <c r="I30" s="28">
        <v>550</v>
      </c>
    </row>
    <row r="31" spans="2:9" ht="11.25" customHeight="1" x14ac:dyDescent="0.2"/>
    <row r="32" spans="2:9" ht="11.25" customHeight="1" x14ac:dyDescent="0.2"/>
    <row r="33" spans="2:2" ht="11.25" customHeight="1" x14ac:dyDescent="0.2"/>
    <row r="34" spans="2:2" ht="11.25" customHeight="1" x14ac:dyDescent="0.2"/>
    <row r="35" spans="2:2" ht="11.25" customHeight="1" x14ac:dyDescent="0.2">
      <c r="B35" s="57" t="s">
        <v>42</v>
      </c>
    </row>
    <row r="36" spans="2:2" ht="11.25" customHeight="1" x14ac:dyDescent="0.2">
      <c r="B36" s="58">
        <v>250</v>
      </c>
    </row>
    <row r="37" spans="2:2" ht="11.25" customHeight="1" x14ac:dyDescent="0.2">
      <c r="B37" s="59">
        <v>440</v>
      </c>
    </row>
    <row r="38" spans="2:2" ht="11.25" customHeight="1" x14ac:dyDescent="0.2">
      <c r="B38" s="59">
        <v>440</v>
      </c>
    </row>
    <row r="39" spans="2:2" ht="11.25" customHeight="1" x14ac:dyDescent="0.2">
      <c r="B39" s="59">
        <v>350</v>
      </c>
    </row>
    <row r="40" spans="2:2" ht="11.25" customHeight="1" x14ac:dyDescent="0.2">
      <c r="B40" s="59">
        <v>420</v>
      </c>
    </row>
    <row r="41" spans="2:2" ht="11.25" customHeight="1" x14ac:dyDescent="0.2">
      <c r="B41" s="59">
        <v>199</v>
      </c>
    </row>
    <row r="42" spans="2:2" ht="11.25" customHeight="1" x14ac:dyDescent="0.2"/>
    <row r="43" spans="2:2" ht="11.25" customHeight="1" x14ac:dyDescent="0.2"/>
    <row r="44" spans="2:2" ht="11.25" customHeight="1" x14ac:dyDescent="0.2"/>
    <row r="45" spans="2:2" ht="11.25" customHeight="1" x14ac:dyDescent="0.2"/>
    <row r="46" spans="2:2" ht="11.25" customHeight="1" x14ac:dyDescent="0.2"/>
    <row r="47" spans="2:2" ht="11.25" customHeight="1" x14ac:dyDescent="0.2"/>
    <row r="48" spans="2:2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  <row r="986" ht="11.25" customHeight="1" x14ac:dyDescent="0.2"/>
    <row r="987" ht="11.25" customHeight="1" x14ac:dyDescent="0.2"/>
    <row r="988" ht="11.25" customHeight="1" x14ac:dyDescent="0.2"/>
    <row r="989" ht="11.25" customHeight="1" x14ac:dyDescent="0.2"/>
    <row r="990" ht="11.25" customHeight="1" x14ac:dyDescent="0.2"/>
    <row r="991" ht="11.25" customHeight="1" x14ac:dyDescent="0.2"/>
    <row r="992" ht="11.25" customHeight="1" x14ac:dyDescent="0.2"/>
    <row r="993" ht="11.25" customHeight="1" x14ac:dyDescent="0.2"/>
    <row r="994" ht="11.25" customHeight="1" x14ac:dyDescent="0.2"/>
    <row r="995" ht="11.25" customHeight="1" x14ac:dyDescent="0.2"/>
    <row r="996" ht="11.25" customHeight="1" x14ac:dyDescent="0.2"/>
    <row r="997" ht="11.25" customHeight="1" x14ac:dyDescent="0.2"/>
    <row r="998" ht="11.25" customHeight="1" x14ac:dyDescent="0.2"/>
    <row r="999" ht="11.25" customHeight="1" x14ac:dyDescent="0.2"/>
    <row r="1000" ht="11.25" customHeight="1" x14ac:dyDescent="0.2"/>
  </sheetData>
  <conditionalFormatting sqref="D7:I12 D28:I30">
    <cfRule type="expression" dxfId="1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- AYUDA -</vt:lpstr>
      <vt:lpstr>Precios(Admin)</vt:lpstr>
      <vt:lpstr>administrador</vt:lpstr>
      <vt:lpstr>Asesor</vt:lpstr>
      <vt:lpstr>programacion</vt:lpstr>
      <vt:lpstr>Precios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Estefania Torres</cp:lastModifiedBy>
  <dcterms:created xsi:type="dcterms:W3CDTF">2013-10-17T12:18:53Z</dcterms:created>
  <dcterms:modified xsi:type="dcterms:W3CDTF">2025-04-02T20:18:22Z</dcterms:modified>
</cp:coreProperties>
</file>