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HP\Documents\"/>
    </mc:Choice>
  </mc:AlternateContent>
  <xr:revisionPtr revIDLastSave="0" documentId="8_{42D07295-8316-4E5E-A4CA-9617385479D1}" xr6:coauthVersionLast="47" xr6:coauthVersionMax="47" xr10:uidLastSave="{00000000-0000-0000-0000-000000000000}"/>
  <bookViews>
    <workbookView xWindow="-110" yWindow="-110" windowWidth="19420" windowHeight="10420" tabRatio="796" firstSheet="2" activeTab="6" xr2:uid="{00000000-000D-0000-FFFF-FFFF00000000}"/>
  </bookViews>
  <sheets>
    <sheet name="BLOSSOM ACADEMY" sheetId="8" r:id="rId1"/>
    <sheet name="Data" sheetId="1" r:id="rId2"/>
    <sheet name="Table" sheetId="5" r:id="rId3"/>
    <sheet name="Sheet1" sheetId="10" r:id="rId4"/>
    <sheet name="One -dimensional Pivot Table" sheetId="12" r:id="rId5"/>
    <sheet name="Two -dimensional Pivot Table" sheetId="13" r:id="rId6"/>
    <sheet name="Dashboard" sheetId="14" r:id="rId7"/>
  </sheets>
  <definedNames>
    <definedName name="_xlnm._FilterDatabase" localSheetId="1" hidden="1">Data!$A$1:$F$214</definedName>
    <definedName name="Category">Table1[Category]</definedName>
    <definedName name="_xlnm.Print_Area" localSheetId="6">Dashboard!$A$1:$S$36</definedName>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4" i="10" l="1"/>
  <c r="H37" i="10" a="1"/>
  <c r="H37" i="10" s="1"/>
  <c r="I35" i="10"/>
  <c r="I34" i="10"/>
  <c r="I33" i="10"/>
  <c r="I32" i="10"/>
  <c r="I31" i="10"/>
  <c r="I30" i="10"/>
  <c r="I29" i="10"/>
  <c r="I27" i="10"/>
  <c r="O29" i="10"/>
  <c r="I28" i="10"/>
  <c r="I19" i="10"/>
  <c r="I18" i="10"/>
  <c r="I4" i="10"/>
  <c r="I17" i="10"/>
  <c r="I16" i="10"/>
  <c r="I15" i="10"/>
  <c r="I14" i="10"/>
  <c r="I13" i="10"/>
  <c r="I12" i="10"/>
  <c r="I11" i="10"/>
  <c r="I3" i="10"/>
  <c r="I2" i="10"/>
  <c r="L8" i="1"/>
  <c r="L6" i="1"/>
  <c r="M6" i="1"/>
  <c r="J6" i="1" a="1"/>
  <c r="J6" i="1" s="1"/>
  <c r="I6" i="1" a="1"/>
  <c r="I6" i="1" s="1"/>
  <c r="M6" i="5"/>
  <c r="M2" i="5" a="1"/>
  <c r="M2" i="5" s="1"/>
  <c r="K2" i="5" a="1"/>
  <c r="K2" i="5" s="1"/>
  <c r="I2" i="5" a="1"/>
  <c r="I2" i="5" s="1"/>
  <c r="I7" i="10" l="1"/>
  <c r="I10" i="10"/>
  <c r="I5" i="10"/>
  <c r="I6" i="10"/>
  <c r="I8" i="10"/>
  <c r="I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<sst xmlns="http://schemas.openxmlformats.org/spreadsheetml/2006/main" count="2769" uniqueCount="123">
  <si>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</si>
  <si>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</si>
  <si>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</si>
  <si>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</si>
  <si>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</si>
  <si>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</si>
  <si>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</si>
  <si>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</si>
  <si>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</si>
  <si>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</si>
  <si>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</si>
  <si>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</si>
  <si>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</si>
  <si>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</si>
  <si>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</si>
  <si>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</si>
  <si>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</si>
  <si>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</si>
  <si>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</si>
  <si>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</si>
  <si>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</si>
  <si>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</si>
  <si>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most purchased category</t>
  </si>
  <si>
    <t>average sales</t>
  </si>
  <si>
    <t>most purchased product</t>
  </si>
  <si>
    <t>NUM. OF COUNTRIES</t>
  </si>
  <si>
    <t>NUM. OF PRODUCTS</t>
  </si>
  <si>
    <t>TOTAL ORDER</t>
  </si>
  <si>
    <t>AVE ORDER</t>
  </si>
  <si>
    <t>ABOVE AVERAGE</t>
  </si>
  <si>
    <t>BELOW AVERAGE</t>
  </si>
  <si>
    <t>VEGETABLES</t>
  </si>
  <si>
    <t>FRUITS</t>
  </si>
  <si>
    <t>C</t>
  </si>
  <si>
    <t>Grand Total</t>
  </si>
  <si>
    <t>Sum of Amount</t>
  </si>
  <si>
    <t>Sum of Order ID</t>
  </si>
  <si>
    <t>Amount of order ID by country</t>
  </si>
  <si>
    <t>Count of order ID by category</t>
  </si>
  <si>
    <t>Total amount by product and category</t>
  </si>
  <si>
    <t>Count of Product</t>
  </si>
  <si>
    <t>Sum of products by countries</t>
  </si>
  <si>
    <t>Fruits</t>
  </si>
  <si>
    <t>Most middle sales amount</t>
  </si>
  <si>
    <t>Most middle order ID</t>
  </si>
  <si>
    <t>Most occuring product</t>
  </si>
  <si>
    <t>Below average</t>
  </si>
  <si>
    <t>Above average</t>
  </si>
  <si>
    <t>Total order ID</t>
  </si>
  <si>
    <t>Number of vegetables in the table</t>
  </si>
  <si>
    <t>Number of fruits in the data set</t>
  </si>
  <si>
    <t>Number of carrot in the data set</t>
  </si>
  <si>
    <t>Number of cabbage in the data set</t>
  </si>
  <si>
    <t xml:space="preserve">Number of banana in the data set </t>
  </si>
  <si>
    <t>Number of beans in the data set</t>
  </si>
  <si>
    <t>Number of orange in the data set</t>
  </si>
  <si>
    <t>Number of apple in the data set</t>
  </si>
  <si>
    <t>Number of mango in the data set</t>
  </si>
  <si>
    <t>Sum of total sales</t>
  </si>
  <si>
    <t>Average of total sales</t>
  </si>
  <si>
    <t>Minimum sales</t>
  </si>
  <si>
    <t>Maximum sales</t>
  </si>
  <si>
    <t>Sales amount for order ID 20</t>
  </si>
  <si>
    <t>EXTRACTS</t>
  </si>
  <si>
    <t>ELABORATION</t>
  </si>
  <si>
    <t>The total number of fruits (category) in the data set</t>
  </si>
  <si>
    <t>The total number of vegetable (category) in the data set</t>
  </si>
  <si>
    <t xml:space="preserve">Total number of carrot (product) in the data set </t>
  </si>
  <si>
    <t xml:space="preserve">Total number of cabbage (product) in the data set </t>
  </si>
  <si>
    <t xml:space="preserve">Total number of banana (product) in the data set </t>
  </si>
  <si>
    <t xml:space="preserve">Total number of beans (product) in the data set </t>
  </si>
  <si>
    <t xml:space="preserve">Total number of orange (product) in the data set </t>
  </si>
  <si>
    <t xml:space="preserve">Total number of apple (product) in the data set </t>
  </si>
  <si>
    <t xml:space="preserve">Total number of mango (product) in the data set </t>
  </si>
  <si>
    <t>Total sum of sales (amount) in the data set</t>
  </si>
  <si>
    <t>Average of sales(amount)</t>
  </si>
  <si>
    <t>The least minimum sales(amount)</t>
  </si>
  <si>
    <t>The maximum /highest sales(amount)</t>
  </si>
  <si>
    <t>Sale price(amount) for order ID number 20</t>
  </si>
  <si>
    <t>Grand total of order ID</t>
  </si>
  <si>
    <t>The median sales amount in the data set</t>
  </si>
  <si>
    <t>The median order ID in the data set</t>
  </si>
  <si>
    <t>Most occuring product in the data set</t>
  </si>
  <si>
    <t>METHOD</t>
  </si>
  <si>
    <t>COUNTIF Function</t>
  </si>
  <si>
    <t>The SUM Function</t>
  </si>
  <si>
    <t>The AVERAGE Function</t>
  </si>
  <si>
    <t>The MIN Function</t>
  </si>
  <si>
    <t>The Max Function</t>
  </si>
  <si>
    <t>VLOOKUP Function</t>
  </si>
  <si>
    <t>The COUNT Function</t>
  </si>
  <si>
    <t>The MEDIAN Function</t>
  </si>
  <si>
    <t>The MODE Function</t>
  </si>
  <si>
    <t>Conditional Formating</t>
  </si>
  <si>
    <t>Products in the data set</t>
  </si>
  <si>
    <t>number of sales in France</t>
  </si>
  <si>
    <t>Months</t>
  </si>
  <si>
    <t>Jan</t>
  </si>
  <si>
    <t>Feb</t>
  </si>
  <si>
    <t>Mar</t>
  </si>
  <si>
    <t>Apr</t>
  </si>
  <si>
    <t>May</t>
  </si>
  <si>
    <t>Jun</t>
  </si>
  <si>
    <t>Jul</t>
  </si>
  <si>
    <t>Aug</t>
  </si>
  <si>
    <t>Sep</t>
  </si>
  <si>
    <t>Oct</t>
  </si>
  <si>
    <t>Nov</t>
  </si>
  <si>
    <t>Dec</t>
  </si>
  <si>
    <t>Total sales by product</t>
  </si>
  <si>
    <t>Sales by category</t>
  </si>
  <si>
    <t>number of sales in United States</t>
  </si>
  <si>
    <t>number of sales in Germany</t>
  </si>
  <si>
    <t>number of sales in Austalia</t>
  </si>
  <si>
    <t>number of sales in United Kingdom</t>
  </si>
  <si>
    <t>number of sales in Canada</t>
  </si>
  <si>
    <t>number of sales in New Zealand</t>
  </si>
  <si>
    <t>Upper case of cabbage</t>
  </si>
  <si>
    <t>Lower case of France</t>
  </si>
  <si>
    <t>Category of apple</t>
  </si>
  <si>
    <t>UPPER Function</t>
  </si>
  <si>
    <t>Lower Function</t>
  </si>
  <si>
    <t>UNIQUE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</si>
</sst>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409]#,##0"/>
  </numFmts>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
      <b/>
      <i/>
      <sz val="12"/>
      <color rgb="FFFF0000"/>
      <name val="Calibri"/>
      <family val="2"/>
      <scheme val="minor"/>
    </font>
    <font>
      <b/>
      <i/>
      <sz val="11"/>
      <color rgb="FFFF0000"/>
      <name val="Calibri"/>
      <family val="2"/>
      <scheme val="minor"/>
    </font>
  </fonts>
  <fills count="13">
    <fill>
      <patternFill patternType="none"/>
    </fill>
    <fill>
      <patternFill patternType="gray125"/>
    </fill>
    <fill>
      <patternFill patternType="solid">
        <fgColor rgb="FFFF9999"/>
        <bgColor indexed="64"/>
      </patternFill>
    </fill>
    <fill>
      <patternFill patternType="solid">
        <fgColor theme="7" tint="0.59999389629810485"/>
        <bgColor indexed="64"/>
      </patternFill>
    </fill>
    <fill>
      <patternFill patternType="solid">
        <fgColor rgb="FF92D050"/>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00B050"/>
        <bgColor indexed="64"/>
      </patternFill>
    </fill>
    <fill>
      <patternFill patternType="solid">
        <fgColor theme="7" tint="-0.249977111117893"/>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164" fontId="0" fillId="0" borderId="0" xfId="0" applyNumberFormat="1"/>
    <xf numFmtId="14" fontId="0" fillId="0" borderId="0" xfId="0" applyNumberFormat="1"/>
    <xf numFmtId="0" fontId="2" fillId="2" borderId="0" xfId="0" applyFont="1" applyFill="1"/>
    <xf numFmtId="0" fontId="0" fillId="3" borderId="0" xfId="0" applyFill="1"/>
    <xf numFmtId="0" fontId="3" fillId="0" borderId="0" xfId="0" applyFont="1"/>
    <xf numFmtId="0" fontId="0" fillId="5" borderId="0" xfId="0" applyFill="1"/>
    <xf numFmtId="0" fontId="0" fillId="4" borderId="0" xfId="0" applyFill="1"/>
    <xf numFmtId="0" fontId="0" fillId="6" borderId="0" xfId="0" applyFill="1"/>
    <xf numFmtId="0" fontId="0" fillId="0" borderId="0" xfId="0" pivotButton="1"/>
    <xf numFmtId="0" fontId="0" fillId="0" borderId="0" xfId="0" applyNumberFormat="1"/>
    <xf numFmtId="0" fontId="4" fillId="0" borderId="0" xfId="1"/>
    <xf numFmtId="0" fontId="0" fillId="7" borderId="0" xfId="0" applyFill="1"/>
    <xf numFmtId="165" fontId="0" fillId="0" borderId="0" xfId="0" applyNumberFormat="1"/>
    <xf numFmtId="0" fontId="5" fillId="0" borderId="0" xfId="0" applyFont="1"/>
    <xf numFmtId="0" fontId="6"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2" borderId="0" xfId="0" applyFill="1" applyAlignment="1">
      <alignment horizontal="left"/>
    </xf>
  </cellXfs>
  <cellStyles count="2">
    <cellStyle name="Hyperlink" xfId="1" builtinId="8"/>
    <cellStyle name="Normal" xfId="0" builtinId="0"/>
  </cellStyles>
  <dxfs count="24">
    <dxf>
      <numFmt numFmtId="166" formatCode="m/d/yyyy"/>
    </dxf>
    <dxf>
      <numFmt numFmtId="164" formatCode="&quot;$&quot;#,##0"/>
    </dxf>
    <dxf>
      <font>
        <b/>
        <i val="0"/>
        <strike val="0"/>
        <condense val="0"/>
        <extend val="0"/>
        <outline val="0"/>
        <shadow val="0"/>
        <u val="none"/>
        <vertAlign val="baseline"/>
        <sz val="11"/>
        <color theme="1"/>
        <name val="Calibri"/>
        <family val="2"/>
        <scheme val="minor"/>
      </font>
    </dxf>
    <dxf>
      <fill>
        <patternFill>
          <bgColor theme="0" tint="-0.499984740745262"/>
        </patternFill>
      </fill>
    </dxf>
    <dxf>
      <fill>
        <patternFill>
          <bgColor theme="8" tint="0.59996337778862885"/>
        </patternFill>
      </fill>
    </dxf>
    <dxf>
      <fill>
        <patternFill>
          <bgColor rgb="FF92D050"/>
        </patternFill>
      </fill>
    </dxf>
    <dxf>
      <fill>
        <patternFill>
          <bgColor rgb="FF00B0F0"/>
        </patternFill>
      </fill>
    </dxf>
    <dxf>
      <fill>
        <patternFill>
          <bgColor rgb="FFFF0000"/>
        </patternFill>
      </fill>
    </dxf>
    <dxf>
      <fill>
        <patternFill>
          <bgColor rgb="FF00B0F0"/>
        </patternFill>
      </fill>
    </dxf>
    <dxf>
      <fill>
        <patternFill>
          <bgColor theme="7" tint="-0.24994659260841701"/>
        </patternFill>
      </fill>
    </dxf>
    <dxf>
      <font>
        <color rgb="FF006100"/>
      </font>
      <fill>
        <patternFill>
          <bgColor rgb="FFC6EFCE"/>
        </patternFill>
      </fill>
    </dxf>
    <dxf>
      <fill>
        <patternFill>
          <bgColor rgb="FFFFC7CE"/>
        </patternFill>
      </fill>
    </dxf>
    <dxf>
      <font>
        <color rgb="FF9C5700"/>
      </font>
      <fill>
        <patternFill>
          <bgColor rgb="FFFFEB9C"/>
        </patternFill>
      </fill>
    </dxf>
    <dxf>
      <numFmt numFmtId="166" formatCode="m/d/yyyy"/>
    </dxf>
    <dxf>
      <numFmt numFmtId="164" formatCode="&quot;$&quot;#,##0"/>
    </dxf>
    <dxf>
      <font>
        <b/>
        <i val="0"/>
        <strike val="0"/>
        <condense val="0"/>
        <extend val="0"/>
        <outline val="0"/>
        <shadow val="0"/>
        <u val="none"/>
        <vertAlign val="baseline"/>
        <sz val="11"/>
        <color theme="1"/>
        <name val="Calibri"/>
        <family val="2"/>
        <scheme val="minor"/>
      </font>
    </dxf>
    <dxf>
      <numFmt numFmtId="167" formatCode="dd/mm/yyyy"/>
    </dxf>
    <dxf>
      <numFmt numFmtId="164" formatCode="&quot;$&quot;#,##0"/>
    </dxf>
    <dxf>
      <font>
        <strike val="0"/>
        <outline val="0"/>
        <shadow val="0"/>
        <u val="none"/>
        <vertAlign val="baseline"/>
        <sz val="11"/>
        <color theme="0"/>
        <name val="Calibri"/>
        <family val="2"/>
        <scheme val="minor"/>
      </font>
    </dxf>
    <dxf>
      <font>
        <b/>
        <i val="0"/>
        <strike val="0"/>
        <condense val="0"/>
        <extend val="0"/>
        <outline val="0"/>
        <shadow val="0"/>
        <u val="none"/>
        <vertAlign val="baseline"/>
        <sz val="11"/>
        <color theme="1"/>
        <name val="Calibri"/>
        <family val="2"/>
        <scheme val="minor"/>
      </font>
    </dxf>
    <dxf>
      <fill>
        <patternFill>
          <bgColor theme="1" tint="0.24994659260841701"/>
        </patternFill>
      </fill>
    </dxf>
    <dxf>
      <fill>
        <patternFill>
          <bgColor rgb="FF92D050"/>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order ID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 -dimensional Pivot Table'!$B$6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'One -dimensional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'One -dimensional Pivot Table'!$B$7:$B$14</c:f>
              <c:numCache>
                <c:formatCode>General</c:formatCode>
                <c:ptCount val="7"/>
                <c:pt idx="0">
                  <c:v>3239</c:v>
                </c:pt>
                <c:pt idx="1">
                  <c:v>1856</c:v>
                </c:pt>
                <c:pt idx="2">
                  <c:v>2795</c:v>
                </c:pt>
                <c:pt idx="3">
                  <c:v>3703</c:v>
                </c:pt>
                <c:pt idx="4">
                  <c:v>1516</c:v>
                </c:pt>
                <c:pt idx="5">
                  <c:v>3633</c:v>
                </c:pt>
                <c:pt idx="6">
                  <c:v>6049</c:v>
                </c:pt>
              </c:numCache>
            </c:numRef>
          </c:val>
          <c:extLst>
            <c:ext xmlns:c16="http://schemas.microsoft.com/office/drawing/2014/chart" uri="{C3380CC4-5D6E-409C-BE32-E72D297353CC}">
              <c16:uniqueId val="{00000000-BBAF-41A9-8AD9-D8363946F57B}"/>
            </c:ext>
          </c:extLst>
        </c:ser>
        <c:dLbls>
          <c:showLegendKey val="0"/>
          <c:showVal val="0"/>
          <c:showCatName val="0"/>
          <c:showSerName val="0"/>
          <c:showPercent val="0"/>
          <c:showBubbleSize val="0"/>
        </c:dLbls>
        <c:gapWidth val="100"/>
        <c:overlap val="-24"/>
        <c:axId val="171899199"/>
        <c:axId val="171896703"/>
      </c:barChart>
      <c:catAx>
        <c:axId val="1718991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96703"/>
        <c:crosses val="autoZero"/>
        <c:auto val="1"/>
        <c:lblAlgn val="ctr"/>
        <c:lblOffset val="100"/>
        <c:noMultiLvlLbl val="0"/>
      </c:catAx>
      <c:valAx>
        <c:axId val="1718967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9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Table!PivotTable9</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100"/>
              <a:t>Total order ID by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'One -dimensional Pivot Table'!$B$19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4D2-494D-BFE9-31553E5D218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4D2-494D-BFE9-31553E5D218B}"/>
              </c:ext>
            </c:extLst>
          </c:dPt>
          <c:cat>
            <c:strRef>
              <c:f>'One -dimensional Pivot Table'!$A$20:$A$22</c:f>
              <c:strCache>
                <c:ptCount val="2"/>
                <c:pt idx="0">
                  <c:v>Fruit</c:v>
                </c:pt>
                <c:pt idx="1">
                  <c:v>Vegetables</c:v>
                </c:pt>
              </c:strCache>
            </c:strRef>
          </c:cat>
          <c:val>
            <c:numRef>
              <c:f>'One -dimensional Pivot Table'!$B$20:$B$22</c:f>
              <c:numCache>
                <c:formatCode>General</c:formatCode>
                <c:ptCount val="2"/>
                <c:pt idx="0">
                  <c:v>15657</c:v>
                </c:pt>
                <c:pt idx="1">
                  <c:v>7134</c:v>
                </c:pt>
              </c:numCache>
            </c:numRef>
          </c:val>
          <c:extLst>
            <c:ext xmlns:c16="http://schemas.microsoft.com/office/drawing/2014/chart" uri="{C3380CC4-5D6E-409C-BE32-E72D297353CC}">
              <c16:uniqueId val="{00000000-5AD0-46D8-9FCD-B4942CC58A8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baseline="0"/>
              <a:t>Total amount by category</a:t>
            </a:r>
            <a:endParaRPr lang="en-US" sz="1100"/>
          </a:p>
        </c:rich>
      </c:tx>
      <c:layout>
        <c:manualLayout>
          <c:xMode val="edge"/>
          <c:yMode val="edge"/>
          <c:x val="0.26062389226869503"/>
          <c:y val="0.1014458518772109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'One -dimensional Pivot Table'!$B$27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184-4D8D-8025-799D3119448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184-4D8D-8025-799D3119448F}"/>
              </c:ext>
            </c:extLst>
          </c:dPt>
          <c:cat>
            <c:strRef>
              <c:f>'One -dimensional Pivot Table'!$A$28:$A$30</c:f>
              <c:strCache>
                <c:ptCount val="2"/>
                <c:pt idx="0">
                  <c:v>Fruit</c:v>
                </c:pt>
                <c:pt idx="1">
                  <c:v>Vegetables</c:v>
                </c:pt>
              </c:strCache>
            </c:strRef>
          </c:cat>
          <c:val>
            <c:numRef>
              <c:f>'One -dimensional Pivot Table'!$B$28:$B$30</c:f>
              <c:numCache>
                <c:formatCode>General</c:formatCode>
                <c:ptCount val="2"/>
                <c:pt idx="0">
                  <c:v>693069</c:v>
                </c:pt>
                <c:pt idx="1">
                  <c:v>336665</c:v>
                </c:pt>
              </c:numCache>
            </c:numRef>
          </c:val>
          <c:extLst>
            <c:ext xmlns:c16="http://schemas.microsoft.com/office/drawing/2014/chart" uri="{C3380CC4-5D6E-409C-BE32-E72D297353CC}">
              <c16:uniqueId val="{00000000-83B1-4197-A5AB-E91238C418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Table!PivotTable15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0"/>
              <a:t>Total products</a:t>
            </a:r>
            <a:r>
              <a:rPr lang="en-US" sz="1200" b="0" baseline="0"/>
              <a:t> by countries</a:t>
            </a:r>
            <a:endParaRPr lang="en-US" sz="1200"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 -dimensional Pivot Table'!$O$17</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cat>
            <c:strRef>
              <c:f>'One -dimensional Pivot Table'!$N$18:$N$25</c:f>
              <c:strCache>
                <c:ptCount val="7"/>
                <c:pt idx="0">
                  <c:v>Australia</c:v>
                </c:pt>
                <c:pt idx="1">
                  <c:v>Canada</c:v>
                </c:pt>
                <c:pt idx="2">
                  <c:v>France</c:v>
                </c:pt>
                <c:pt idx="3">
                  <c:v>Germany</c:v>
                </c:pt>
                <c:pt idx="4">
                  <c:v>New Zealand</c:v>
                </c:pt>
                <c:pt idx="5">
                  <c:v>United Kingdom</c:v>
                </c:pt>
                <c:pt idx="6">
                  <c:v>United States</c:v>
                </c:pt>
              </c:strCache>
            </c:strRef>
          </c:cat>
          <c:val>
            <c:numRef>
              <c:f>'One -dimensional Pivot Table'!$O$18:$O$25</c:f>
              <c:numCache>
                <c:formatCode>General</c:formatCode>
                <c:ptCount val="7"/>
                <c:pt idx="0">
                  <c:v>27</c:v>
                </c:pt>
                <c:pt idx="1">
                  <c:v>20</c:v>
                </c:pt>
                <c:pt idx="2">
                  <c:v>28</c:v>
                </c:pt>
                <c:pt idx="3">
                  <c:v>33</c:v>
                </c:pt>
                <c:pt idx="4">
                  <c:v>14</c:v>
                </c:pt>
                <c:pt idx="5">
                  <c:v>34</c:v>
                </c:pt>
                <c:pt idx="6">
                  <c:v>57</c:v>
                </c:pt>
              </c:numCache>
            </c:numRef>
          </c:val>
          <c:smooth val="0"/>
          <c:extLst>
            <c:ext xmlns:c16="http://schemas.microsoft.com/office/drawing/2014/chart" uri="{C3380CC4-5D6E-409C-BE32-E72D297353CC}">
              <c16:uniqueId val="{00000000-2CDD-4340-A83D-890B7E786660}"/>
            </c:ext>
          </c:extLst>
        </c:ser>
        <c:dLbls>
          <c:showLegendKey val="0"/>
          <c:showVal val="0"/>
          <c:showCatName val="0"/>
          <c:showSerName val="0"/>
          <c:showPercent val="0"/>
          <c:showBubbleSize val="0"/>
        </c:dLbls>
        <c:marker val="1"/>
        <c:smooth val="0"/>
        <c:axId val="791809695"/>
        <c:axId val="791828415"/>
      </c:lineChart>
      <c:catAx>
        <c:axId val="7918096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1828415"/>
        <c:crosses val="autoZero"/>
        <c:auto val="1"/>
        <c:lblAlgn val="ctr"/>
        <c:lblOffset val="100"/>
        <c:noMultiLvlLbl val="0"/>
      </c:catAx>
      <c:valAx>
        <c:axId val="79182841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180969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 -dimensional Pivot Table'!$O$5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'One -dimensional Pivot Table'!$N$6:$N$13</c:f>
              <c:strCache>
                <c:ptCount val="7"/>
                <c:pt idx="0">
                  <c:v>Apple</c:v>
                </c:pt>
                <c:pt idx="1">
                  <c:v>Banana</c:v>
                </c:pt>
                <c:pt idx="2">
                  <c:v>Beans</c:v>
                </c:pt>
                <c:pt idx="3">
                  <c:v>Cabbage</c:v>
                </c:pt>
                <c:pt idx="4">
                  <c:v>Carrots</c:v>
                </c:pt>
                <c:pt idx="5">
                  <c:v>Mango</c:v>
                </c:pt>
                <c:pt idx="6">
                  <c:v>Orange</c:v>
                </c:pt>
              </c:strCache>
            </c:strRef>
          </c:cat>
          <c:val>
            <c:numRef>
              <c:f>'One -dimensional Pivot Table'!$O$6:$O$13</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0D55-4EE0-8E99-0270BCAEF081}"/>
            </c:ext>
          </c:extLst>
        </c:ser>
        <c:dLbls>
          <c:showLegendKey val="0"/>
          <c:showVal val="0"/>
          <c:showCatName val="0"/>
          <c:showSerName val="0"/>
          <c:showPercent val="0"/>
          <c:showBubbleSize val="0"/>
        </c:dLbls>
        <c:gapWidth val="100"/>
        <c:overlap val="-24"/>
        <c:axId val="1398109903"/>
        <c:axId val="1398094095"/>
      </c:barChart>
      <c:catAx>
        <c:axId val="1398109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8094095"/>
        <c:crosses val="autoZero"/>
        <c:auto val="1"/>
        <c:lblAlgn val="ctr"/>
        <c:lblOffset val="100"/>
        <c:noMultiLvlLbl val="0"/>
      </c:catAx>
      <c:valAx>
        <c:axId val="1398094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810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Hussein.xlsx]Two -dimensional Pivot Table!PivotTable12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Total</a:t>
            </a:r>
            <a:r>
              <a:rPr lang="en-US" sz="1200" baseline="0"/>
              <a:t> amount by product &amp; category</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 -dimensional Pivot Table'!$B$5:$B$6</c:f>
              <c:strCache>
                <c:ptCount val="1"/>
                <c:pt idx="0">
                  <c:v>Fruit</c:v>
                </c:pt>
              </c:strCache>
            </c:strRef>
          </c:tx>
          <c:spPr>
            <a:solidFill>
              <a:schemeClr val="accent1"/>
            </a:solidFill>
            <a:ln>
              <a:noFill/>
            </a:ln>
            <a:effectLst/>
          </c:spPr>
          <c:invertIfNegative val="0"/>
          <c:cat>
            <c:strRef>
              <c:f>'Two -dimensional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 -dimensional Pivot Table'!$B$7:$B$14</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7C93-4631-AF78-B8535142D88D}"/>
            </c:ext>
          </c:extLst>
        </c:ser>
        <c:ser>
          <c:idx val="1"/>
          <c:order val="1"/>
          <c:tx>
            <c:strRef>
              <c:f>'Two -dimensional Pivot Table'!$C$5:$C$6</c:f>
              <c:strCache>
                <c:ptCount val="1"/>
                <c:pt idx="0">
                  <c:v>Vegetables</c:v>
                </c:pt>
              </c:strCache>
            </c:strRef>
          </c:tx>
          <c:spPr>
            <a:solidFill>
              <a:schemeClr val="accent2"/>
            </a:solidFill>
            <a:ln>
              <a:noFill/>
            </a:ln>
            <a:effectLst/>
          </c:spPr>
          <c:invertIfNegative val="0"/>
          <c:cat>
            <c:strRef>
              <c:f>'Two -dimensional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 -dimensional Pivot Table'!$C$7:$C$14</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7C93-4631-AF78-B8535142D88D}"/>
            </c:ext>
          </c:extLst>
        </c:ser>
        <c:dLbls>
          <c:showLegendKey val="0"/>
          <c:showVal val="0"/>
          <c:showCatName val="0"/>
          <c:showSerName val="0"/>
          <c:showPercent val="0"/>
          <c:showBubbleSize val="0"/>
        </c:dLbls>
        <c:gapWidth val="219"/>
        <c:overlap val="-27"/>
        <c:axId val="1447835711"/>
        <c:axId val="1447818239"/>
      </c:barChart>
      <c:catAx>
        <c:axId val="144783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818239"/>
        <c:crosses val="autoZero"/>
        <c:auto val="1"/>
        <c:lblAlgn val="ctr"/>
        <c:lblOffset val="100"/>
        <c:noMultiLvlLbl val="0"/>
      </c:catAx>
      <c:valAx>
        <c:axId val="144781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83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Hussein.xlsx]Two -dimensional 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of products monthly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'Two -dimensional Pivot Table'!$B$22:$B$23</c:f>
              <c:strCache>
                <c:ptCount val="1"/>
                <c:pt idx="0">
                  <c:v>Jan</c:v>
                </c:pt>
              </c:strCache>
            </c:strRef>
          </c:tx>
          <c:spPr>
            <a:solidFill>
              <a:schemeClr val="accent1"/>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Table'!$B$24:$B$31</c:f>
              <c:numCache>
                <c:formatCode>General</c:formatCode>
                <c:ptCount val="7"/>
                <c:pt idx="0">
                  <c:v>16794</c:v>
                </c:pt>
                <c:pt idx="1">
                  <c:v>29728</c:v>
                </c:pt>
                <c:pt idx="2">
                  <c:v>2626</c:v>
                </c:pt>
                <c:pt idx="3">
                  <c:v>30732</c:v>
                </c:pt>
                <c:pt idx="4">
                  <c:v>6173</c:v>
                </c:pt>
                <c:pt idx="6">
                  <c:v>3610</c:v>
                </c:pt>
              </c:numCache>
            </c:numRef>
          </c:val>
          <c:extLst>
            <c:ext xmlns:c16="http://schemas.microsoft.com/office/drawing/2014/chart" uri="{C3380CC4-5D6E-409C-BE32-E72D297353CC}">
              <c16:uniqueId val="{00000000-04B2-486D-A75D-D9998A718BBD}"/>
            </c:ext>
          </c:extLst>
        </c:ser>
        <c:ser>
          <c:idx val="1"/>
          <c:order val="1"/>
          <c:tx>
            <c:strRef>
              <c:f>'Two -dimensional Pivot Table'!$C$22:$C$23</c:f>
              <c:strCache>
                <c:ptCount val="1"/>
                <c:pt idx="0">
                  <c:v>Feb</c:v>
                </c:pt>
              </c:strCache>
            </c:strRef>
          </c:tx>
          <c:spPr>
            <a:solidFill>
              <a:schemeClr val="accent2"/>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Table'!$C$24:$C$31</c:f>
              <c:numCache>
                <c:formatCode>General</c:formatCode>
                <c:ptCount val="7"/>
                <c:pt idx="0">
                  <c:v>19715</c:v>
                </c:pt>
                <c:pt idx="1">
                  <c:v>9228</c:v>
                </c:pt>
                <c:pt idx="2">
                  <c:v>15823</c:v>
                </c:pt>
                <c:pt idx="3">
                  <c:v>1557</c:v>
                </c:pt>
                <c:pt idx="4">
                  <c:v>5154</c:v>
                </c:pt>
                <c:pt idx="5">
                  <c:v>9029</c:v>
                </c:pt>
                <c:pt idx="6">
                  <c:v>2256</c:v>
                </c:pt>
              </c:numCache>
            </c:numRef>
          </c:val>
          <c:extLst>
            <c:ext xmlns:c16="http://schemas.microsoft.com/office/drawing/2014/chart" uri="{C3380CC4-5D6E-409C-BE32-E72D297353CC}">
              <c16:uniqueId val="{00000001-04B2-486D-A75D-D9998A718BBD}"/>
            </c:ext>
          </c:extLst>
        </c:ser>
        <c:ser>
          <c:idx val="2"/>
          <c:order val="2"/>
          <c:tx>
            <c:strRef>
              <c:f>'Two -dimensional Pivot Table'!$D$22:$D$23</c:f>
              <c:strCache>
                <c:ptCount val="1"/>
                <c:pt idx="0">
                  <c:v>Mar</c:v>
                </c:pt>
              </c:strCache>
            </c:strRef>
          </c:tx>
          <c:spPr>
            <a:solidFill>
              <a:schemeClr val="accent3"/>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Table'!$D$24:$D$31</c:f>
              <c:numCache>
                <c:formatCode>General</c:formatCode>
                <c:ptCount val="7"/>
                <c:pt idx="0">
                  <c:v>25702</c:v>
                </c:pt>
                <c:pt idx="1">
                  <c:v>26224</c:v>
                </c:pt>
                <c:pt idx="2">
                  <c:v>6045</c:v>
                </c:pt>
                <c:pt idx="3">
                  <c:v>5341</c:v>
                </c:pt>
                <c:pt idx="4">
                  <c:v>21722</c:v>
                </c:pt>
                <c:pt idx="5">
                  <c:v>3663</c:v>
                </c:pt>
                <c:pt idx="6">
                  <c:v>15869</c:v>
                </c:pt>
              </c:numCache>
            </c:numRef>
          </c:val>
          <c:extLst>
            <c:ext xmlns:c16="http://schemas.microsoft.com/office/drawing/2014/chart" uri="{C3380CC4-5D6E-409C-BE32-E72D297353CC}">
              <c16:uniqueId val="{00000002-04B2-486D-A75D-D9998A718BBD}"/>
            </c:ext>
          </c:extLst>
        </c:ser>
        <c:ser>
          <c:idx val="3"/>
          <c:order val="3"/>
          <c:tx>
            <c:strRef>
              <c:f>'Two -dimensional Pivot Table'!$E$22:$E$23</c:f>
              <c:strCache>
                <c:ptCount val="1"/>
                <c:pt idx="0">
                  <c:v>Apr</c:v>
                </c:pt>
              </c:strCache>
            </c:strRef>
          </c:tx>
          <c:spPr>
            <a:solidFill>
              <a:schemeClr val="accent4"/>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Table'!$E$24:$E$31</c:f>
              <c:numCache>
                <c:formatCode>General</c:formatCode>
                <c:ptCount val="7"/>
                <c:pt idx="0">
                  <c:v>14586</c:v>
                </c:pt>
                <c:pt idx="1">
                  <c:v>16001</c:v>
                </c:pt>
                <c:pt idx="3">
                  <c:v>9508</c:v>
                </c:pt>
                <c:pt idx="4">
                  <c:v>8266</c:v>
                </c:pt>
                <c:pt idx="6">
                  <c:v>1113</c:v>
                </c:pt>
              </c:numCache>
            </c:numRef>
          </c:val>
          <c:extLst>
            <c:ext xmlns:c16="http://schemas.microsoft.com/office/drawing/2014/chart" uri="{C3380CC4-5D6E-409C-BE32-E72D297353CC}">
              <c16:uniqueId val="{00000003-04B2-486D-A75D-D9998A718BBD}"/>
            </c:ext>
          </c:extLst>
        </c:ser>
        <c:ser>
          <c:idx val="4"/>
          <c:order val="4"/>
          <c:tx>
            <c:strRef>
              <c:f>'Two -dimensional Pivot Table'!$F$22:$F$23</c:f>
              <c:strCache>
                <c:ptCount val="1"/>
                <c:pt idx="0">
                  <c:v>May</c:v>
                </c:pt>
              </c:strCache>
            </c:strRef>
          </c:tx>
          <c:spPr>
            <a:solidFill>
              <a:schemeClr val="accent5"/>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Table'!$F$24:$F$31</c:f>
              <c:numCache>
                <c:formatCode>General</c:formatCode>
                <c:ptCount val="7"/>
                <c:pt idx="0">
                  <c:v>22557</c:v>
                </c:pt>
                <c:pt idx="1">
                  <c:v>69521</c:v>
                </c:pt>
                <c:pt idx="2">
                  <c:v>8096</c:v>
                </c:pt>
                <c:pt idx="3">
                  <c:v>17104</c:v>
                </c:pt>
                <c:pt idx="4">
                  <c:v>28887</c:v>
                </c:pt>
                <c:pt idx="5">
                  <c:v>33384</c:v>
                </c:pt>
                <c:pt idx="6">
                  <c:v>23790</c:v>
                </c:pt>
              </c:numCache>
            </c:numRef>
          </c:val>
          <c:extLst>
            <c:ext xmlns:c16="http://schemas.microsoft.com/office/drawing/2014/chart" uri="{C3380CC4-5D6E-409C-BE32-E72D297353CC}">
              <c16:uniqueId val="{00000004-04B2-486D-A75D-D9998A718BBD}"/>
            </c:ext>
          </c:extLst>
        </c:ser>
        <c:ser>
          <c:idx val="5"/>
          <c:order val="5"/>
          <c:tx>
            <c:strRef>
              <c:f>'Two -dimensional Pivot Table'!$G$22:$G$23</c:f>
              <c:strCache>
                <c:ptCount val="1"/>
                <c:pt idx="0">
                  <c:v>Jun</c:v>
                </c:pt>
              </c:strCache>
            </c:strRef>
          </c:tx>
          <c:spPr>
            <a:solidFill>
              <a:schemeClr val="accent6"/>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Table'!$G$24:$G$31</c:f>
              <c:numCache>
                <c:formatCode>General</c:formatCode>
                <c:ptCount val="7"/>
                <c:pt idx="0">
                  <c:v>6126</c:v>
                </c:pt>
                <c:pt idx="1">
                  <c:v>15208</c:v>
                </c:pt>
                <c:pt idx="3">
                  <c:v>25752</c:v>
                </c:pt>
                <c:pt idx="6">
                  <c:v>4514</c:v>
                </c:pt>
              </c:numCache>
            </c:numRef>
          </c:val>
          <c:extLst>
            <c:ext xmlns:c16="http://schemas.microsoft.com/office/drawing/2014/chart" uri="{C3380CC4-5D6E-409C-BE32-E72D297353CC}">
              <c16:uniqueId val="{00000005-04B2-486D-A75D-D9998A718BBD}"/>
            </c:ext>
          </c:extLst>
        </c:ser>
        <c:ser>
          <c:idx val="6"/>
          <c:order val="6"/>
          <c:tx>
            <c:strRef>
              <c:f>'Two -dimensional Pivot Table'!$H$22:$H$23</c:f>
              <c:strCache>
                <c:ptCount val="1"/>
                <c:pt idx="0">
                  <c:v>Jul</c:v>
                </c:pt>
              </c:strCache>
            </c:strRef>
          </c:tx>
          <c:spPr>
            <a:solidFill>
              <a:schemeClr val="accent1">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Table'!$H$24:$H$31</c:f>
              <c:numCache>
                <c:formatCode>General</c:formatCode>
                <c:ptCount val="7"/>
                <c:pt idx="0">
                  <c:v>2034</c:v>
                </c:pt>
                <c:pt idx="1">
                  <c:v>31336</c:v>
                </c:pt>
                <c:pt idx="2">
                  <c:v>8416</c:v>
                </c:pt>
                <c:pt idx="3">
                  <c:v>13170</c:v>
                </c:pt>
                <c:pt idx="4">
                  <c:v>5751</c:v>
                </c:pt>
                <c:pt idx="5">
                  <c:v>5480</c:v>
                </c:pt>
                <c:pt idx="6">
                  <c:v>14548</c:v>
                </c:pt>
              </c:numCache>
            </c:numRef>
          </c:val>
          <c:extLst>
            <c:ext xmlns:c16="http://schemas.microsoft.com/office/drawing/2014/chart" uri="{C3380CC4-5D6E-409C-BE32-E72D297353CC}">
              <c16:uniqueId val="{00000006-04B2-486D-A75D-D9998A718BBD}"/>
            </c:ext>
          </c:extLst>
        </c:ser>
        <c:ser>
          <c:idx val="7"/>
          <c:order val="7"/>
          <c:tx>
            <c:strRef>
              <c:f>'Two -dimensional Pivot Table'!$I$22:$I$23</c:f>
              <c:strCache>
                <c:ptCount val="1"/>
                <c:pt idx="0">
                  <c:v>Aug</c:v>
                </c:pt>
              </c:strCache>
            </c:strRef>
          </c:tx>
          <c:spPr>
            <a:solidFill>
              <a:schemeClr val="accent2">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Table'!$I$24:$I$31</c:f>
              <c:numCache>
                <c:formatCode>General</c:formatCode>
                <c:ptCount val="7"/>
                <c:pt idx="0">
                  <c:v>22611</c:v>
                </c:pt>
                <c:pt idx="1">
                  <c:v>9980</c:v>
                </c:pt>
                <c:pt idx="2">
                  <c:v>5761</c:v>
                </c:pt>
                <c:pt idx="3">
                  <c:v>20386</c:v>
                </c:pt>
                <c:pt idx="4">
                  <c:v>9397</c:v>
                </c:pt>
                <c:pt idx="6">
                  <c:v>859</c:v>
                </c:pt>
              </c:numCache>
            </c:numRef>
          </c:val>
          <c:extLst>
            <c:ext xmlns:c16="http://schemas.microsoft.com/office/drawing/2014/chart" uri="{C3380CC4-5D6E-409C-BE32-E72D297353CC}">
              <c16:uniqueId val="{00000007-04B2-486D-A75D-D9998A718BBD}"/>
            </c:ext>
          </c:extLst>
        </c:ser>
        <c:ser>
          <c:idx val="8"/>
          <c:order val="8"/>
          <c:tx>
            <c:strRef>
              <c:f>'Two -dimensional Pivot Table'!$J$22:$J$23</c:f>
              <c:strCache>
                <c:ptCount val="1"/>
                <c:pt idx="0">
                  <c:v>Sep</c:v>
                </c:pt>
              </c:strCache>
            </c:strRef>
          </c:tx>
          <c:spPr>
            <a:solidFill>
              <a:schemeClr val="accent3">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Table'!$J$24:$J$31</c:f>
              <c:numCache>
                <c:formatCode>General</c:formatCode>
                <c:ptCount val="7"/>
                <c:pt idx="0">
                  <c:v>8489</c:v>
                </c:pt>
                <c:pt idx="1">
                  <c:v>51835</c:v>
                </c:pt>
                <c:pt idx="3">
                  <c:v>18605</c:v>
                </c:pt>
                <c:pt idx="4">
                  <c:v>7933</c:v>
                </c:pt>
                <c:pt idx="5">
                  <c:v>5523</c:v>
                </c:pt>
                <c:pt idx="6">
                  <c:v>10048</c:v>
                </c:pt>
              </c:numCache>
            </c:numRef>
          </c:val>
          <c:extLst>
            <c:ext xmlns:c16="http://schemas.microsoft.com/office/drawing/2014/chart" uri="{C3380CC4-5D6E-409C-BE32-E72D297353CC}">
              <c16:uniqueId val="{00000008-04B2-486D-A75D-D9998A718BBD}"/>
            </c:ext>
          </c:extLst>
        </c:ser>
        <c:ser>
          <c:idx val="9"/>
          <c:order val="9"/>
          <c:tx>
            <c:strRef>
              <c:f>'Two -dimensional Pivot Table'!$K$22:$K$23</c:f>
              <c:strCache>
                <c:ptCount val="1"/>
                <c:pt idx="0">
                  <c:v>Oct</c:v>
                </c:pt>
              </c:strCache>
            </c:strRef>
          </c:tx>
          <c:spPr>
            <a:solidFill>
              <a:schemeClr val="accent4">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Table'!$K$24:$K$31</c:f>
              <c:numCache>
                <c:formatCode>General</c:formatCode>
                <c:ptCount val="7"/>
                <c:pt idx="0">
                  <c:v>15331</c:v>
                </c:pt>
                <c:pt idx="1">
                  <c:v>22320</c:v>
                </c:pt>
                <c:pt idx="2">
                  <c:v>5015</c:v>
                </c:pt>
                <c:pt idx="4">
                  <c:v>9949</c:v>
                </c:pt>
              </c:numCache>
            </c:numRef>
          </c:val>
          <c:extLst>
            <c:ext xmlns:c16="http://schemas.microsoft.com/office/drawing/2014/chart" uri="{C3380CC4-5D6E-409C-BE32-E72D297353CC}">
              <c16:uniqueId val="{00000009-04B2-486D-A75D-D9998A718BBD}"/>
            </c:ext>
          </c:extLst>
        </c:ser>
        <c:ser>
          <c:idx val="10"/>
          <c:order val="10"/>
          <c:tx>
            <c:strRef>
              <c:f>'Two -dimensional Pivot Table'!$L$22:$L$23</c:f>
              <c:strCache>
                <c:ptCount val="1"/>
                <c:pt idx="0">
                  <c:v>Nov</c:v>
                </c:pt>
              </c:strCache>
            </c:strRef>
          </c:tx>
          <c:spPr>
            <a:solidFill>
              <a:schemeClr val="accent5">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Table'!$L$24:$L$31</c:f>
              <c:numCache>
                <c:formatCode>General</c:formatCode>
                <c:ptCount val="7"/>
                <c:pt idx="0">
                  <c:v>11978</c:v>
                </c:pt>
                <c:pt idx="1">
                  <c:v>29530</c:v>
                </c:pt>
                <c:pt idx="3">
                  <c:v>284</c:v>
                </c:pt>
                <c:pt idx="4">
                  <c:v>7857</c:v>
                </c:pt>
                <c:pt idx="6">
                  <c:v>24091</c:v>
                </c:pt>
              </c:numCache>
            </c:numRef>
          </c:val>
          <c:extLst>
            <c:ext xmlns:c16="http://schemas.microsoft.com/office/drawing/2014/chart" uri="{C3380CC4-5D6E-409C-BE32-E72D297353CC}">
              <c16:uniqueId val="{0000000A-04B2-486D-A75D-D9998A718BBD}"/>
            </c:ext>
          </c:extLst>
        </c:ser>
        <c:ser>
          <c:idx val="11"/>
          <c:order val="11"/>
          <c:tx>
            <c:strRef>
              <c:f>'Two -dimensional Pivot Table'!$M$22:$M$23</c:f>
              <c:strCache>
                <c:ptCount val="1"/>
                <c:pt idx="0">
                  <c:v>Dec</c:v>
                </c:pt>
              </c:strCache>
            </c:strRef>
          </c:tx>
          <c:spPr>
            <a:solidFill>
              <a:schemeClr val="accent6">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Table'!$M$24:$M$31</c:f>
              <c:numCache>
                <c:formatCode>General</c:formatCode>
                <c:ptCount val="7"/>
                <c:pt idx="0">
                  <c:v>25334</c:v>
                </c:pt>
                <c:pt idx="1">
                  <c:v>29384</c:v>
                </c:pt>
                <c:pt idx="2">
                  <c:v>5499</c:v>
                </c:pt>
                <c:pt idx="4">
                  <c:v>25856</c:v>
                </c:pt>
                <c:pt idx="6">
                  <c:v>3740</c:v>
                </c:pt>
              </c:numCache>
            </c:numRef>
          </c:val>
          <c:extLst>
            <c:ext xmlns:c16="http://schemas.microsoft.com/office/drawing/2014/chart" uri="{C3380CC4-5D6E-409C-BE32-E72D297353CC}">
              <c16:uniqueId val="{0000000B-04B2-486D-A75D-D9998A718BBD}"/>
            </c:ext>
          </c:extLst>
        </c:ser>
        <c:dLbls>
          <c:showLegendKey val="0"/>
          <c:showVal val="0"/>
          <c:showCatName val="0"/>
          <c:showSerName val="0"/>
          <c:showPercent val="0"/>
          <c:showBubbleSize val="0"/>
        </c:dLbls>
        <c:axId val="1549023759"/>
        <c:axId val="1549017519"/>
      </c:areaChart>
      <c:catAx>
        <c:axId val="1549023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017519"/>
        <c:crosses val="autoZero"/>
        <c:auto val="1"/>
        <c:lblAlgn val="ctr"/>
        <c:lblOffset val="100"/>
        <c:noMultiLvlLbl val="0"/>
      </c:catAx>
      <c:valAx>
        <c:axId val="1549017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amount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02375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Table!PivotTable10</c:name>
    <c:fmtId val="6"/>
  </c:pivotSource>
  <c:chart>
    <c:title>
      <c:tx>
        <c:rich>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r>
              <a:rPr lang="en-US"/>
              <a:t>Total amount by category</a:t>
            </a:r>
          </a:p>
        </c:rich>
      </c:tx>
      <c:layout>
        <c:manualLayout>
          <c:xMode val="edge"/>
          <c:yMode val="edge"/>
          <c:x val="0.19773972706400533"/>
          <c:y val="0.1811559968047472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dk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5.4293099209775729E-2"/>
          <c:y val="0.31299722093561833"/>
          <c:w val="0.54956112058947559"/>
          <c:h val="0.62229689671144051"/>
        </c:manualLayout>
      </c:layout>
      <c:pieChart>
        <c:varyColors val="1"/>
        <c:ser>
          <c:idx val="0"/>
          <c:order val="0"/>
          <c:tx>
            <c:strRef>
              <c:f>'One -dimensional Pivot Table'!$B$27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191-43C3-BB31-D9FDAD39CBD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191-43C3-BB31-D9FDAD39CBDE}"/>
              </c:ext>
            </c:extLst>
          </c:dPt>
          <c:cat>
            <c:strRef>
              <c:f>'One -dimensional Pivot Table'!$A$28:$A$30</c:f>
              <c:strCache>
                <c:ptCount val="2"/>
                <c:pt idx="0">
                  <c:v>Fruit</c:v>
                </c:pt>
                <c:pt idx="1">
                  <c:v>Vegetables</c:v>
                </c:pt>
              </c:strCache>
            </c:strRef>
          </c:cat>
          <c:val>
            <c:numRef>
              <c:f>'One -dimensional Pivot Table'!$B$28:$B$30</c:f>
              <c:numCache>
                <c:formatCode>General</c:formatCode>
                <c:ptCount val="2"/>
                <c:pt idx="0">
                  <c:v>693069</c:v>
                </c:pt>
                <c:pt idx="1">
                  <c:v>336665</c:v>
                </c:pt>
              </c:numCache>
            </c:numRef>
          </c:val>
          <c:extLst>
            <c:ext xmlns:c16="http://schemas.microsoft.com/office/drawing/2014/chart" uri="{C3380CC4-5D6E-409C-BE32-E72D297353CC}">
              <c16:uniqueId val="{00000004-3191-43C3-BB31-D9FDAD39CBD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Table!PivotTable15</c:name>
    <c:fmtId val="6"/>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sz="1200" b="1">
                <a:solidFill>
                  <a:schemeClr val="tx1"/>
                </a:solidFill>
              </a:rPr>
              <a:t>Total products</a:t>
            </a:r>
            <a:r>
              <a:rPr lang="en-US" sz="1200" b="1" baseline="0">
                <a:solidFill>
                  <a:schemeClr val="tx1"/>
                </a:solidFill>
              </a:rPr>
              <a:t> by countries</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 -dimensional Pivot Table'!$O$17</c:f>
              <c:strCache>
                <c:ptCount val="1"/>
                <c:pt idx="0">
                  <c:v>Total</c:v>
                </c:pt>
              </c:strCache>
            </c:strRef>
          </c:tx>
          <c:spPr>
            <a:ln w="31750" cap="rnd">
              <a:solidFill>
                <a:schemeClr val="accent1"/>
              </a:solidFill>
              <a:round/>
            </a:ln>
            <a:effectLst/>
          </c:spPr>
          <c:marker>
            <c:symbol val="circle"/>
            <c:size val="17"/>
            <c:spPr>
              <a:solidFill>
                <a:schemeClr val="accent2"/>
              </a:solidFill>
              <a:ln>
                <a:noFill/>
              </a:ln>
              <a:effectLst/>
            </c:spPr>
          </c:marker>
          <c:cat>
            <c:strRef>
              <c:f>'One -dimensional Pivot Table'!$N$18:$N$25</c:f>
              <c:strCache>
                <c:ptCount val="7"/>
                <c:pt idx="0">
                  <c:v>Australia</c:v>
                </c:pt>
                <c:pt idx="1">
                  <c:v>Canada</c:v>
                </c:pt>
                <c:pt idx="2">
                  <c:v>France</c:v>
                </c:pt>
                <c:pt idx="3">
                  <c:v>Germany</c:v>
                </c:pt>
                <c:pt idx="4">
                  <c:v>New Zealand</c:v>
                </c:pt>
                <c:pt idx="5">
                  <c:v>United Kingdom</c:v>
                </c:pt>
                <c:pt idx="6">
                  <c:v>United States</c:v>
                </c:pt>
              </c:strCache>
            </c:strRef>
          </c:cat>
          <c:val>
            <c:numRef>
              <c:f>'One -dimensional Pivot Table'!$O$18:$O$25</c:f>
              <c:numCache>
                <c:formatCode>General</c:formatCode>
                <c:ptCount val="7"/>
                <c:pt idx="0">
                  <c:v>27</c:v>
                </c:pt>
                <c:pt idx="1">
                  <c:v>20</c:v>
                </c:pt>
                <c:pt idx="2">
                  <c:v>28</c:v>
                </c:pt>
                <c:pt idx="3">
                  <c:v>33</c:v>
                </c:pt>
                <c:pt idx="4">
                  <c:v>14</c:v>
                </c:pt>
                <c:pt idx="5">
                  <c:v>34</c:v>
                </c:pt>
                <c:pt idx="6">
                  <c:v>57</c:v>
                </c:pt>
              </c:numCache>
            </c:numRef>
          </c:val>
          <c:smooth val="0"/>
          <c:extLst>
            <c:ext xmlns:c16="http://schemas.microsoft.com/office/drawing/2014/chart" uri="{C3380CC4-5D6E-409C-BE32-E72D297353CC}">
              <c16:uniqueId val="{00000000-03C9-4562-BB11-54615856BD8D}"/>
            </c:ext>
          </c:extLst>
        </c:ser>
        <c:dLbls>
          <c:showLegendKey val="0"/>
          <c:showVal val="0"/>
          <c:showCatName val="0"/>
          <c:showSerName val="0"/>
          <c:showPercent val="0"/>
          <c:showBubbleSize val="0"/>
        </c:dLbls>
        <c:marker val="1"/>
        <c:smooth val="0"/>
        <c:axId val="791809695"/>
        <c:axId val="791828415"/>
      </c:lineChart>
      <c:catAx>
        <c:axId val="7918096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791828415"/>
        <c:crosses val="autoZero"/>
        <c:auto val="1"/>
        <c:lblAlgn val="ctr"/>
        <c:lblOffset val="100"/>
        <c:noMultiLvlLbl val="0"/>
      </c:catAx>
      <c:valAx>
        <c:axId val="79182841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180969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Hussein.xlsx]One -dimensional Pivot Table!PivotTable2</c:name>
    <c:fmtId val="8"/>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US" b="0">
                <a:solidFill>
                  <a:schemeClr val="tx1"/>
                </a:solidFill>
              </a:rPr>
              <a:t>Total sales of products</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52646009678218"/>
          <c:y val="0.36400735049519484"/>
          <c:w val="0.72844252880927507"/>
          <c:h val="0.41256396435180076"/>
        </c:manualLayout>
      </c:layout>
      <c:barChart>
        <c:barDir val="col"/>
        <c:grouping val="clustered"/>
        <c:varyColors val="0"/>
        <c:ser>
          <c:idx val="0"/>
          <c:order val="0"/>
          <c:tx>
            <c:strRef>
              <c:f>'One -dimensional Pivot Table'!$O$5</c:f>
              <c:strCache>
                <c:ptCount val="1"/>
                <c:pt idx="0">
                  <c:v>Total</c:v>
                </c:pt>
              </c:strCache>
            </c:strRef>
          </c:tx>
          <c:spPr>
            <a:solidFill>
              <a:schemeClr val="accent2"/>
            </a:solidFill>
            <a:ln>
              <a:noFill/>
            </a:ln>
            <a:effectLst>
              <a:outerShdw blurRad="57150" dist="19050" dir="5400000" algn="ctr" rotWithShape="0">
                <a:srgbClr val="000000">
                  <a:alpha val="63000"/>
                </a:srgbClr>
              </a:outerShdw>
            </a:effectLst>
          </c:spPr>
          <c:invertIfNegative val="0"/>
          <c:cat>
            <c:strRef>
              <c:f>'One -dimensional Pivot Table'!$N$6:$N$13</c:f>
              <c:strCache>
                <c:ptCount val="7"/>
                <c:pt idx="0">
                  <c:v>Apple</c:v>
                </c:pt>
                <c:pt idx="1">
                  <c:v>Banana</c:v>
                </c:pt>
                <c:pt idx="2">
                  <c:v>Beans</c:v>
                </c:pt>
                <c:pt idx="3">
                  <c:v>Cabbage</c:v>
                </c:pt>
                <c:pt idx="4">
                  <c:v>Carrots</c:v>
                </c:pt>
                <c:pt idx="5">
                  <c:v>Mango</c:v>
                </c:pt>
                <c:pt idx="6">
                  <c:v>Orange</c:v>
                </c:pt>
              </c:strCache>
            </c:strRef>
          </c:cat>
          <c:val>
            <c:numRef>
              <c:f>'One -dimensional Pivot Table'!$O$6:$O$13</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FB09-42AB-8C67-0FE891E7F1E5}"/>
            </c:ext>
          </c:extLst>
        </c:ser>
        <c:dLbls>
          <c:showLegendKey val="0"/>
          <c:showVal val="0"/>
          <c:showCatName val="0"/>
          <c:showSerName val="0"/>
          <c:showPercent val="0"/>
          <c:showBubbleSize val="0"/>
        </c:dLbls>
        <c:gapWidth val="100"/>
        <c:overlap val="-24"/>
        <c:axId val="1398109903"/>
        <c:axId val="1398094095"/>
      </c:barChart>
      <c:catAx>
        <c:axId val="1398109903"/>
        <c:scaling>
          <c:orientation val="minMax"/>
        </c:scaling>
        <c:delete val="0"/>
        <c:axPos val="b"/>
        <c:numFmt formatCode="General" sourceLinked="1"/>
        <c:majorTickMark val="none"/>
        <c:minorTickMark val="none"/>
        <c:tickLblPos val="nextTo"/>
        <c:spPr>
          <a:solidFill>
            <a:schemeClr val="accent1">
              <a:lumMod val="20000"/>
              <a:lumOff val="80000"/>
            </a:schemeClr>
          </a:solid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98094095"/>
        <c:crosses val="autoZero"/>
        <c:auto val="1"/>
        <c:lblAlgn val="ctr"/>
        <c:lblOffset val="100"/>
        <c:noMultiLvlLbl val="0"/>
      </c:catAx>
      <c:valAx>
        <c:axId val="1398094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solidFill>
            <a:schemeClr val="accent1">
              <a:lumMod val="20000"/>
              <a:lumOff val="80000"/>
            </a:schemeClr>
          </a:solid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9810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Hussein.xlsx]Two -dimensional Pivot Table!PivotTable12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a:t>
            </a:r>
            <a:r>
              <a:rPr lang="en-US" sz="1200" b="1" baseline="0">
                <a:solidFill>
                  <a:schemeClr val="tx1"/>
                </a:solidFill>
              </a:rPr>
              <a:t> amount by product &amp; category</a:t>
            </a:r>
            <a:endParaRPr lang="en-US"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 -dimensional Pivot Table'!$B$5:$B$6</c:f>
              <c:strCache>
                <c:ptCount val="1"/>
                <c:pt idx="0">
                  <c:v>Fruit</c:v>
                </c:pt>
              </c:strCache>
            </c:strRef>
          </c:tx>
          <c:spPr>
            <a:solidFill>
              <a:schemeClr val="accent1"/>
            </a:solidFill>
            <a:ln>
              <a:noFill/>
            </a:ln>
            <a:effectLst/>
          </c:spPr>
          <c:invertIfNegative val="0"/>
          <c:cat>
            <c:strRef>
              <c:f>'Two -dimensional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 -dimensional Pivot Table'!$B$7:$B$14</c:f>
              <c:numCache>
                <c:formatCode>General</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F2DB-4FD7-B03A-41C1B44AC27D}"/>
            </c:ext>
          </c:extLst>
        </c:ser>
        <c:ser>
          <c:idx val="1"/>
          <c:order val="1"/>
          <c:tx>
            <c:strRef>
              <c:f>'Two -dimensional Pivot Table'!$C$5:$C$6</c:f>
              <c:strCache>
                <c:ptCount val="1"/>
                <c:pt idx="0">
                  <c:v>Vegetables</c:v>
                </c:pt>
              </c:strCache>
            </c:strRef>
          </c:tx>
          <c:spPr>
            <a:solidFill>
              <a:schemeClr val="accent2"/>
            </a:solidFill>
            <a:ln>
              <a:noFill/>
            </a:ln>
            <a:effectLst/>
          </c:spPr>
          <c:invertIfNegative val="0"/>
          <c:cat>
            <c:strRef>
              <c:f>'Two -dimensional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 -dimensional Pivot Table'!$C$7:$C$14</c:f>
              <c:numCache>
                <c:formatCode>General</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F2DB-4FD7-B03A-41C1B44AC27D}"/>
            </c:ext>
          </c:extLst>
        </c:ser>
        <c:dLbls>
          <c:showLegendKey val="0"/>
          <c:showVal val="0"/>
          <c:showCatName val="0"/>
          <c:showSerName val="0"/>
          <c:showPercent val="0"/>
          <c:showBubbleSize val="0"/>
        </c:dLbls>
        <c:gapWidth val="219"/>
        <c:overlap val="-27"/>
        <c:axId val="1447835711"/>
        <c:axId val="1447818239"/>
      </c:barChart>
      <c:catAx>
        <c:axId val="144783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47818239"/>
        <c:crosses val="autoZero"/>
        <c:auto val="1"/>
        <c:lblAlgn val="ctr"/>
        <c:lblOffset val="100"/>
        <c:noMultiLvlLbl val="0"/>
      </c:catAx>
      <c:valAx>
        <c:axId val="144781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4783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2-Nana Aisha Hussein.xlsx]Two -dimensional 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chemeClr val="tx1"/>
                </a:solidFill>
              </a:rPr>
              <a:t>Total</a:t>
            </a:r>
            <a:r>
              <a:rPr lang="en-US" b="0" baseline="0">
                <a:solidFill>
                  <a:schemeClr val="tx1"/>
                </a:solidFill>
              </a:rPr>
              <a:t> sales of products monthly</a:t>
            </a:r>
            <a:endParaRPr lang="en-US" b="0">
              <a:solidFill>
                <a:schemeClr val="tx1"/>
              </a:solidFill>
            </a:endParaRPr>
          </a:p>
        </c:rich>
      </c:tx>
      <c:layout>
        <c:manualLayout>
          <c:xMode val="edge"/>
          <c:yMode val="edge"/>
          <c:x val="0.31268665888231711"/>
          <c:y val="0.1155222730025879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34201116087267"/>
          <c:y val="0.25059916945937205"/>
          <c:w val="0.73240260651810662"/>
          <c:h val="0.43686861934433663"/>
        </c:manualLayout>
      </c:layout>
      <c:areaChart>
        <c:grouping val="stacked"/>
        <c:varyColors val="0"/>
        <c:ser>
          <c:idx val="0"/>
          <c:order val="0"/>
          <c:tx>
            <c:strRef>
              <c:f>'Two -dimensional Pivot Table'!$B$22:$B$23</c:f>
              <c:strCache>
                <c:ptCount val="1"/>
                <c:pt idx="0">
                  <c:v>Jan</c:v>
                </c:pt>
              </c:strCache>
            </c:strRef>
          </c:tx>
          <c:spPr>
            <a:solidFill>
              <a:schemeClr val="accent1"/>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Table'!$B$24:$B$31</c:f>
              <c:numCache>
                <c:formatCode>General</c:formatCode>
                <c:ptCount val="7"/>
                <c:pt idx="0">
                  <c:v>16794</c:v>
                </c:pt>
                <c:pt idx="1">
                  <c:v>29728</c:v>
                </c:pt>
                <c:pt idx="2">
                  <c:v>2626</c:v>
                </c:pt>
                <c:pt idx="3">
                  <c:v>30732</c:v>
                </c:pt>
                <c:pt idx="4">
                  <c:v>6173</c:v>
                </c:pt>
                <c:pt idx="6">
                  <c:v>3610</c:v>
                </c:pt>
              </c:numCache>
            </c:numRef>
          </c:val>
          <c:extLst>
            <c:ext xmlns:c16="http://schemas.microsoft.com/office/drawing/2014/chart" uri="{C3380CC4-5D6E-409C-BE32-E72D297353CC}">
              <c16:uniqueId val="{00000000-05AE-4875-ADEF-F68B333211E2}"/>
            </c:ext>
          </c:extLst>
        </c:ser>
        <c:ser>
          <c:idx val="1"/>
          <c:order val="1"/>
          <c:tx>
            <c:strRef>
              <c:f>'Two -dimensional Pivot Table'!$C$22:$C$23</c:f>
              <c:strCache>
                <c:ptCount val="1"/>
                <c:pt idx="0">
                  <c:v>Feb</c:v>
                </c:pt>
              </c:strCache>
            </c:strRef>
          </c:tx>
          <c:spPr>
            <a:solidFill>
              <a:schemeClr val="accent2"/>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Table'!$C$24:$C$31</c:f>
              <c:numCache>
                <c:formatCode>General</c:formatCode>
                <c:ptCount val="7"/>
                <c:pt idx="0">
                  <c:v>19715</c:v>
                </c:pt>
                <c:pt idx="1">
                  <c:v>9228</c:v>
                </c:pt>
                <c:pt idx="2">
                  <c:v>15823</c:v>
                </c:pt>
                <c:pt idx="3">
                  <c:v>1557</c:v>
                </c:pt>
                <c:pt idx="4">
                  <c:v>5154</c:v>
                </c:pt>
                <c:pt idx="5">
                  <c:v>9029</c:v>
                </c:pt>
                <c:pt idx="6">
                  <c:v>2256</c:v>
                </c:pt>
              </c:numCache>
            </c:numRef>
          </c:val>
          <c:extLst>
            <c:ext xmlns:c16="http://schemas.microsoft.com/office/drawing/2014/chart" uri="{C3380CC4-5D6E-409C-BE32-E72D297353CC}">
              <c16:uniqueId val="{00000001-05AE-4875-ADEF-F68B333211E2}"/>
            </c:ext>
          </c:extLst>
        </c:ser>
        <c:ser>
          <c:idx val="2"/>
          <c:order val="2"/>
          <c:tx>
            <c:strRef>
              <c:f>'Two -dimensional Pivot Table'!$D$22:$D$23</c:f>
              <c:strCache>
                <c:ptCount val="1"/>
                <c:pt idx="0">
                  <c:v>Mar</c:v>
                </c:pt>
              </c:strCache>
            </c:strRef>
          </c:tx>
          <c:spPr>
            <a:solidFill>
              <a:schemeClr val="accent3"/>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Table'!$D$24:$D$31</c:f>
              <c:numCache>
                <c:formatCode>General</c:formatCode>
                <c:ptCount val="7"/>
                <c:pt idx="0">
                  <c:v>25702</c:v>
                </c:pt>
                <c:pt idx="1">
                  <c:v>26224</c:v>
                </c:pt>
                <c:pt idx="2">
                  <c:v>6045</c:v>
                </c:pt>
                <c:pt idx="3">
                  <c:v>5341</c:v>
                </c:pt>
                <c:pt idx="4">
                  <c:v>21722</c:v>
                </c:pt>
                <c:pt idx="5">
                  <c:v>3663</c:v>
                </c:pt>
                <c:pt idx="6">
                  <c:v>15869</c:v>
                </c:pt>
              </c:numCache>
            </c:numRef>
          </c:val>
          <c:extLst>
            <c:ext xmlns:c16="http://schemas.microsoft.com/office/drawing/2014/chart" uri="{C3380CC4-5D6E-409C-BE32-E72D297353CC}">
              <c16:uniqueId val="{00000002-05AE-4875-ADEF-F68B333211E2}"/>
            </c:ext>
          </c:extLst>
        </c:ser>
        <c:ser>
          <c:idx val="3"/>
          <c:order val="3"/>
          <c:tx>
            <c:strRef>
              <c:f>'Two -dimensional Pivot Table'!$E$22:$E$23</c:f>
              <c:strCache>
                <c:ptCount val="1"/>
                <c:pt idx="0">
                  <c:v>Apr</c:v>
                </c:pt>
              </c:strCache>
            </c:strRef>
          </c:tx>
          <c:spPr>
            <a:solidFill>
              <a:schemeClr val="accent4"/>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Table'!$E$24:$E$31</c:f>
              <c:numCache>
                <c:formatCode>General</c:formatCode>
                <c:ptCount val="7"/>
                <c:pt idx="0">
                  <c:v>14586</c:v>
                </c:pt>
                <c:pt idx="1">
                  <c:v>16001</c:v>
                </c:pt>
                <c:pt idx="3">
                  <c:v>9508</c:v>
                </c:pt>
                <c:pt idx="4">
                  <c:v>8266</c:v>
                </c:pt>
                <c:pt idx="6">
                  <c:v>1113</c:v>
                </c:pt>
              </c:numCache>
            </c:numRef>
          </c:val>
          <c:extLst>
            <c:ext xmlns:c16="http://schemas.microsoft.com/office/drawing/2014/chart" uri="{C3380CC4-5D6E-409C-BE32-E72D297353CC}">
              <c16:uniqueId val="{00000003-05AE-4875-ADEF-F68B333211E2}"/>
            </c:ext>
          </c:extLst>
        </c:ser>
        <c:ser>
          <c:idx val="4"/>
          <c:order val="4"/>
          <c:tx>
            <c:strRef>
              <c:f>'Two -dimensional Pivot Table'!$F$22:$F$23</c:f>
              <c:strCache>
                <c:ptCount val="1"/>
                <c:pt idx="0">
                  <c:v>May</c:v>
                </c:pt>
              </c:strCache>
            </c:strRef>
          </c:tx>
          <c:spPr>
            <a:solidFill>
              <a:schemeClr val="accent5"/>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Table'!$F$24:$F$31</c:f>
              <c:numCache>
                <c:formatCode>General</c:formatCode>
                <c:ptCount val="7"/>
                <c:pt idx="0">
                  <c:v>22557</c:v>
                </c:pt>
                <c:pt idx="1">
                  <c:v>69521</c:v>
                </c:pt>
                <c:pt idx="2">
                  <c:v>8096</c:v>
                </c:pt>
                <c:pt idx="3">
                  <c:v>17104</c:v>
                </c:pt>
                <c:pt idx="4">
                  <c:v>28887</c:v>
                </c:pt>
                <c:pt idx="5">
                  <c:v>33384</c:v>
                </c:pt>
                <c:pt idx="6">
                  <c:v>23790</c:v>
                </c:pt>
              </c:numCache>
            </c:numRef>
          </c:val>
          <c:extLst>
            <c:ext xmlns:c16="http://schemas.microsoft.com/office/drawing/2014/chart" uri="{C3380CC4-5D6E-409C-BE32-E72D297353CC}">
              <c16:uniqueId val="{00000004-05AE-4875-ADEF-F68B333211E2}"/>
            </c:ext>
          </c:extLst>
        </c:ser>
        <c:ser>
          <c:idx val="5"/>
          <c:order val="5"/>
          <c:tx>
            <c:strRef>
              <c:f>'Two -dimensional Pivot Table'!$G$22:$G$23</c:f>
              <c:strCache>
                <c:ptCount val="1"/>
                <c:pt idx="0">
                  <c:v>Jun</c:v>
                </c:pt>
              </c:strCache>
            </c:strRef>
          </c:tx>
          <c:spPr>
            <a:solidFill>
              <a:schemeClr val="accent6"/>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Table'!$G$24:$G$31</c:f>
              <c:numCache>
                <c:formatCode>General</c:formatCode>
                <c:ptCount val="7"/>
                <c:pt idx="0">
                  <c:v>6126</c:v>
                </c:pt>
                <c:pt idx="1">
                  <c:v>15208</c:v>
                </c:pt>
                <c:pt idx="3">
                  <c:v>25752</c:v>
                </c:pt>
                <c:pt idx="6">
                  <c:v>4514</c:v>
                </c:pt>
              </c:numCache>
            </c:numRef>
          </c:val>
          <c:extLst>
            <c:ext xmlns:c16="http://schemas.microsoft.com/office/drawing/2014/chart" uri="{C3380CC4-5D6E-409C-BE32-E72D297353CC}">
              <c16:uniqueId val="{00000005-05AE-4875-ADEF-F68B333211E2}"/>
            </c:ext>
          </c:extLst>
        </c:ser>
        <c:ser>
          <c:idx val="6"/>
          <c:order val="6"/>
          <c:tx>
            <c:strRef>
              <c:f>'Two -dimensional Pivot Table'!$H$22:$H$23</c:f>
              <c:strCache>
                <c:ptCount val="1"/>
                <c:pt idx="0">
                  <c:v>Jul</c:v>
                </c:pt>
              </c:strCache>
            </c:strRef>
          </c:tx>
          <c:spPr>
            <a:solidFill>
              <a:schemeClr val="accent1">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Table'!$H$24:$H$31</c:f>
              <c:numCache>
                <c:formatCode>General</c:formatCode>
                <c:ptCount val="7"/>
                <c:pt idx="0">
                  <c:v>2034</c:v>
                </c:pt>
                <c:pt idx="1">
                  <c:v>31336</c:v>
                </c:pt>
                <c:pt idx="2">
                  <c:v>8416</c:v>
                </c:pt>
                <c:pt idx="3">
                  <c:v>13170</c:v>
                </c:pt>
                <c:pt idx="4">
                  <c:v>5751</c:v>
                </c:pt>
                <c:pt idx="5">
                  <c:v>5480</c:v>
                </c:pt>
                <c:pt idx="6">
                  <c:v>14548</c:v>
                </c:pt>
              </c:numCache>
            </c:numRef>
          </c:val>
          <c:extLst>
            <c:ext xmlns:c16="http://schemas.microsoft.com/office/drawing/2014/chart" uri="{C3380CC4-5D6E-409C-BE32-E72D297353CC}">
              <c16:uniqueId val="{00000006-05AE-4875-ADEF-F68B333211E2}"/>
            </c:ext>
          </c:extLst>
        </c:ser>
        <c:ser>
          <c:idx val="7"/>
          <c:order val="7"/>
          <c:tx>
            <c:strRef>
              <c:f>'Two -dimensional Pivot Table'!$I$22:$I$23</c:f>
              <c:strCache>
                <c:ptCount val="1"/>
                <c:pt idx="0">
                  <c:v>Aug</c:v>
                </c:pt>
              </c:strCache>
            </c:strRef>
          </c:tx>
          <c:spPr>
            <a:solidFill>
              <a:schemeClr val="accent2">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Table'!$I$24:$I$31</c:f>
              <c:numCache>
                <c:formatCode>General</c:formatCode>
                <c:ptCount val="7"/>
                <c:pt idx="0">
                  <c:v>22611</c:v>
                </c:pt>
                <c:pt idx="1">
                  <c:v>9980</c:v>
                </c:pt>
                <c:pt idx="2">
                  <c:v>5761</c:v>
                </c:pt>
                <c:pt idx="3">
                  <c:v>20386</c:v>
                </c:pt>
                <c:pt idx="4">
                  <c:v>9397</c:v>
                </c:pt>
                <c:pt idx="6">
                  <c:v>859</c:v>
                </c:pt>
              </c:numCache>
            </c:numRef>
          </c:val>
          <c:extLst>
            <c:ext xmlns:c16="http://schemas.microsoft.com/office/drawing/2014/chart" uri="{C3380CC4-5D6E-409C-BE32-E72D297353CC}">
              <c16:uniqueId val="{00000007-05AE-4875-ADEF-F68B333211E2}"/>
            </c:ext>
          </c:extLst>
        </c:ser>
        <c:ser>
          <c:idx val="8"/>
          <c:order val="8"/>
          <c:tx>
            <c:strRef>
              <c:f>'Two -dimensional Pivot Table'!$J$22:$J$23</c:f>
              <c:strCache>
                <c:ptCount val="1"/>
                <c:pt idx="0">
                  <c:v>Sep</c:v>
                </c:pt>
              </c:strCache>
            </c:strRef>
          </c:tx>
          <c:spPr>
            <a:solidFill>
              <a:schemeClr val="accent3">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Table'!$J$24:$J$31</c:f>
              <c:numCache>
                <c:formatCode>General</c:formatCode>
                <c:ptCount val="7"/>
                <c:pt idx="0">
                  <c:v>8489</c:v>
                </c:pt>
                <c:pt idx="1">
                  <c:v>51835</c:v>
                </c:pt>
                <c:pt idx="3">
                  <c:v>18605</c:v>
                </c:pt>
                <c:pt idx="4">
                  <c:v>7933</c:v>
                </c:pt>
                <c:pt idx="5">
                  <c:v>5523</c:v>
                </c:pt>
                <c:pt idx="6">
                  <c:v>10048</c:v>
                </c:pt>
              </c:numCache>
            </c:numRef>
          </c:val>
          <c:extLst>
            <c:ext xmlns:c16="http://schemas.microsoft.com/office/drawing/2014/chart" uri="{C3380CC4-5D6E-409C-BE32-E72D297353CC}">
              <c16:uniqueId val="{00000008-05AE-4875-ADEF-F68B333211E2}"/>
            </c:ext>
          </c:extLst>
        </c:ser>
        <c:ser>
          <c:idx val="9"/>
          <c:order val="9"/>
          <c:tx>
            <c:strRef>
              <c:f>'Two -dimensional Pivot Table'!$K$22:$K$23</c:f>
              <c:strCache>
                <c:ptCount val="1"/>
                <c:pt idx="0">
                  <c:v>Oct</c:v>
                </c:pt>
              </c:strCache>
            </c:strRef>
          </c:tx>
          <c:spPr>
            <a:solidFill>
              <a:schemeClr val="accent4">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Table'!$K$24:$K$31</c:f>
              <c:numCache>
                <c:formatCode>General</c:formatCode>
                <c:ptCount val="7"/>
                <c:pt idx="0">
                  <c:v>15331</c:v>
                </c:pt>
                <c:pt idx="1">
                  <c:v>22320</c:v>
                </c:pt>
                <c:pt idx="2">
                  <c:v>5015</c:v>
                </c:pt>
                <c:pt idx="4">
                  <c:v>9949</c:v>
                </c:pt>
              </c:numCache>
            </c:numRef>
          </c:val>
          <c:extLst>
            <c:ext xmlns:c16="http://schemas.microsoft.com/office/drawing/2014/chart" uri="{C3380CC4-5D6E-409C-BE32-E72D297353CC}">
              <c16:uniqueId val="{00000009-05AE-4875-ADEF-F68B333211E2}"/>
            </c:ext>
          </c:extLst>
        </c:ser>
        <c:ser>
          <c:idx val="10"/>
          <c:order val="10"/>
          <c:tx>
            <c:strRef>
              <c:f>'Two -dimensional Pivot Table'!$L$22:$L$23</c:f>
              <c:strCache>
                <c:ptCount val="1"/>
                <c:pt idx="0">
                  <c:v>Nov</c:v>
                </c:pt>
              </c:strCache>
            </c:strRef>
          </c:tx>
          <c:spPr>
            <a:solidFill>
              <a:schemeClr val="accent5">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Table'!$L$24:$L$31</c:f>
              <c:numCache>
                <c:formatCode>General</c:formatCode>
                <c:ptCount val="7"/>
                <c:pt idx="0">
                  <c:v>11978</c:v>
                </c:pt>
                <c:pt idx="1">
                  <c:v>29530</c:v>
                </c:pt>
                <c:pt idx="3">
                  <c:v>284</c:v>
                </c:pt>
                <c:pt idx="4">
                  <c:v>7857</c:v>
                </c:pt>
                <c:pt idx="6">
                  <c:v>24091</c:v>
                </c:pt>
              </c:numCache>
            </c:numRef>
          </c:val>
          <c:extLst>
            <c:ext xmlns:c16="http://schemas.microsoft.com/office/drawing/2014/chart" uri="{C3380CC4-5D6E-409C-BE32-E72D297353CC}">
              <c16:uniqueId val="{0000000A-05AE-4875-ADEF-F68B333211E2}"/>
            </c:ext>
          </c:extLst>
        </c:ser>
        <c:ser>
          <c:idx val="11"/>
          <c:order val="11"/>
          <c:tx>
            <c:strRef>
              <c:f>'Two -dimensional Pivot Table'!$M$22:$M$23</c:f>
              <c:strCache>
                <c:ptCount val="1"/>
                <c:pt idx="0">
                  <c:v>Dec</c:v>
                </c:pt>
              </c:strCache>
            </c:strRef>
          </c:tx>
          <c:spPr>
            <a:solidFill>
              <a:schemeClr val="accent6">
                <a:lumMod val="60000"/>
              </a:schemeClr>
            </a:solidFill>
            <a:ln>
              <a:noFill/>
            </a:ln>
            <a:effectLst/>
          </c:spPr>
          <c:cat>
            <c:strRef>
              <c:f>'Two -dimensional Pivot Table'!$A$24:$A$31</c:f>
              <c:strCache>
                <c:ptCount val="7"/>
                <c:pt idx="0">
                  <c:v>Apple</c:v>
                </c:pt>
                <c:pt idx="1">
                  <c:v>Banana</c:v>
                </c:pt>
                <c:pt idx="2">
                  <c:v>Beans</c:v>
                </c:pt>
                <c:pt idx="3">
                  <c:v>Cabbage</c:v>
                </c:pt>
                <c:pt idx="4">
                  <c:v>Carrots</c:v>
                </c:pt>
                <c:pt idx="5">
                  <c:v>Mango</c:v>
                </c:pt>
                <c:pt idx="6">
                  <c:v>Orange</c:v>
                </c:pt>
              </c:strCache>
            </c:strRef>
          </c:cat>
          <c:val>
            <c:numRef>
              <c:f>'Two -dimensional Pivot Table'!$M$24:$M$31</c:f>
              <c:numCache>
                <c:formatCode>General</c:formatCode>
                <c:ptCount val="7"/>
                <c:pt idx="0">
                  <c:v>25334</c:v>
                </c:pt>
                <c:pt idx="1">
                  <c:v>29384</c:v>
                </c:pt>
                <c:pt idx="2">
                  <c:v>5499</c:v>
                </c:pt>
                <c:pt idx="4">
                  <c:v>25856</c:v>
                </c:pt>
                <c:pt idx="6">
                  <c:v>3740</c:v>
                </c:pt>
              </c:numCache>
            </c:numRef>
          </c:val>
          <c:extLst>
            <c:ext xmlns:c16="http://schemas.microsoft.com/office/drawing/2014/chart" uri="{C3380CC4-5D6E-409C-BE32-E72D297353CC}">
              <c16:uniqueId val="{0000000B-05AE-4875-ADEF-F68B333211E2}"/>
            </c:ext>
          </c:extLst>
        </c:ser>
        <c:dLbls>
          <c:showLegendKey val="0"/>
          <c:showVal val="0"/>
          <c:showCatName val="0"/>
          <c:showSerName val="0"/>
          <c:showPercent val="0"/>
          <c:showBubbleSize val="0"/>
        </c:dLbls>
        <c:axId val="1549023759"/>
        <c:axId val="1549017519"/>
      </c:areaChart>
      <c:catAx>
        <c:axId val="1549023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9017519"/>
        <c:crosses val="autoZero"/>
        <c:auto val="1"/>
        <c:lblAlgn val="ctr"/>
        <c:lblOffset val="100"/>
        <c:noMultiLvlLbl val="0"/>
      </c:catAx>
      <c:valAx>
        <c:axId val="1549017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Sales</a:t>
                </a:r>
                <a:r>
                  <a:rPr lang="en-US" baseline="0">
                    <a:solidFill>
                      <a:schemeClr val="tx1"/>
                    </a:solidFill>
                  </a:rPr>
                  <a:t> amount</a:t>
                </a:r>
                <a:endParaRPr lang="en-US">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902375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hyperlink" Target="https://www.wallpaperflare.com/vegetables-and-fruits-photography-apples-tomatoes-cucumber-grapes-garlic-wallpaper-mzuaj" TargetMode="External"/><Relationship Id="rId1" Type="http://schemas.openxmlformats.org/officeDocument/2006/relationships/image" Target="../media/image2.jpe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0</xdr:colOff>
      <xdr:row>14</xdr:row>
      <xdr:rowOff>69850</xdr:rowOff>
    </xdr:to>
    <xdr:graphicFrame macro="">
      <xdr:nvGraphicFramePr>
        <xdr:cNvPr id="2" name="Chart 1">
          <a:extLst>
            <a:ext uri="{FF2B5EF4-FFF2-40B4-BE49-F238E27FC236}">
              <a16:creationId xmlns:a16="http://schemas.microsoft.com/office/drawing/2014/main" id="{223F791D-A9C5-4377-A241-09FD46684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165100</xdr:rowOff>
    </xdr:from>
    <xdr:to>
      <xdr:col>6</xdr:col>
      <xdr:colOff>584199</xdr:colOff>
      <xdr:row>23</xdr:row>
      <xdr:rowOff>139700</xdr:rowOff>
    </xdr:to>
    <xdr:graphicFrame macro="">
      <xdr:nvGraphicFramePr>
        <xdr:cNvPr id="3" name="Chart 2">
          <a:extLst>
            <a:ext uri="{FF2B5EF4-FFF2-40B4-BE49-F238E27FC236}">
              <a16:creationId xmlns:a16="http://schemas.microsoft.com/office/drawing/2014/main" id="{08B47315-3238-4D59-801B-CE926528F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24</xdr:row>
      <xdr:rowOff>101600</xdr:rowOff>
    </xdr:from>
    <xdr:to>
      <xdr:col>7</xdr:col>
      <xdr:colOff>6349</xdr:colOff>
      <xdr:row>34</xdr:row>
      <xdr:rowOff>12700</xdr:rowOff>
    </xdr:to>
    <xdr:graphicFrame macro="">
      <xdr:nvGraphicFramePr>
        <xdr:cNvPr id="4" name="Chart 3">
          <a:extLst>
            <a:ext uri="{FF2B5EF4-FFF2-40B4-BE49-F238E27FC236}">
              <a16:creationId xmlns:a16="http://schemas.microsoft.com/office/drawing/2014/main" id="{431A274A-6D8A-42A7-9098-039BE0FAF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609599</xdr:colOff>
      <xdr:row>15</xdr:row>
      <xdr:rowOff>19050</xdr:rowOff>
    </xdr:from>
    <xdr:to>
      <xdr:col>21</xdr:col>
      <xdr:colOff>584200</xdr:colOff>
      <xdr:row>27</xdr:row>
      <xdr:rowOff>177800</xdr:rowOff>
    </xdr:to>
    <xdr:graphicFrame macro="">
      <xdr:nvGraphicFramePr>
        <xdr:cNvPr id="5" name="Chart 4">
          <a:extLst>
            <a:ext uri="{FF2B5EF4-FFF2-40B4-BE49-F238E27FC236}">
              <a16:creationId xmlns:a16="http://schemas.microsoft.com/office/drawing/2014/main" id="{0F3489F6-DFBE-466D-83F6-F20F61023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28575</xdr:colOff>
      <xdr:row>2</xdr:row>
      <xdr:rowOff>19050</xdr:rowOff>
    </xdr:from>
    <xdr:to>
      <xdr:col>22</xdr:col>
      <xdr:colOff>374650</xdr:colOff>
      <xdr:row>13</xdr:row>
      <xdr:rowOff>165100</xdr:rowOff>
    </xdr:to>
    <xdr:graphicFrame macro="">
      <xdr:nvGraphicFramePr>
        <xdr:cNvPr id="8" name="Chart 7">
          <a:extLst>
            <a:ext uri="{FF2B5EF4-FFF2-40B4-BE49-F238E27FC236}">
              <a16:creationId xmlns:a16="http://schemas.microsoft.com/office/drawing/2014/main" id="{36ACC1C5-D5EF-4CCB-8A85-6B7A85DEF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701675</xdr:colOff>
      <xdr:row>1</xdr:row>
      <xdr:rowOff>3175</xdr:rowOff>
    </xdr:from>
    <xdr:to>
      <xdr:col>11</xdr:col>
      <xdr:colOff>295275</xdr:colOff>
      <xdr:row>15</xdr:row>
      <xdr:rowOff>168275</xdr:rowOff>
    </xdr:to>
    <xdr:graphicFrame macro="">
      <xdr:nvGraphicFramePr>
        <xdr:cNvPr id="6" name="Chart 5">
          <a:extLst>
            <a:ext uri="{FF2B5EF4-FFF2-40B4-BE49-F238E27FC236}">
              <a16:creationId xmlns:a16="http://schemas.microsoft.com/office/drawing/2014/main" id="{93989BD4-31BD-4D4A-8516-A873AF308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48295</xdr:colOff>
      <xdr:row>32</xdr:row>
      <xdr:rowOff>1251</xdr:rowOff>
    </xdr:from>
    <xdr:to>
      <xdr:col>9</xdr:col>
      <xdr:colOff>697606</xdr:colOff>
      <xdr:row>52</xdr:row>
      <xdr:rowOff>169929</xdr:rowOff>
    </xdr:to>
    <xdr:graphicFrame macro="">
      <xdr:nvGraphicFramePr>
        <xdr:cNvPr id="7" name="Chart 6">
          <a:extLst>
            <a:ext uri="{FF2B5EF4-FFF2-40B4-BE49-F238E27FC236}">
              <a16:creationId xmlns:a16="http://schemas.microsoft.com/office/drawing/2014/main" id="{F19B319F-4B31-46BF-AA50-1F374362D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15488</xdr:colOff>
      <xdr:row>0</xdr:row>
      <xdr:rowOff>106401</xdr:rowOff>
    </xdr:from>
    <xdr:to>
      <xdr:col>19</xdr:col>
      <xdr:colOff>309756</xdr:colOff>
      <xdr:row>4</xdr:row>
      <xdr:rowOff>30975</xdr:rowOff>
    </xdr:to>
    <xdr:sp macro="" textlink="">
      <xdr:nvSpPr>
        <xdr:cNvPr id="7" name="Rectangle 6">
          <a:extLst>
            <a:ext uri="{FF2B5EF4-FFF2-40B4-BE49-F238E27FC236}">
              <a16:creationId xmlns:a16="http://schemas.microsoft.com/office/drawing/2014/main" id="{66DEF50C-583E-47DA-B195-09032A7757D6}"/>
            </a:ext>
          </a:extLst>
        </xdr:cNvPr>
        <xdr:cNvSpPr/>
      </xdr:nvSpPr>
      <xdr:spPr>
        <a:xfrm>
          <a:off x="15488" y="106401"/>
          <a:ext cx="11770731" cy="667989"/>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4" algn="l"/>
          <a:r>
            <a:rPr lang="en-US" sz="2400" b="1">
              <a:solidFill>
                <a:schemeClr val="tx1"/>
              </a:solidFill>
            </a:rPr>
            <a:t>      SALES DASHBOARD OF  FARMERS CHOICE 2016</a:t>
          </a:r>
        </a:p>
      </xdr:txBody>
    </xdr:sp>
    <xdr:clientData/>
  </xdr:twoCellAnchor>
  <xdr:twoCellAnchor editAs="oneCell">
    <xdr:from>
      <xdr:col>0</xdr:col>
      <xdr:colOff>430513</xdr:colOff>
      <xdr:row>0</xdr:row>
      <xdr:rowOff>154878</xdr:rowOff>
    </xdr:from>
    <xdr:to>
      <xdr:col>3</xdr:col>
      <xdr:colOff>396779</xdr:colOff>
      <xdr:row>3</xdr:row>
      <xdr:rowOff>173928</xdr:rowOff>
    </xdr:to>
    <xdr:pic>
      <xdr:nvPicPr>
        <xdr:cNvPr id="9" name="Picture 8">
          <a:extLst>
            <a:ext uri="{FF2B5EF4-FFF2-40B4-BE49-F238E27FC236}">
              <a16:creationId xmlns:a16="http://schemas.microsoft.com/office/drawing/2014/main" id="{3D94718E-B8C2-42A4-A778-D0F31BDBEF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430513" y="154878"/>
          <a:ext cx="1778339" cy="576611"/>
        </a:xfrm>
        <a:prstGeom prst="rect">
          <a:avLst/>
        </a:prstGeom>
      </xdr:spPr>
    </xdr:pic>
    <xdr:clientData/>
  </xdr:twoCellAnchor>
  <xdr:twoCellAnchor>
    <xdr:from>
      <xdr:col>3</xdr:col>
      <xdr:colOff>263294</xdr:colOff>
      <xdr:row>4</xdr:row>
      <xdr:rowOff>108414</xdr:rowOff>
    </xdr:from>
    <xdr:to>
      <xdr:col>11</xdr:col>
      <xdr:colOff>92927</xdr:colOff>
      <xdr:row>20</xdr:row>
      <xdr:rowOff>61951</xdr:rowOff>
    </xdr:to>
    <xdr:graphicFrame macro="">
      <xdr:nvGraphicFramePr>
        <xdr:cNvPr id="10" name="Chart 9">
          <a:extLst>
            <a:ext uri="{FF2B5EF4-FFF2-40B4-BE49-F238E27FC236}">
              <a16:creationId xmlns:a16="http://schemas.microsoft.com/office/drawing/2014/main" id="{06392F1C-7393-4350-B1F9-BC157BC3E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278781</xdr:colOff>
      <xdr:row>21</xdr:row>
      <xdr:rowOff>104792</xdr:rowOff>
    </xdr:from>
    <xdr:to>
      <xdr:col>11</xdr:col>
      <xdr:colOff>123903</xdr:colOff>
      <xdr:row>33</xdr:row>
      <xdr:rowOff>60343</xdr:rowOff>
    </xdr:to>
    <xdr:graphicFrame macro="">
      <xdr:nvGraphicFramePr>
        <xdr:cNvPr id="11" name="Chart 10">
          <a:extLst>
            <a:ext uri="{FF2B5EF4-FFF2-40B4-BE49-F238E27FC236}">
              <a16:creationId xmlns:a16="http://schemas.microsoft.com/office/drawing/2014/main" id="{AFFAD34F-472A-4E83-91C4-88D401B1D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387196</xdr:colOff>
      <xdr:row>21</xdr:row>
      <xdr:rowOff>100012</xdr:rowOff>
    </xdr:from>
    <xdr:to>
      <xdr:col>19</xdr:col>
      <xdr:colOff>309773</xdr:colOff>
      <xdr:row>33</xdr:row>
      <xdr:rowOff>49213</xdr:rowOff>
    </xdr:to>
    <xdr:graphicFrame macro="">
      <xdr:nvGraphicFramePr>
        <xdr:cNvPr id="12" name="Chart 11">
          <a:extLst>
            <a:ext uri="{FF2B5EF4-FFF2-40B4-BE49-F238E27FC236}">
              <a16:creationId xmlns:a16="http://schemas.microsoft.com/office/drawing/2014/main" id="{30A3BB3D-78A9-4954-95E2-F3F2A6A51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356220</xdr:colOff>
      <xdr:row>4</xdr:row>
      <xdr:rowOff>123903</xdr:rowOff>
    </xdr:from>
    <xdr:to>
      <xdr:col>19</xdr:col>
      <xdr:colOff>302182</xdr:colOff>
      <xdr:row>20</xdr:row>
      <xdr:rowOff>91575</xdr:rowOff>
    </xdr:to>
    <xdr:graphicFrame macro="">
      <xdr:nvGraphicFramePr>
        <xdr:cNvPr id="13" name="Chart 12">
          <a:extLst>
            <a:ext uri="{FF2B5EF4-FFF2-40B4-BE49-F238E27FC236}">
              <a16:creationId xmlns:a16="http://schemas.microsoft.com/office/drawing/2014/main" id="{976AE1F9-1373-45B8-AE0C-9E8510D1B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325244</xdr:colOff>
      <xdr:row>34</xdr:row>
      <xdr:rowOff>137696</xdr:rowOff>
    </xdr:from>
    <xdr:to>
      <xdr:col>19</xdr:col>
      <xdr:colOff>252175</xdr:colOff>
      <xdr:row>55</xdr:row>
      <xdr:rowOff>46464</xdr:rowOff>
    </xdr:to>
    <xdr:graphicFrame macro="">
      <xdr:nvGraphicFramePr>
        <xdr:cNvPr id="14" name="Chart 13">
          <a:extLst>
            <a:ext uri="{FF2B5EF4-FFF2-40B4-BE49-F238E27FC236}">
              <a16:creationId xmlns:a16="http://schemas.microsoft.com/office/drawing/2014/main" id="{2580906A-7DEC-4857-8C19-5DED60F3A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139856</xdr:colOff>
      <xdr:row>26</xdr:row>
      <xdr:rowOff>100052</xdr:rowOff>
    </xdr:from>
    <xdr:to>
      <xdr:col>3</xdr:col>
      <xdr:colOff>156583</xdr:colOff>
      <xdr:row>40</xdr:row>
      <xdr:rowOff>139391</xdr:rowOff>
    </xdr:to>
    <mc:AlternateContent xmlns:mc="http://schemas.openxmlformats.org/markup-compatibility/2006" xmlns:a14="http://schemas.microsoft.com/office/drawing/2010/main">
      <mc:Choice Requires="a14">
        <xdr:graphicFrame macro="">
          <xdr:nvGraphicFramePr>
            <xdr:cNvPr id="15" name="Country 1">
              <a:extLst>
                <a:ext uri="{FF2B5EF4-FFF2-40B4-BE49-F238E27FC236}">
                  <a16:creationId xmlns:a16="http://schemas.microsoft.com/office/drawing/2014/main" id="{169584EE-22E5-43C8-B06C-055C2A549E9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39856" y="4932247"/>
              <a:ext cx="1828800" cy="2641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126845</xdr:colOff>
      <xdr:row>11</xdr:row>
      <xdr:rowOff>118016</xdr:rowOff>
    </xdr:from>
    <xdr:to>
      <xdr:col>3</xdr:col>
      <xdr:colOff>143572</xdr:colOff>
      <xdr:row>26</xdr:row>
      <xdr:rowOff>-1</xdr:rowOff>
    </xdr:to>
    <mc:AlternateContent xmlns:mc="http://schemas.openxmlformats.org/markup-compatibility/2006" xmlns:a14="http://schemas.microsoft.com/office/drawing/2010/main">
      <mc:Choice Requires="a14">
        <xdr:graphicFrame macro="">
          <xdr:nvGraphicFramePr>
            <xdr:cNvPr id="5" name="Months">
              <a:extLst>
                <a:ext uri="{FF2B5EF4-FFF2-40B4-BE49-F238E27FC236}">
                  <a16:creationId xmlns:a16="http://schemas.microsoft.com/office/drawing/2014/main" id="{FF243095-8855-4A9C-956F-E28CD0B63D7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6845" y="2162406"/>
              <a:ext cx="1828800" cy="2669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164325</xdr:colOff>
      <xdr:row>41</xdr:row>
      <xdr:rowOff>62570</xdr:rowOff>
    </xdr:from>
    <xdr:to>
      <xdr:col>3</xdr:col>
      <xdr:colOff>181052</xdr:colOff>
      <xdr:row>54</xdr:row>
      <xdr:rowOff>170597</xdr:rowOff>
    </xdr:to>
    <mc:AlternateContent xmlns:mc="http://schemas.openxmlformats.org/markup-compatibility/2006" xmlns:a14="http://schemas.microsoft.com/office/drawing/2010/main">
      <mc:Choice Requires="a14">
        <xdr:graphicFrame macro="">
          <xdr:nvGraphicFramePr>
            <xdr:cNvPr id="6" name="Product 2">
              <a:extLst>
                <a:ext uri="{FF2B5EF4-FFF2-40B4-BE49-F238E27FC236}">
                  <a16:creationId xmlns:a16="http://schemas.microsoft.com/office/drawing/2014/main" id="{0268C1CD-7410-42F3-BDBA-9A10E56C9779}"/>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64325" y="768257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129478</xdr:colOff>
      <xdr:row>4</xdr:row>
      <xdr:rowOff>105160</xdr:rowOff>
    </xdr:from>
    <xdr:to>
      <xdr:col>3</xdr:col>
      <xdr:colOff>146205</xdr:colOff>
      <xdr:row>10</xdr:row>
      <xdr:rowOff>185851</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F5BED78B-56A7-4C15-B678-A5106B9205E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9478" y="848575"/>
              <a:ext cx="1828800" cy="1195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aisha Hussein" refreshedDate="45535.305723495374" createdVersion="7" refreshedVersion="7" minRefreshableVersion="3" recordCount="213" xr:uid="{D1FE7B20-E73B-429C-86A7-B80D2DF8EFC7}">
  <cacheSource type="worksheet">
    <worksheetSource name="International_Food_Umbrella"/>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9443798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8BC38F-C186-410F-A7B7-5496CEE02939}"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A19:B22" firstHeaderRow="1" firstDataRow="1" firstDataCol="1"/>
  <pivotFields count="7">
    <pivotField dataField="1" compact="0" outline="0" showAll="0"/>
    <pivotField compact="0" outline="0" showAll="0">
      <items count="8">
        <item x="5"/>
        <item x="2"/>
        <item x="3"/>
        <item x="1"/>
        <item x="0"/>
        <item x="6"/>
        <item x="4"/>
        <item t="default"/>
      </items>
    </pivotField>
    <pivotField axis="axisRow"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 compact="0" outline="0" showAll="0" defaultSubtotal="0"/>
  </pivotFields>
  <rowFields count="1">
    <field x="2"/>
  </rowFields>
  <rowItems count="3">
    <i>
      <x/>
    </i>
    <i>
      <x v="1"/>
    </i>
    <i t="grand">
      <x/>
    </i>
  </rowItems>
  <colItems count="1">
    <i/>
  </colItems>
  <dataFields count="1">
    <dataField name="Sum of Order ID" fld="0"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991969-028B-4151-B1CC-AE27ED75172E}"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6:B14" firstHeaderRow="1" firstDataRow="1" firstDataCol="1"/>
  <pivotFields count="7">
    <pivotField dataField="1"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pivotField axis="axisRow" compact="0" outline="0" showAll="0">
      <items count="8">
        <item x="4"/>
        <item x="2"/>
        <item x="6"/>
        <item x="3"/>
        <item x="5"/>
        <item x="1"/>
        <item x="0"/>
        <item t="default"/>
      </items>
    </pivotField>
    <pivotField compact="0" outline="0"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Sum of Order ID" fld="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9AE7CF-9FFE-4762-9A40-D901CEF6FEA1}" name="PivotTable1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N17:O25" firstHeaderRow="1" firstDataRow="1" firstDataCol="1"/>
  <pivotFields count="7">
    <pivotField compact="0" outline="0" showAll="0"/>
    <pivotField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axis="axisRow" compact="0" outline="0" showAll="0">
      <items count="8">
        <item x="4"/>
        <item x="2"/>
        <item x="6"/>
        <item x="3"/>
        <item x="5"/>
        <item x="1"/>
        <item x="0"/>
        <item t="default"/>
      </items>
    </pivotField>
    <pivotField compact="0" outline="0"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Count of Product" fld="1"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Dark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3345C5-AA11-489C-A027-5B55A3DA75EE}" name="PivotTable10"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A27:B30" firstHeaderRow="1" firstDataRow="1" firstDataCol="1"/>
  <pivotFields count="7">
    <pivotField compact="0" outline="0" showAll="0"/>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 compact="0" outline="0" showAll="0" defaultSubtotal="0"/>
  </pivotFields>
  <rowFields count="1">
    <field x="2"/>
  </rowFields>
  <rowItems count="3">
    <i>
      <x/>
    </i>
    <i>
      <x v="1"/>
    </i>
    <i t="grand">
      <x/>
    </i>
  </rowItems>
  <colItems count="1">
    <i/>
  </colItems>
  <dataFields count="1">
    <dataField name="Sum of Amount" fld="3"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3D53E3-5E30-4BDA-98E8-952E9EEFB851}"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9">
  <location ref="N5:O13" firstHeaderRow="1" firstDataRow="1" firstDataCol="1"/>
  <pivotFields count="7">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 compact="0" outline="0" showAll="0" defaultSubtotal="0"/>
  </pivotFields>
  <rowFields count="1">
    <field x="1"/>
  </rowFields>
  <rowItems count="8">
    <i>
      <x/>
    </i>
    <i>
      <x v="1"/>
    </i>
    <i>
      <x v="2"/>
    </i>
    <i>
      <x v="3"/>
    </i>
    <i>
      <x v="4"/>
    </i>
    <i>
      <x v="5"/>
    </i>
    <i>
      <x v="6"/>
    </i>
    <i t="grand">
      <x/>
    </i>
  </rowItems>
  <colItems count="1">
    <i/>
  </colItems>
  <dataFields count="1">
    <dataField name="Sum of Amount" fld="3"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596743-1E6C-4269-BA23-21AEB66B5FB0}"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2">
  <location ref="A22:N31" firstHeaderRow="1" firstDataRow="2" firstDataCol="1"/>
  <pivotFields count="7">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Col" compact="0" outline="0"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8">
    <i>
      <x/>
    </i>
    <i>
      <x v="1"/>
    </i>
    <i>
      <x v="2"/>
    </i>
    <i>
      <x v="3"/>
    </i>
    <i>
      <x v="4"/>
    </i>
    <i>
      <x v="5"/>
    </i>
    <i>
      <x v="6"/>
    </i>
    <i t="grand">
      <x/>
    </i>
  </rowItems>
  <colFields count="1">
    <field x="6"/>
  </colFields>
  <colItems count="13">
    <i>
      <x v="1"/>
    </i>
    <i>
      <x v="2"/>
    </i>
    <i>
      <x v="3"/>
    </i>
    <i>
      <x v="4"/>
    </i>
    <i>
      <x v="5"/>
    </i>
    <i>
      <x v="6"/>
    </i>
    <i>
      <x v="7"/>
    </i>
    <i>
      <x v="8"/>
    </i>
    <i>
      <x v="9"/>
    </i>
    <i>
      <x v="10"/>
    </i>
    <i>
      <x v="11"/>
    </i>
    <i>
      <x v="12"/>
    </i>
    <i t="grand">
      <x/>
    </i>
  </colItems>
  <dataFields count="1">
    <dataField name="Sum of Amount" fld="3" baseField="0" baseItem="0"/>
  </dataFields>
  <chartFormats count="38">
    <chartFormat chart="0" format="0" series="1">
      <pivotArea type="data" outline="0" fieldPosition="0">
        <references count="1">
          <reference field="4294967294" count="1" selected="0">
            <x v="0"/>
          </reference>
        </references>
      </pivotArea>
    </chartFormat>
    <chartFormat chart="4" format="30"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6" count="1" selected="0">
            <x v="1"/>
          </reference>
        </references>
      </pivotArea>
    </chartFormat>
    <chartFormat chart="9" format="1" series="1">
      <pivotArea type="data" outline="0" fieldPosition="0">
        <references count="2">
          <reference field="4294967294" count="1" selected="0">
            <x v="0"/>
          </reference>
          <reference field="6" count="1" selected="0">
            <x v="2"/>
          </reference>
        </references>
      </pivotArea>
    </chartFormat>
    <chartFormat chart="9" format="2" series="1">
      <pivotArea type="data" outline="0" fieldPosition="0">
        <references count="2">
          <reference field="4294967294" count="1" selected="0">
            <x v="0"/>
          </reference>
          <reference field="6" count="1" selected="0">
            <x v="3"/>
          </reference>
        </references>
      </pivotArea>
    </chartFormat>
    <chartFormat chart="9" format="3" series="1">
      <pivotArea type="data" outline="0" fieldPosition="0">
        <references count="2">
          <reference field="4294967294" count="1" selected="0">
            <x v="0"/>
          </reference>
          <reference field="6" count="1" selected="0">
            <x v="4"/>
          </reference>
        </references>
      </pivotArea>
    </chartFormat>
    <chartFormat chart="9" format="4" series="1">
      <pivotArea type="data" outline="0" fieldPosition="0">
        <references count="2">
          <reference field="4294967294" count="1" selected="0">
            <x v="0"/>
          </reference>
          <reference field="6" count="1" selected="0">
            <x v="5"/>
          </reference>
        </references>
      </pivotArea>
    </chartFormat>
    <chartFormat chart="9" format="5" series="1">
      <pivotArea type="data" outline="0" fieldPosition="0">
        <references count="2">
          <reference field="4294967294" count="1" selected="0">
            <x v="0"/>
          </reference>
          <reference field="6" count="1" selected="0">
            <x v="6"/>
          </reference>
        </references>
      </pivotArea>
    </chartFormat>
    <chartFormat chart="9" format="6" series="1">
      <pivotArea type="data" outline="0" fieldPosition="0">
        <references count="2">
          <reference field="4294967294" count="1" selected="0">
            <x v="0"/>
          </reference>
          <reference field="6" count="1" selected="0">
            <x v="7"/>
          </reference>
        </references>
      </pivotArea>
    </chartFormat>
    <chartFormat chart="9" format="7" series="1">
      <pivotArea type="data" outline="0" fieldPosition="0">
        <references count="2">
          <reference field="4294967294" count="1" selected="0">
            <x v="0"/>
          </reference>
          <reference field="6" count="1" selected="0">
            <x v="8"/>
          </reference>
        </references>
      </pivotArea>
    </chartFormat>
    <chartFormat chart="9" format="8" series="1">
      <pivotArea type="data" outline="0" fieldPosition="0">
        <references count="2">
          <reference field="4294967294" count="1" selected="0">
            <x v="0"/>
          </reference>
          <reference field="6" count="1" selected="0">
            <x v="9"/>
          </reference>
        </references>
      </pivotArea>
    </chartFormat>
    <chartFormat chart="9" format="9" series="1">
      <pivotArea type="data" outline="0" fieldPosition="0">
        <references count="2">
          <reference field="4294967294" count="1" selected="0">
            <x v="0"/>
          </reference>
          <reference field="6" count="1" selected="0">
            <x v="10"/>
          </reference>
        </references>
      </pivotArea>
    </chartFormat>
    <chartFormat chart="9" format="10" series="1">
      <pivotArea type="data" outline="0" fieldPosition="0">
        <references count="2">
          <reference field="4294967294" count="1" selected="0">
            <x v="0"/>
          </reference>
          <reference field="6" count="1" selected="0">
            <x v="11"/>
          </reference>
        </references>
      </pivotArea>
    </chartFormat>
    <chartFormat chart="9" format="11" series="1">
      <pivotArea type="data" outline="0" fieldPosition="0">
        <references count="2">
          <reference field="4294967294" count="1" selected="0">
            <x v="0"/>
          </reference>
          <reference field="6" count="1" selected="0">
            <x v="12"/>
          </reference>
        </references>
      </pivotArea>
    </chartFormat>
    <chartFormat chart="10" format="12" series="1">
      <pivotArea type="data" outline="0" fieldPosition="0">
        <references count="2">
          <reference field="4294967294" count="1" selected="0">
            <x v="0"/>
          </reference>
          <reference field="6" count="1" selected="0">
            <x v="1"/>
          </reference>
        </references>
      </pivotArea>
    </chartFormat>
    <chartFormat chart="10" format="13" series="1">
      <pivotArea type="data" outline="0" fieldPosition="0">
        <references count="2">
          <reference field="4294967294" count="1" selected="0">
            <x v="0"/>
          </reference>
          <reference field="6" count="1" selected="0">
            <x v="2"/>
          </reference>
        </references>
      </pivotArea>
    </chartFormat>
    <chartFormat chart="10" format="14" series="1">
      <pivotArea type="data" outline="0" fieldPosition="0">
        <references count="2">
          <reference field="4294967294" count="1" selected="0">
            <x v="0"/>
          </reference>
          <reference field="6" count="1" selected="0">
            <x v="3"/>
          </reference>
        </references>
      </pivotArea>
    </chartFormat>
    <chartFormat chart="10" format="15" series="1">
      <pivotArea type="data" outline="0" fieldPosition="0">
        <references count="2">
          <reference field="4294967294" count="1" selected="0">
            <x v="0"/>
          </reference>
          <reference field="6" count="1" selected="0">
            <x v="4"/>
          </reference>
        </references>
      </pivotArea>
    </chartFormat>
    <chartFormat chart="10" format="16" series="1">
      <pivotArea type="data" outline="0" fieldPosition="0">
        <references count="2">
          <reference field="4294967294" count="1" selected="0">
            <x v="0"/>
          </reference>
          <reference field="6" count="1" selected="0">
            <x v="5"/>
          </reference>
        </references>
      </pivotArea>
    </chartFormat>
    <chartFormat chart="10" format="17" series="1">
      <pivotArea type="data" outline="0" fieldPosition="0">
        <references count="2">
          <reference field="4294967294" count="1" selected="0">
            <x v="0"/>
          </reference>
          <reference field="6" count="1" selected="0">
            <x v="6"/>
          </reference>
        </references>
      </pivotArea>
    </chartFormat>
    <chartFormat chart="10" format="18" series="1">
      <pivotArea type="data" outline="0" fieldPosition="0">
        <references count="2">
          <reference field="4294967294" count="1" selected="0">
            <x v="0"/>
          </reference>
          <reference field="6" count="1" selected="0">
            <x v="7"/>
          </reference>
        </references>
      </pivotArea>
    </chartFormat>
    <chartFormat chart="10" format="19" series="1">
      <pivotArea type="data" outline="0" fieldPosition="0">
        <references count="2">
          <reference field="4294967294" count="1" selected="0">
            <x v="0"/>
          </reference>
          <reference field="6" count="1" selected="0">
            <x v="8"/>
          </reference>
        </references>
      </pivotArea>
    </chartFormat>
    <chartFormat chart="10" format="20" series="1">
      <pivotArea type="data" outline="0" fieldPosition="0">
        <references count="2">
          <reference field="4294967294" count="1" selected="0">
            <x v="0"/>
          </reference>
          <reference field="6" count="1" selected="0">
            <x v="9"/>
          </reference>
        </references>
      </pivotArea>
    </chartFormat>
    <chartFormat chart="10" format="21" series="1">
      <pivotArea type="data" outline="0" fieldPosition="0">
        <references count="2">
          <reference field="4294967294" count="1" selected="0">
            <x v="0"/>
          </reference>
          <reference field="6" count="1" selected="0">
            <x v="10"/>
          </reference>
        </references>
      </pivotArea>
    </chartFormat>
    <chartFormat chart="10" format="22" series="1">
      <pivotArea type="data" outline="0" fieldPosition="0">
        <references count="2">
          <reference field="4294967294" count="1" selected="0">
            <x v="0"/>
          </reference>
          <reference field="6" count="1" selected="0">
            <x v="11"/>
          </reference>
        </references>
      </pivotArea>
    </chartFormat>
    <chartFormat chart="10" format="23" series="1">
      <pivotArea type="data" outline="0" fieldPosition="0">
        <references count="2">
          <reference field="4294967294" count="1" selected="0">
            <x v="0"/>
          </reference>
          <reference field="6" count="1" selected="0">
            <x v="12"/>
          </reference>
        </references>
      </pivotArea>
    </chartFormat>
    <chartFormat chart="11" format="24" series="1">
      <pivotArea type="data" outline="0" fieldPosition="0">
        <references count="2">
          <reference field="4294967294" count="1" selected="0">
            <x v="0"/>
          </reference>
          <reference field="6" count="1" selected="0">
            <x v="1"/>
          </reference>
        </references>
      </pivotArea>
    </chartFormat>
    <chartFormat chart="11" format="25" series="1">
      <pivotArea type="data" outline="0" fieldPosition="0">
        <references count="2">
          <reference field="4294967294" count="1" selected="0">
            <x v="0"/>
          </reference>
          <reference field="6" count="1" selected="0">
            <x v="2"/>
          </reference>
        </references>
      </pivotArea>
    </chartFormat>
    <chartFormat chart="11" format="26" series="1">
      <pivotArea type="data" outline="0" fieldPosition="0">
        <references count="2">
          <reference field="4294967294" count="1" selected="0">
            <x v="0"/>
          </reference>
          <reference field="6" count="1" selected="0">
            <x v="3"/>
          </reference>
        </references>
      </pivotArea>
    </chartFormat>
    <chartFormat chart="11" format="27" series="1">
      <pivotArea type="data" outline="0" fieldPosition="0">
        <references count="2">
          <reference field="4294967294" count="1" selected="0">
            <x v="0"/>
          </reference>
          <reference field="6" count="1" selected="0">
            <x v="4"/>
          </reference>
        </references>
      </pivotArea>
    </chartFormat>
    <chartFormat chart="11" format="28" series="1">
      <pivotArea type="data" outline="0" fieldPosition="0">
        <references count="2">
          <reference field="4294967294" count="1" selected="0">
            <x v="0"/>
          </reference>
          <reference field="6" count="1" selected="0">
            <x v="5"/>
          </reference>
        </references>
      </pivotArea>
    </chartFormat>
    <chartFormat chart="11" format="29" series="1">
      <pivotArea type="data" outline="0" fieldPosition="0">
        <references count="2">
          <reference field="4294967294" count="1" selected="0">
            <x v="0"/>
          </reference>
          <reference field="6" count="1" selected="0">
            <x v="6"/>
          </reference>
        </references>
      </pivotArea>
    </chartFormat>
    <chartFormat chart="11" format="30" series="1">
      <pivotArea type="data" outline="0" fieldPosition="0">
        <references count="2">
          <reference field="4294967294" count="1" selected="0">
            <x v="0"/>
          </reference>
          <reference field="6" count="1" selected="0">
            <x v="7"/>
          </reference>
        </references>
      </pivotArea>
    </chartFormat>
    <chartFormat chart="11" format="31" series="1">
      <pivotArea type="data" outline="0" fieldPosition="0">
        <references count="2">
          <reference field="4294967294" count="1" selected="0">
            <x v="0"/>
          </reference>
          <reference field="6" count="1" selected="0">
            <x v="8"/>
          </reference>
        </references>
      </pivotArea>
    </chartFormat>
    <chartFormat chart="11" format="32" series="1">
      <pivotArea type="data" outline="0" fieldPosition="0">
        <references count="2">
          <reference field="4294967294" count="1" selected="0">
            <x v="0"/>
          </reference>
          <reference field="6" count="1" selected="0">
            <x v="9"/>
          </reference>
        </references>
      </pivotArea>
    </chartFormat>
    <chartFormat chart="11" format="33" series="1">
      <pivotArea type="data" outline="0" fieldPosition="0">
        <references count="2">
          <reference field="4294967294" count="1" selected="0">
            <x v="0"/>
          </reference>
          <reference field="6" count="1" selected="0">
            <x v="10"/>
          </reference>
        </references>
      </pivotArea>
    </chartFormat>
    <chartFormat chart="11" format="34" series="1">
      <pivotArea type="data" outline="0" fieldPosition="0">
        <references count="2">
          <reference field="4294967294" count="1" selected="0">
            <x v="0"/>
          </reference>
          <reference field="6" count="1" selected="0">
            <x v="11"/>
          </reference>
        </references>
      </pivotArea>
    </chartFormat>
    <chartFormat chart="11" format="35" series="1">
      <pivotArea type="data" outline="0" fieldPosition="0">
        <references count="2">
          <reference field="4294967294" count="1" selected="0">
            <x v="0"/>
          </reference>
          <reference field="6" count="1" selected="0">
            <x v="12"/>
          </reference>
        </references>
      </pivotArea>
    </chartFormat>
  </chartFormats>
  <pivotTableStyleInfo name="PivotStyleDark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23228E-8FAD-442F-9EDB-21DED6F0A7AE}" name="PivotTable1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0">
  <location ref="A5:D14" firstHeaderRow="1" firstDataRow="2" firstDataCol="1"/>
  <pivotFields count="7">
    <pivotField compact="0" outline="0" showAll="0"/>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 compact="0" outline="0" showAll="0" defaultSubtotal="0"/>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chartFormats count="8">
    <chartFormat chart="5" format="2" series="1">
      <pivotArea type="data" outline="0" fieldPosition="0">
        <references count="2">
          <reference field="4294967294" count="1" selected="0">
            <x v="0"/>
          </reference>
          <reference field="2" count="1" selected="0">
            <x v="0"/>
          </reference>
        </references>
      </pivotArea>
    </chartFormat>
    <chartFormat chart="5" format="3" series="1">
      <pivotArea type="data" outline="0" fieldPosition="0">
        <references count="2">
          <reference field="4294967294" count="1" selected="0">
            <x v="0"/>
          </reference>
          <reference field="2" count="1" selected="0">
            <x v="1"/>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8" format="2" series="1">
      <pivotArea type="data" outline="0" fieldPosition="0">
        <references count="2">
          <reference field="4294967294" count="1" selected="0">
            <x v="0"/>
          </reference>
          <reference field="2" count="1" selected="0">
            <x v="0"/>
          </reference>
        </references>
      </pivotArea>
    </chartFormat>
    <chartFormat chart="8" format="3" series="1">
      <pivotArea type="data" outline="0" fieldPosition="0">
        <references count="2">
          <reference field="4294967294" count="1" selected="0">
            <x v="0"/>
          </reference>
          <reference field="2" count="1" selected="0">
            <x v="1"/>
          </reference>
        </references>
      </pivotArea>
    </chartFormat>
    <chartFormat chart="9" format="4" series="1">
      <pivotArea type="data" outline="0" fieldPosition="0">
        <references count="2">
          <reference field="4294967294" count="1" selected="0">
            <x v="0"/>
          </reference>
          <reference field="2" count="1" selected="0">
            <x v="0"/>
          </reference>
        </references>
      </pivotArea>
    </chartFormat>
    <chartFormat chart="9" format="5" series="1">
      <pivotArea type="data" outline="0" fieldPosition="0">
        <references count="2">
          <reference field="4294967294" count="1" selected="0">
            <x v="0"/>
          </reference>
          <reference field="2" count="1" selected="0">
            <x v="1"/>
          </reference>
        </references>
      </pivotArea>
    </chartFormat>
  </chartFormats>
  <pivotTableStyleInfo name="PivotStyleDark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F7A6649-32FF-4659-8560-8FEFEE621CE8}" sourceName="Product">
  <pivotTables>
    <pivotTable tabId="12" name="PivotTable2"/>
  </pivotTables>
  <data>
    <tabular pivotCacheId="944379853">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23092A4-6C47-444F-A6E7-B5C11D677217}" sourceName="Country">
  <pivotTables>
    <pivotTable tabId="13" name="PivotTable12"/>
  </pivotTables>
  <data>
    <tabular pivotCacheId="944379853">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C3CCC1E3-AA71-4587-BD47-488B6ACB7136}" sourceName="Months">
  <pivotTables>
    <pivotTable tabId="12" name="PivotTable15"/>
  </pivotTables>
  <data>
    <tabular pivotCacheId="944379853">
      <items count="14">
        <i x="1" s="1"/>
        <i x="2" s="1"/>
        <i x="3" s="1"/>
        <i x="4" s="1"/>
        <i x="5" s="1"/>
        <i x="6" s="1"/>
        <i x="7" s="1"/>
        <i x="8" s="1"/>
        <i x="9" s="1"/>
        <i x="10" s="1"/>
        <i x="11" s="1"/>
        <i x="12" s="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E6B98FC-463E-456B-8571-33BFC26A48EF}" sourceName="Category">
  <pivotTables>
    <pivotTable tabId="12" name="PivotTable2"/>
  </pivotTables>
  <data>
    <tabular pivotCacheId="9443798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C253C8CE-5A54-4C04-9C76-33901D9889A7}" cache="Slicer_Product" caption="Product" rowHeight="241300"/>
  <slicer name="Country 1" xr10:uid="{926681A2-0CA6-4AF2-9C84-A439EA027258}" cache="Slicer_Country" caption="Country" rowHeight="241300"/>
  <slicer name="Months" xr10:uid="{19CDA573-667D-49E8-9219-FDA6609FCA7D}" cache="Slicer_Months" caption="Months" startItem="6" rowHeight="241300"/>
  <slicer name="Category" xr10:uid="{63D0F982-5413-47B7-B2FE-566E503FD069}"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E64E57-2BC2-422F-AD67-BC7644700181}" name="Table3" displayName="Table3" ref="R1:W214" totalsRowShown="0" headerRowDxfId="19">
  <autoFilter ref="R1:W214" xr:uid="{A0E64E57-2BC2-422F-AD67-BC7644700181}"/>
  <tableColumns count="6">
    <tableColumn id="1" xr3:uid="{60A958DE-4224-4504-8853-3309E669C13E}" name="Order ID"/>
    <tableColumn id="2" xr3:uid="{D51DFE32-43A7-421D-B75E-AC15F0FC85CC}" name="Product"/>
    <tableColumn id="3" xr3:uid="{21E782E2-BBA4-4114-B452-6C634A5FE160}" name="Category" dataDxfId="18"/>
    <tableColumn id="4" xr3:uid="{33178B45-90DB-490A-8AA3-385D8DF8A548}" name="Amount" dataDxfId="17"/>
    <tableColumn id="5" xr3:uid="{FB43F56A-5DB1-4CA7-B9B7-2BD47EDEB6C6}" name="Date" dataDxfId="16"/>
    <tableColumn id="6" xr3:uid="{15A65634-9B32-45EC-B4ED-534A55A9DBF2}" name="Country"/>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5">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4"/>
    <tableColumn id="5" xr3:uid="{0098E771-5555-40D4-9387-75F4219BA077}" name="Date" dataDxfId="13"/>
    <tableColumn id="6" xr3:uid="{B599B0F0-814D-4A2F-AE88-C5ED24F68136}" name="Country"/>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A7D190-EFC0-4DE1-AB5B-8D9C9E04CC55}" name="International_Food_Umbrella" displayName="International_Food_Umbrella" ref="A1:F214" totalsRowShown="0" headerRowDxfId="2">
  <tableColumns count="6">
    <tableColumn id="1" xr3:uid="{4CF5DB14-3CE9-44C8-809F-587679FFD393}" name="Order ID"/>
    <tableColumn id="2" xr3:uid="{A5175D6C-375B-4471-9AEC-F492065C0C46}" name="Product"/>
    <tableColumn id="3" xr3:uid="{DACF4B99-D2F6-4ACE-97F4-20720653D8A0}" name="Category"/>
    <tableColumn id="4" xr3:uid="{8B112C09-1F29-48FD-A614-E6E0F0AFEDCB}" name="Amount" dataDxfId="1"/>
    <tableColumn id="5" xr3:uid="{09C1497F-99C2-4F28-99F4-B425ECE6B360}" name="Date" dataDxfId="0"/>
    <tableColumn id="6" xr3:uid="{F84D9CE8-1645-4A09-960B-A0D9C00E6D60}"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14"/>
  <sheetViews>
    <sheetView topLeftCell="M1" workbookViewId="0">
      <selection activeCell="Z2" sqref="Z2"/>
    </sheetView>
  </sheetViews>
  <sheetFormatPr defaultRowHeight="14.5" x14ac:dyDescent="0.35"/>
  <cols>
    <col min="1" max="1" width="8.453125" bestFit="1" customWidth="1"/>
    <col min="2" max="2" width="8" bestFit="1" customWidth="1"/>
    <col min="3" max="3" width="11" bestFit="1" customWidth="1"/>
    <col min="4" max="4" width="8.1796875" bestFit="1" customWidth="1"/>
    <col min="5" max="5" width="10.7265625" bestFit="1" customWidth="1"/>
    <col min="6" max="6" width="15.453125" bestFit="1" customWidth="1"/>
    <col min="7" max="7" width="10.453125" customWidth="1"/>
    <col min="8" max="8" width="10.26953125" customWidth="1"/>
    <col min="9" max="9" width="23.453125" bestFit="1" customWidth="1"/>
    <col min="10" max="13" width="23.453125" customWidth="1"/>
    <col min="18" max="18" width="10.54296875" customWidth="1"/>
    <col min="19" max="19" width="10" customWidth="1"/>
    <col min="20" max="20" width="11" bestFit="1" customWidth="1"/>
    <col min="21" max="21" width="10.26953125" customWidth="1"/>
    <col min="22" max="22" width="10.7265625" bestFit="1" customWidth="1"/>
    <col min="23" max="23" width="15.453125" bestFit="1" customWidth="1"/>
    <col min="26" max="26" width="16" bestFit="1" customWidth="1"/>
  </cols>
  <sheetData>
    <row r="1" spans="1:28" x14ac:dyDescent="0.35">
      <c r="A1" s="1" t="s">
        <v>1</v>
      </c>
      <c r="B1" s="1" t="s">
        <v>2</v>
      </c>
      <c r="C1" s="1" t="s">
        <v>3</v>
      </c>
      <c r="D1" s="1" t="s">
        <v>4</v>
      </c>
      <c r="E1" s="1" t="s">
        <v>7</v>
      </c>
      <c r="F1" s="1" t="s">
        <v>0</v>
      </c>
      <c r="I1" s="1" t="s">
        <v>22</v>
      </c>
      <c r="J1" s="1" t="s">
        <v>33</v>
      </c>
      <c r="K1" s="1"/>
      <c r="L1" s="1"/>
      <c r="M1" s="1"/>
      <c r="R1" s="1" t="s">
        <v>1</v>
      </c>
      <c r="S1" s="1" t="s">
        <v>2</v>
      </c>
      <c r="T1" s="1" t="s">
        <v>3</v>
      </c>
      <c r="U1" s="1" t="s">
        <v>4</v>
      </c>
      <c r="V1" s="1" t="s">
        <v>7</v>
      </c>
      <c r="W1" s="1" t="s">
        <v>0</v>
      </c>
    </row>
    <row r="2" spans="1:28" x14ac:dyDescent="0.35">
      <c r="A2">
        <v>1</v>
      </c>
      <c r="B2" t="s">
        <v>17</v>
      </c>
      <c r="C2" t="s">
        <v>6</v>
      </c>
      <c r="D2" s="2">
        <v>4270</v>
      </c>
      <c r="E2" s="3">
        <v>42375</v>
      </c>
      <c r="F2" t="s">
        <v>8</v>
      </c>
      <c r="I2" t="s">
        <v>23</v>
      </c>
      <c r="R2">
        <v>1</v>
      </c>
      <c r="S2" t="s">
        <v>17</v>
      </c>
      <c r="T2" s="6" t="s">
        <v>6</v>
      </c>
      <c r="U2" s="2">
        <v>4270</v>
      </c>
      <c r="V2" s="3">
        <v>42375</v>
      </c>
      <c r="W2" t="s">
        <v>8</v>
      </c>
      <c r="Z2" t="s">
        <v>29</v>
      </c>
      <c r="AB2" s="4"/>
    </row>
    <row r="3" spans="1:28" x14ac:dyDescent="0.35">
      <c r="A3">
        <v>2</v>
      </c>
      <c r="B3" t="s">
        <v>21</v>
      </c>
      <c r="C3" t="s">
        <v>6</v>
      </c>
      <c r="D3" s="2">
        <v>8239</v>
      </c>
      <c r="E3" s="3">
        <v>42376</v>
      </c>
      <c r="F3" t="s">
        <v>9</v>
      </c>
      <c r="I3" t="s">
        <v>24</v>
      </c>
      <c r="R3">
        <v>2</v>
      </c>
      <c r="S3" t="s">
        <v>21</v>
      </c>
      <c r="T3" s="6" t="s">
        <v>6</v>
      </c>
      <c r="U3" s="2">
        <v>8239</v>
      </c>
      <c r="V3" s="3">
        <v>42376</v>
      </c>
      <c r="W3" t="s">
        <v>9</v>
      </c>
      <c r="Z3" t="s">
        <v>30</v>
      </c>
      <c r="AB3" s="5"/>
    </row>
    <row r="4" spans="1:28" x14ac:dyDescent="0.35">
      <c r="A4">
        <v>3</v>
      </c>
      <c r="B4" t="s">
        <v>13</v>
      </c>
      <c r="C4" t="s">
        <v>5</v>
      </c>
      <c r="D4" s="2">
        <v>617</v>
      </c>
      <c r="E4" s="3">
        <v>42377</v>
      </c>
      <c r="F4" t="s">
        <v>8</v>
      </c>
      <c r="R4">
        <v>3</v>
      </c>
      <c r="S4" t="s">
        <v>13</v>
      </c>
      <c r="T4" s="6" t="s">
        <v>5</v>
      </c>
      <c r="U4" s="2">
        <v>617</v>
      </c>
      <c r="V4" s="3">
        <v>42377</v>
      </c>
      <c r="W4" t="s">
        <v>8</v>
      </c>
      <c r="Z4" t="s">
        <v>31</v>
      </c>
      <c r="AB4" s="7"/>
    </row>
    <row r="5" spans="1:28" x14ac:dyDescent="0.35">
      <c r="A5">
        <v>4</v>
      </c>
      <c r="B5" t="s">
        <v>13</v>
      </c>
      <c r="C5" t="s">
        <v>5</v>
      </c>
      <c r="D5" s="2">
        <v>8384</v>
      </c>
      <c r="E5" s="3">
        <v>42379</v>
      </c>
      <c r="F5" t="s">
        <v>10</v>
      </c>
      <c r="I5" t="s">
        <v>25</v>
      </c>
      <c r="J5" t="s">
        <v>26</v>
      </c>
      <c r="L5" t="s">
        <v>28</v>
      </c>
      <c r="M5" t="s">
        <v>27</v>
      </c>
      <c r="R5">
        <v>4</v>
      </c>
      <c r="S5" t="s">
        <v>13</v>
      </c>
      <c r="T5" s="6" t="s">
        <v>5</v>
      </c>
      <c r="U5" s="2">
        <v>8384</v>
      </c>
      <c r="V5" s="3">
        <v>42379</v>
      </c>
      <c r="W5" t="s">
        <v>10</v>
      </c>
      <c r="Z5" t="s">
        <v>32</v>
      </c>
      <c r="AB5" s="8"/>
    </row>
    <row r="6" spans="1:28" x14ac:dyDescent="0.35">
      <c r="A6">
        <v>5</v>
      </c>
      <c r="B6" t="s">
        <v>18</v>
      </c>
      <c r="C6" t="s">
        <v>6</v>
      </c>
      <c r="D6" s="2">
        <v>2626</v>
      </c>
      <c r="E6" s="3">
        <v>42379</v>
      </c>
      <c r="F6" t="s">
        <v>12</v>
      </c>
      <c r="I6" t="str" cm="1">
        <f t="array" ref="I6:I12">_xlfn.UNIQUE(Table3[Country])</f>
        <v>United States</v>
      </c>
      <c r="J6" t="str" cm="1">
        <f t="array" ref="J6:J12">_xlfn.UNIQUE(Table3[Product])</f>
        <v>Carrots</v>
      </c>
      <c r="L6">
        <f>AVERAGE(Table3[Order ID])</f>
        <v>107</v>
      </c>
      <c r="M6">
        <f>SUM(Table3[Order ID])</f>
        <v>22791</v>
      </c>
      <c r="R6">
        <v>5</v>
      </c>
      <c r="S6" t="s">
        <v>18</v>
      </c>
      <c r="T6" s="6" t="s">
        <v>6</v>
      </c>
      <c r="U6" s="2">
        <v>2626</v>
      </c>
      <c r="V6" s="3">
        <v>42379</v>
      </c>
      <c r="W6" t="s">
        <v>12</v>
      </c>
    </row>
    <row r="7" spans="1:28" x14ac:dyDescent="0.35">
      <c r="A7">
        <v>6</v>
      </c>
      <c r="B7" t="s">
        <v>15</v>
      </c>
      <c r="C7" t="s">
        <v>5</v>
      </c>
      <c r="D7" s="2">
        <v>3610</v>
      </c>
      <c r="E7" s="3">
        <v>42380</v>
      </c>
      <c r="F7" t="s">
        <v>8</v>
      </c>
      <c r="I7" t="str">
        <v>United Kingdom</v>
      </c>
      <c r="J7" t="str">
        <v>Cabbage</v>
      </c>
      <c r="R7">
        <v>6</v>
      </c>
      <c r="S7" t="s">
        <v>15</v>
      </c>
      <c r="T7" s="6" t="s">
        <v>5</v>
      </c>
      <c r="U7" s="2">
        <v>3610</v>
      </c>
      <c r="V7" s="3">
        <v>42380</v>
      </c>
      <c r="W7" t="s">
        <v>8</v>
      </c>
    </row>
    <row r="8" spans="1:28" x14ac:dyDescent="0.35">
      <c r="A8">
        <v>7</v>
      </c>
      <c r="B8" t="s">
        <v>21</v>
      </c>
      <c r="C8" t="s">
        <v>6</v>
      </c>
      <c r="D8" s="2">
        <v>9062</v>
      </c>
      <c r="E8" s="3">
        <v>42380</v>
      </c>
      <c r="F8" t="s">
        <v>11</v>
      </c>
      <c r="I8" t="str">
        <v>Canada</v>
      </c>
      <c r="J8" t="str">
        <v>Banana</v>
      </c>
      <c r="L8">
        <f>AVERAGE(Table3[Amount])</f>
        <v>4834.4319248826287</v>
      </c>
      <c r="R8">
        <v>7</v>
      </c>
      <c r="S8" t="s">
        <v>21</v>
      </c>
      <c r="T8" s="6" t="s">
        <v>6</v>
      </c>
      <c r="U8" s="2">
        <v>9062</v>
      </c>
      <c r="V8" s="3">
        <v>42380</v>
      </c>
      <c r="W8" t="s">
        <v>11</v>
      </c>
    </row>
    <row r="9" spans="1:28" x14ac:dyDescent="0.35">
      <c r="A9">
        <v>8</v>
      </c>
      <c r="B9" t="s">
        <v>13</v>
      </c>
      <c r="C9" t="s">
        <v>5</v>
      </c>
      <c r="D9" s="2">
        <v>6906</v>
      </c>
      <c r="E9" s="3">
        <v>42385</v>
      </c>
      <c r="F9" t="s">
        <v>20</v>
      </c>
      <c r="I9" t="str">
        <v>Germany</v>
      </c>
      <c r="J9" t="str">
        <v>Beans</v>
      </c>
      <c r="R9">
        <v>8</v>
      </c>
      <c r="S9" t="s">
        <v>13</v>
      </c>
      <c r="T9" s="6" t="s">
        <v>5</v>
      </c>
      <c r="U9" s="2">
        <v>6906</v>
      </c>
      <c r="V9" s="3">
        <v>42385</v>
      </c>
      <c r="W9" t="s">
        <v>20</v>
      </c>
    </row>
    <row r="10" spans="1:28" x14ac:dyDescent="0.35">
      <c r="A10">
        <v>9</v>
      </c>
      <c r="B10" t="s">
        <v>14</v>
      </c>
      <c r="C10" t="s">
        <v>5</v>
      </c>
      <c r="D10" s="2">
        <v>2417</v>
      </c>
      <c r="E10" s="3">
        <v>42385</v>
      </c>
      <c r="F10" t="s">
        <v>19</v>
      </c>
      <c r="I10" t="str">
        <v>Australia</v>
      </c>
      <c r="J10" t="str">
        <v>Orange</v>
      </c>
      <c r="R10">
        <v>9</v>
      </c>
      <c r="S10" t="s">
        <v>14</v>
      </c>
      <c r="T10" s="6" t="s">
        <v>5</v>
      </c>
      <c r="U10" s="2">
        <v>2417</v>
      </c>
      <c r="V10" s="3">
        <v>42385</v>
      </c>
      <c r="W10" t="s">
        <v>19</v>
      </c>
    </row>
    <row r="11" spans="1:28" x14ac:dyDescent="0.35">
      <c r="A11">
        <v>10</v>
      </c>
      <c r="B11" t="s">
        <v>14</v>
      </c>
      <c r="C11" t="s">
        <v>5</v>
      </c>
      <c r="D11" s="2">
        <v>7431</v>
      </c>
      <c r="E11" s="3">
        <v>42385</v>
      </c>
      <c r="F11" t="s">
        <v>10</v>
      </c>
      <c r="I11" t="str">
        <v>New Zealand</v>
      </c>
      <c r="J11" t="str">
        <v>Apple</v>
      </c>
      <c r="R11">
        <v>10</v>
      </c>
      <c r="S11" t="s">
        <v>14</v>
      </c>
      <c r="T11" s="6" t="s">
        <v>5</v>
      </c>
      <c r="U11" s="2">
        <v>7431</v>
      </c>
      <c r="V11" s="3">
        <v>42385</v>
      </c>
      <c r="W11" t="s">
        <v>10</v>
      </c>
    </row>
    <row r="12" spans="1:28" x14ac:dyDescent="0.35">
      <c r="A12">
        <v>11</v>
      </c>
      <c r="B12" t="s">
        <v>13</v>
      </c>
      <c r="C12" t="s">
        <v>5</v>
      </c>
      <c r="D12" s="2">
        <v>8250</v>
      </c>
      <c r="E12" s="3">
        <v>42385</v>
      </c>
      <c r="F12" t="s">
        <v>12</v>
      </c>
      <c r="I12" t="str">
        <v>France</v>
      </c>
      <c r="J12" t="str">
        <v>Mango</v>
      </c>
      <c r="R12">
        <v>11</v>
      </c>
      <c r="S12" t="s">
        <v>13</v>
      </c>
      <c r="T12" s="6" t="s">
        <v>5</v>
      </c>
      <c r="U12" s="2">
        <v>8250</v>
      </c>
      <c r="V12" s="3">
        <v>42385</v>
      </c>
      <c r="W12" t="s">
        <v>12</v>
      </c>
    </row>
    <row r="13" spans="1:28" x14ac:dyDescent="0.35">
      <c r="A13">
        <v>12</v>
      </c>
      <c r="B13" t="s">
        <v>21</v>
      </c>
      <c r="C13" t="s">
        <v>6</v>
      </c>
      <c r="D13" s="2">
        <v>7012</v>
      </c>
      <c r="E13" s="3">
        <v>42387</v>
      </c>
      <c r="F13" t="s">
        <v>8</v>
      </c>
      <c r="R13">
        <v>12</v>
      </c>
      <c r="S13" t="s">
        <v>21</v>
      </c>
      <c r="T13" s="6" t="s">
        <v>6</v>
      </c>
      <c r="U13" s="2">
        <v>7012</v>
      </c>
      <c r="V13" s="3">
        <v>42387</v>
      </c>
      <c r="W13" t="s">
        <v>8</v>
      </c>
    </row>
    <row r="14" spans="1:28" x14ac:dyDescent="0.35">
      <c r="A14">
        <v>13</v>
      </c>
      <c r="B14" t="s">
        <v>17</v>
      </c>
      <c r="C14" t="s">
        <v>6</v>
      </c>
      <c r="D14" s="2">
        <v>1903</v>
      </c>
      <c r="E14" s="3">
        <v>42389</v>
      </c>
      <c r="F14" t="s">
        <v>12</v>
      </c>
      <c r="R14">
        <v>13</v>
      </c>
      <c r="S14" t="s">
        <v>17</v>
      </c>
      <c r="T14" s="6" t="s">
        <v>6</v>
      </c>
      <c r="U14" s="2">
        <v>1903</v>
      </c>
      <c r="V14" s="3">
        <v>42389</v>
      </c>
      <c r="W14" t="s">
        <v>12</v>
      </c>
    </row>
    <row r="15" spans="1:28" x14ac:dyDescent="0.35">
      <c r="A15">
        <v>14</v>
      </c>
      <c r="B15" t="s">
        <v>21</v>
      </c>
      <c r="C15" t="s">
        <v>6</v>
      </c>
      <c r="D15" s="2">
        <v>2824</v>
      </c>
      <c r="E15" s="3">
        <v>42391</v>
      </c>
      <c r="F15" t="s">
        <v>10</v>
      </c>
      <c r="R15">
        <v>14</v>
      </c>
      <c r="S15" t="s">
        <v>21</v>
      </c>
      <c r="T15" s="6" t="s">
        <v>6</v>
      </c>
      <c r="U15" s="2">
        <v>2824</v>
      </c>
      <c r="V15" s="3">
        <v>42391</v>
      </c>
      <c r="W15" t="s">
        <v>10</v>
      </c>
    </row>
    <row r="16" spans="1:28" x14ac:dyDescent="0.35">
      <c r="A16">
        <v>15</v>
      </c>
      <c r="B16" t="s">
        <v>14</v>
      </c>
      <c r="C16" t="s">
        <v>5</v>
      </c>
      <c r="D16" s="2">
        <v>6946</v>
      </c>
      <c r="E16" s="3">
        <v>42393</v>
      </c>
      <c r="F16" t="s">
        <v>19</v>
      </c>
      <c r="R16">
        <v>15</v>
      </c>
      <c r="S16" t="s">
        <v>14</v>
      </c>
      <c r="T16" s="6" t="s">
        <v>5</v>
      </c>
      <c r="U16" s="2">
        <v>6946</v>
      </c>
      <c r="V16" s="3">
        <v>42393</v>
      </c>
      <c r="W16" t="s">
        <v>19</v>
      </c>
    </row>
    <row r="17" spans="1:23" x14ac:dyDescent="0.35">
      <c r="A17">
        <v>16</v>
      </c>
      <c r="B17" t="s">
        <v>13</v>
      </c>
      <c r="C17" t="s">
        <v>5</v>
      </c>
      <c r="D17" s="2">
        <v>2320</v>
      </c>
      <c r="E17" s="3">
        <v>42396</v>
      </c>
      <c r="F17" t="s">
        <v>9</v>
      </c>
      <c r="R17">
        <v>16</v>
      </c>
      <c r="S17" t="s">
        <v>13</v>
      </c>
      <c r="T17" s="6" t="s">
        <v>5</v>
      </c>
      <c r="U17" s="2">
        <v>2320</v>
      </c>
      <c r="V17" s="3">
        <v>42396</v>
      </c>
      <c r="W17" t="s">
        <v>9</v>
      </c>
    </row>
    <row r="18" spans="1:23" x14ac:dyDescent="0.35">
      <c r="A18">
        <v>17</v>
      </c>
      <c r="B18" t="s">
        <v>13</v>
      </c>
      <c r="C18" t="s">
        <v>5</v>
      </c>
      <c r="D18" s="2">
        <v>2116</v>
      </c>
      <c r="E18" s="3">
        <v>42397</v>
      </c>
      <c r="F18" t="s">
        <v>8</v>
      </c>
      <c r="R18">
        <v>17</v>
      </c>
      <c r="S18" t="s">
        <v>13</v>
      </c>
      <c r="T18" s="6" t="s">
        <v>5</v>
      </c>
      <c r="U18" s="2">
        <v>2116</v>
      </c>
      <c r="V18" s="3">
        <v>42397</v>
      </c>
      <c r="W18" t="s">
        <v>8</v>
      </c>
    </row>
    <row r="19" spans="1:23" x14ac:dyDescent="0.35">
      <c r="A19">
        <v>18</v>
      </c>
      <c r="B19" t="s">
        <v>13</v>
      </c>
      <c r="C19" t="s">
        <v>5</v>
      </c>
      <c r="D19" s="2">
        <v>1135</v>
      </c>
      <c r="E19" s="3">
        <v>42399</v>
      </c>
      <c r="F19" t="s">
        <v>9</v>
      </c>
      <c r="R19">
        <v>18</v>
      </c>
      <c r="S19" t="s">
        <v>13</v>
      </c>
      <c r="T19" s="6" t="s">
        <v>5</v>
      </c>
      <c r="U19" s="2">
        <v>1135</v>
      </c>
      <c r="V19" s="3">
        <v>42399</v>
      </c>
      <c r="W19" t="s">
        <v>9</v>
      </c>
    </row>
    <row r="20" spans="1:23" x14ac:dyDescent="0.35">
      <c r="A20">
        <v>19</v>
      </c>
      <c r="B20" t="s">
        <v>21</v>
      </c>
      <c r="C20" t="s">
        <v>6</v>
      </c>
      <c r="D20" s="2">
        <v>3595</v>
      </c>
      <c r="E20" s="3">
        <v>42399</v>
      </c>
      <c r="F20" t="s">
        <v>9</v>
      </c>
      <c r="R20">
        <v>19</v>
      </c>
      <c r="S20" t="s">
        <v>21</v>
      </c>
      <c r="T20" s="6" t="s">
        <v>6</v>
      </c>
      <c r="U20" s="2">
        <v>3595</v>
      </c>
      <c r="V20" s="3">
        <v>42399</v>
      </c>
      <c r="W20" t="s">
        <v>9</v>
      </c>
    </row>
    <row r="21" spans="1:23" x14ac:dyDescent="0.35">
      <c r="A21">
        <v>20</v>
      </c>
      <c r="B21" t="s">
        <v>14</v>
      </c>
      <c r="C21" t="s">
        <v>5</v>
      </c>
      <c r="D21" s="2">
        <v>1161</v>
      </c>
      <c r="E21" s="3">
        <v>42402</v>
      </c>
      <c r="F21" t="s">
        <v>8</v>
      </c>
      <c r="R21">
        <v>20</v>
      </c>
      <c r="S21" t="s">
        <v>14</v>
      </c>
      <c r="T21" s="6" t="s">
        <v>5</v>
      </c>
      <c r="U21" s="2">
        <v>1161</v>
      </c>
      <c r="V21" s="3">
        <v>42402</v>
      </c>
      <c r="W21" t="s">
        <v>8</v>
      </c>
    </row>
    <row r="22" spans="1:23" x14ac:dyDescent="0.35">
      <c r="A22">
        <v>21</v>
      </c>
      <c r="B22" t="s">
        <v>15</v>
      </c>
      <c r="C22" t="s">
        <v>5</v>
      </c>
      <c r="D22" s="2">
        <v>2256</v>
      </c>
      <c r="E22" s="3">
        <v>42404</v>
      </c>
      <c r="F22" t="s">
        <v>19</v>
      </c>
      <c r="R22">
        <v>21</v>
      </c>
      <c r="S22" t="s">
        <v>15</v>
      </c>
      <c r="T22" s="6" t="s">
        <v>5</v>
      </c>
      <c r="U22" s="2">
        <v>2256</v>
      </c>
      <c r="V22" s="3">
        <v>42404</v>
      </c>
      <c r="W22" t="s">
        <v>19</v>
      </c>
    </row>
    <row r="23" spans="1:23" x14ac:dyDescent="0.35">
      <c r="A23">
        <v>22</v>
      </c>
      <c r="B23" t="s">
        <v>13</v>
      </c>
      <c r="C23" t="s">
        <v>5</v>
      </c>
      <c r="D23" s="2">
        <v>1004</v>
      </c>
      <c r="E23" s="3">
        <v>42411</v>
      </c>
      <c r="F23" t="s">
        <v>20</v>
      </c>
      <c r="R23">
        <v>22</v>
      </c>
      <c r="S23" t="s">
        <v>13</v>
      </c>
      <c r="T23" s="6" t="s">
        <v>5</v>
      </c>
      <c r="U23" s="2">
        <v>1004</v>
      </c>
      <c r="V23" s="3">
        <v>42411</v>
      </c>
      <c r="W23" t="s">
        <v>20</v>
      </c>
    </row>
    <row r="24" spans="1:23" x14ac:dyDescent="0.35">
      <c r="A24">
        <v>23</v>
      </c>
      <c r="B24" t="s">
        <v>13</v>
      </c>
      <c r="C24" t="s">
        <v>5</v>
      </c>
      <c r="D24" s="2">
        <v>3642</v>
      </c>
      <c r="E24" s="3">
        <v>42414</v>
      </c>
      <c r="F24" t="s">
        <v>10</v>
      </c>
      <c r="R24">
        <v>23</v>
      </c>
      <c r="S24" t="s">
        <v>13</v>
      </c>
      <c r="T24" s="6" t="s">
        <v>5</v>
      </c>
      <c r="U24" s="2">
        <v>3642</v>
      </c>
      <c r="V24" s="3">
        <v>42414</v>
      </c>
      <c r="W24" t="s">
        <v>10</v>
      </c>
    </row>
    <row r="25" spans="1:23" x14ac:dyDescent="0.35">
      <c r="A25">
        <v>24</v>
      </c>
      <c r="B25" t="s">
        <v>13</v>
      </c>
      <c r="C25" t="s">
        <v>5</v>
      </c>
      <c r="D25" s="2">
        <v>4582</v>
      </c>
      <c r="E25" s="3">
        <v>42417</v>
      </c>
      <c r="F25" t="s">
        <v>8</v>
      </c>
      <c r="R25">
        <v>24</v>
      </c>
      <c r="S25" t="s">
        <v>13</v>
      </c>
      <c r="T25" s="6" t="s">
        <v>5</v>
      </c>
      <c r="U25" s="2">
        <v>4582</v>
      </c>
      <c r="V25" s="3">
        <v>42417</v>
      </c>
      <c r="W25" t="s">
        <v>8</v>
      </c>
    </row>
    <row r="26" spans="1:23" x14ac:dyDescent="0.35">
      <c r="A26">
        <v>25</v>
      </c>
      <c r="B26" t="s">
        <v>18</v>
      </c>
      <c r="C26" t="s">
        <v>6</v>
      </c>
      <c r="D26" s="2">
        <v>3559</v>
      </c>
      <c r="E26" s="3">
        <v>42417</v>
      </c>
      <c r="F26" t="s">
        <v>9</v>
      </c>
      <c r="R26">
        <v>25</v>
      </c>
      <c r="S26" t="s">
        <v>18</v>
      </c>
      <c r="T26" s="6" t="s">
        <v>6</v>
      </c>
      <c r="U26" s="2">
        <v>3559</v>
      </c>
      <c r="V26" s="3">
        <v>42417</v>
      </c>
      <c r="W26" t="s">
        <v>9</v>
      </c>
    </row>
    <row r="27" spans="1:23" x14ac:dyDescent="0.35">
      <c r="A27">
        <v>26</v>
      </c>
      <c r="B27" t="s">
        <v>17</v>
      </c>
      <c r="C27" t="s">
        <v>6</v>
      </c>
      <c r="D27" s="2">
        <v>5154</v>
      </c>
      <c r="E27" s="3">
        <v>42417</v>
      </c>
      <c r="F27" t="s">
        <v>11</v>
      </c>
      <c r="R27">
        <v>26</v>
      </c>
      <c r="S27" t="s">
        <v>17</v>
      </c>
      <c r="T27" s="6" t="s">
        <v>6</v>
      </c>
      <c r="U27" s="2">
        <v>5154</v>
      </c>
      <c r="V27" s="3">
        <v>42417</v>
      </c>
      <c r="W27" t="s">
        <v>11</v>
      </c>
    </row>
    <row r="28" spans="1:23" x14ac:dyDescent="0.35">
      <c r="A28">
        <v>27</v>
      </c>
      <c r="B28" t="s">
        <v>16</v>
      </c>
      <c r="C28" t="s">
        <v>5</v>
      </c>
      <c r="D28" s="2">
        <v>7388</v>
      </c>
      <c r="E28" s="3">
        <v>42418</v>
      </c>
      <c r="F28" t="s">
        <v>19</v>
      </c>
      <c r="R28">
        <v>27</v>
      </c>
      <c r="S28" t="s">
        <v>16</v>
      </c>
      <c r="T28" s="6" t="s">
        <v>5</v>
      </c>
      <c r="U28" s="2">
        <v>7388</v>
      </c>
      <c r="V28" s="3">
        <v>42418</v>
      </c>
      <c r="W28" t="s">
        <v>19</v>
      </c>
    </row>
    <row r="29" spans="1:23" x14ac:dyDescent="0.35">
      <c r="A29">
        <v>28</v>
      </c>
      <c r="B29" t="s">
        <v>18</v>
      </c>
      <c r="C29" t="s">
        <v>6</v>
      </c>
      <c r="D29" s="2">
        <v>7163</v>
      </c>
      <c r="E29" s="3">
        <v>42418</v>
      </c>
      <c r="F29" t="s">
        <v>8</v>
      </c>
      <c r="R29">
        <v>28</v>
      </c>
      <c r="S29" t="s">
        <v>18</v>
      </c>
      <c r="T29" s="6" t="s">
        <v>6</v>
      </c>
      <c r="U29" s="2">
        <v>7163</v>
      </c>
      <c r="V29" s="3">
        <v>42418</v>
      </c>
      <c r="W29" t="s">
        <v>8</v>
      </c>
    </row>
    <row r="30" spans="1:23" x14ac:dyDescent="0.35">
      <c r="A30">
        <v>29</v>
      </c>
      <c r="B30" t="s">
        <v>18</v>
      </c>
      <c r="C30" t="s">
        <v>6</v>
      </c>
      <c r="D30" s="2">
        <v>5101</v>
      </c>
      <c r="E30" s="3">
        <v>42420</v>
      </c>
      <c r="F30" t="s">
        <v>12</v>
      </c>
      <c r="R30">
        <v>29</v>
      </c>
      <c r="S30" t="s">
        <v>18</v>
      </c>
      <c r="T30" s="6" t="s">
        <v>6</v>
      </c>
      <c r="U30" s="2">
        <v>5101</v>
      </c>
      <c r="V30" s="3">
        <v>42420</v>
      </c>
      <c r="W30" t="s">
        <v>12</v>
      </c>
    </row>
    <row r="31" spans="1:23" x14ac:dyDescent="0.35">
      <c r="A31">
        <v>30</v>
      </c>
      <c r="B31" t="s">
        <v>14</v>
      </c>
      <c r="C31" t="s">
        <v>5</v>
      </c>
      <c r="D31" s="2">
        <v>7602</v>
      </c>
      <c r="E31" s="3">
        <v>42421</v>
      </c>
      <c r="F31" t="s">
        <v>19</v>
      </c>
      <c r="R31">
        <v>30</v>
      </c>
      <c r="S31" t="s">
        <v>14</v>
      </c>
      <c r="T31" s="6" t="s">
        <v>5</v>
      </c>
      <c r="U31" s="2">
        <v>7602</v>
      </c>
      <c r="V31" s="3">
        <v>42421</v>
      </c>
      <c r="W31" t="s">
        <v>19</v>
      </c>
    </row>
    <row r="32" spans="1:23" x14ac:dyDescent="0.35">
      <c r="A32">
        <v>31</v>
      </c>
      <c r="B32" t="s">
        <v>16</v>
      </c>
      <c r="C32" t="s">
        <v>5</v>
      </c>
      <c r="D32" s="2">
        <v>1641</v>
      </c>
      <c r="E32" s="3">
        <v>42422</v>
      </c>
      <c r="F32" t="s">
        <v>8</v>
      </c>
      <c r="R32">
        <v>31</v>
      </c>
      <c r="S32" t="s">
        <v>16</v>
      </c>
      <c r="T32" s="6" t="s">
        <v>5</v>
      </c>
      <c r="U32" s="2">
        <v>1641</v>
      </c>
      <c r="V32" s="3">
        <v>42422</v>
      </c>
      <c r="W32" t="s">
        <v>8</v>
      </c>
    </row>
    <row r="33" spans="1:23" x14ac:dyDescent="0.35">
      <c r="A33">
        <v>32</v>
      </c>
      <c r="B33" t="s">
        <v>14</v>
      </c>
      <c r="C33" t="s">
        <v>5</v>
      </c>
      <c r="D33" s="2">
        <v>8892</v>
      </c>
      <c r="E33" s="3">
        <v>42423</v>
      </c>
      <c r="F33" t="s">
        <v>11</v>
      </c>
      <c r="R33">
        <v>32</v>
      </c>
      <c r="S33" t="s">
        <v>14</v>
      </c>
      <c r="T33" s="6" t="s">
        <v>5</v>
      </c>
      <c r="U33" s="2">
        <v>8892</v>
      </c>
      <c r="V33" s="3">
        <v>42423</v>
      </c>
      <c r="W33" t="s">
        <v>11</v>
      </c>
    </row>
    <row r="34" spans="1:23" x14ac:dyDescent="0.35">
      <c r="A34">
        <v>33</v>
      </c>
      <c r="B34" t="s">
        <v>14</v>
      </c>
      <c r="C34" t="s">
        <v>5</v>
      </c>
      <c r="D34" s="2">
        <v>2060</v>
      </c>
      <c r="E34" s="3">
        <v>42429</v>
      </c>
      <c r="F34" t="s">
        <v>19</v>
      </c>
      <c r="R34">
        <v>33</v>
      </c>
      <c r="S34" t="s">
        <v>14</v>
      </c>
      <c r="T34" s="6" t="s">
        <v>5</v>
      </c>
      <c r="U34" s="2">
        <v>2060</v>
      </c>
      <c r="V34" s="3">
        <v>42429</v>
      </c>
      <c r="W34" t="s">
        <v>19</v>
      </c>
    </row>
    <row r="35" spans="1:23" x14ac:dyDescent="0.35">
      <c r="A35">
        <v>34</v>
      </c>
      <c r="B35" t="s">
        <v>21</v>
      </c>
      <c r="C35" t="s">
        <v>6</v>
      </c>
      <c r="D35" s="2">
        <v>1557</v>
      </c>
      <c r="E35" s="3">
        <v>42429</v>
      </c>
      <c r="F35" t="s">
        <v>12</v>
      </c>
      <c r="R35">
        <v>34</v>
      </c>
      <c r="S35" t="s">
        <v>21</v>
      </c>
      <c r="T35" s="6" t="s">
        <v>6</v>
      </c>
      <c r="U35" s="2">
        <v>1557</v>
      </c>
      <c r="V35" s="3">
        <v>42429</v>
      </c>
      <c r="W35" t="s">
        <v>12</v>
      </c>
    </row>
    <row r="36" spans="1:23" x14ac:dyDescent="0.35">
      <c r="A36">
        <v>35</v>
      </c>
      <c r="B36" t="s">
        <v>14</v>
      </c>
      <c r="C36" t="s">
        <v>5</v>
      </c>
      <c r="D36" s="2">
        <v>6509</v>
      </c>
      <c r="E36" s="3">
        <v>42430</v>
      </c>
      <c r="F36" t="s">
        <v>19</v>
      </c>
      <c r="R36">
        <v>35</v>
      </c>
      <c r="S36" t="s">
        <v>14</v>
      </c>
      <c r="T36" s="6" t="s">
        <v>5</v>
      </c>
      <c r="U36" s="2">
        <v>6509</v>
      </c>
      <c r="V36" s="3">
        <v>42430</v>
      </c>
      <c r="W36" t="s">
        <v>19</v>
      </c>
    </row>
    <row r="37" spans="1:23" x14ac:dyDescent="0.35">
      <c r="A37">
        <v>36</v>
      </c>
      <c r="B37" t="s">
        <v>14</v>
      </c>
      <c r="C37" t="s">
        <v>5</v>
      </c>
      <c r="D37" s="2">
        <v>5718</v>
      </c>
      <c r="E37" s="3">
        <v>42433</v>
      </c>
      <c r="F37" t="s">
        <v>11</v>
      </c>
      <c r="R37">
        <v>36</v>
      </c>
      <c r="S37" t="s">
        <v>14</v>
      </c>
      <c r="T37" s="6" t="s">
        <v>5</v>
      </c>
      <c r="U37" s="2">
        <v>5718</v>
      </c>
      <c r="V37" s="3">
        <v>42433</v>
      </c>
      <c r="W37" t="s">
        <v>11</v>
      </c>
    </row>
    <row r="38" spans="1:23" x14ac:dyDescent="0.35">
      <c r="A38">
        <v>37</v>
      </c>
      <c r="B38" t="s">
        <v>14</v>
      </c>
      <c r="C38" t="s">
        <v>5</v>
      </c>
      <c r="D38" s="2">
        <v>7655</v>
      </c>
      <c r="E38" s="3">
        <v>42434</v>
      </c>
      <c r="F38" t="s">
        <v>8</v>
      </c>
      <c r="R38">
        <v>37</v>
      </c>
      <c r="S38" t="s">
        <v>14</v>
      </c>
      <c r="T38" s="6" t="s">
        <v>5</v>
      </c>
      <c r="U38" s="2">
        <v>7655</v>
      </c>
      <c r="V38" s="3">
        <v>42434</v>
      </c>
      <c r="W38" t="s">
        <v>8</v>
      </c>
    </row>
    <row r="39" spans="1:23" x14ac:dyDescent="0.35">
      <c r="A39">
        <v>38</v>
      </c>
      <c r="B39" t="s">
        <v>17</v>
      </c>
      <c r="C39" t="s">
        <v>6</v>
      </c>
      <c r="D39" s="2">
        <v>9116</v>
      </c>
      <c r="E39" s="3">
        <v>42434</v>
      </c>
      <c r="F39" t="s">
        <v>9</v>
      </c>
      <c r="R39">
        <v>38</v>
      </c>
      <c r="S39" t="s">
        <v>17</v>
      </c>
      <c r="T39" s="6" t="s">
        <v>6</v>
      </c>
      <c r="U39" s="2">
        <v>9116</v>
      </c>
      <c r="V39" s="3">
        <v>42434</v>
      </c>
      <c r="W39" t="s">
        <v>9</v>
      </c>
    </row>
    <row r="40" spans="1:23" x14ac:dyDescent="0.35">
      <c r="A40">
        <v>39</v>
      </c>
      <c r="B40" t="s">
        <v>13</v>
      </c>
      <c r="C40" t="s">
        <v>5</v>
      </c>
      <c r="D40" s="2">
        <v>2795</v>
      </c>
      <c r="E40" s="3">
        <v>42444</v>
      </c>
      <c r="F40" t="s">
        <v>8</v>
      </c>
      <c r="R40">
        <v>39</v>
      </c>
      <c r="S40" t="s">
        <v>13</v>
      </c>
      <c r="T40" s="6" t="s">
        <v>5</v>
      </c>
      <c r="U40" s="2">
        <v>2795</v>
      </c>
      <c r="V40" s="3">
        <v>42444</v>
      </c>
      <c r="W40" t="s">
        <v>8</v>
      </c>
    </row>
    <row r="41" spans="1:23" x14ac:dyDescent="0.35">
      <c r="A41">
        <v>40</v>
      </c>
      <c r="B41" t="s">
        <v>13</v>
      </c>
      <c r="C41" t="s">
        <v>5</v>
      </c>
      <c r="D41" s="2">
        <v>5084</v>
      </c>
      <c r="E41" s="3">
        <v>42444</v>
      </c>
      <c r="F41" t="s">
        <v>8</v>
      </c>
      <c r="R41">
        <v>40</v>
      </c>
      <c r="S41" t="s">
        <v>13</v>
      </c>
      <c r="T41" s="6" t="s">
        <v>5</v>
      </c>
      <c r="U41" s="2">
        <v>5084</v>
      </c>
      <c r="V41" s="3">
        <v>42444</v>
      </c>
      <c r="W41" t="s">
        <v>8</v>
      </c>
    </row>
    <row r="42" spans="1:23" x14ac:dyDescent="0.35">
      <c r="A42">
        <v>41</v>
      </c>
      <c r="B42" t="s">
        <v>17</v>
      </c>
      <c r="C42" t="s">
        <v>6</v>
      </c>
      <c r="D42" s="2">
        <v>8941</v>
      </c>
      <c r="E42" s="3">
        <v>42444</v>
      </c>
      <c r="F42" t="s">
        <v>9</v>
      </c>
      <c r="R42">
        <v>41</v>
      </c>
      <c r="S42" t="s">
        <v>17</v>
      </c>
      <c r="T42" s="6" t="s">
        <v>6</v>
      </c>
      <c r="U42" s="2">
        <v>8941</v>
      </c>
      <c r="V42" s="3">
        <v>42444</v>
      </c>
      <c r="W42" t="s">
        <v>9</v>
      </c>
    </row>
    <row r="43" spans="1:23" x14ac:dyDescent="0.35">
      <c r="A43">
        <v>42</v>
      </c>
      <c r="B43" t="s">
        <v>21</v>
      </c>
      <c r="C43" t="s">
        <v>6</v>
      </c>
      <c r="D43" s="2">
        <v>5341</v>
      </c>
      <c r="E43" s="3">
        <v>42445</v>
      </c>
      <c r="F43" t="s">
        <v>19</v>
      </c>
      <c r="R43">
        <v>42</v>
      </c>
      <c r="S43" t="s">
        <v>21</v>
      </c>
      <c r="T43" s="6" t="s">
        <v>6</v>
      </c>
      <c r="U43" s="2">
        <v>5341</v>
      </c>
      <c r="V43" s="3">
        <v>42445</v>
      </c>
      <c r="W43" t="s">
        <v>19</v>
      </c>
    </row>
    <row r="44" spans="1:23" x14ac:dyDescent="0.35">
      <c r="A44">
        <v>43</v>
      </c>
      <c r="B44" t="s">
        <v>13</v>
      </c>
      <c r="C44" t="s">
        <v>5</v>
      </c>
      <c r="D44" s="2">
        <v>135</v>
      </c>
      <c r="E44" s="3">
        <v>42448</v>
      </c>
      <c r="F44" t="s">
        <v>10</v>
      </c>
      <c r="R44">
        <v>43</v>
      </c>
      <c r="S44" t="s">
        <v>13</v>
      </c>
      <c r="T44" s="6" t="s">
        <v>5</v>
      </c>
      <c r="U44" s="2">
        <v>135</v>
      </c>
      <c r="V44" s="3">
        <v>42448</v>
      </c>
      <c r="W44" t="s">
        <v>10</v>
      </c>
    </row>
    <row r="45" spans="1:23" x14ac:dyDescent="0.35">
      <c r="A45">
        <v>44</v>
      </c>
      <c r="B45" t="s">
        <v>13</v>
      </c>
      <c r="C45" t="s">
        <v>5</v>
      </c>
      <c r="D45" s="2">
        <v>9400</v>
      </c>
      <c r="E45" s="3">
        <v>42448</v>
      </c>
      <c r="F45" t="s">
        <v>11</v>
      </c>
      <c r="R45">
        <v>44</v>
      </c>
      <c r="S45" t="s">
        <v>13</v>
      </c>
      <c r="T45" s="6" t="s">
        <v>5</v>
      </c>
      <c r="U45" s="2">
        <v>9400</v>
      </c>
      <c r="V45" s="3">
        <v>42448</v>
      </c>
      <c r="W45" t="s">
        <v>11</v>
      </c>
    </row>
    <row r="46" spans="1:23" x14ac:dyDescent="0.35">
      <c r="A46">
        <v>45</v>
      </c>
      <c r="B46" t="s">
        <v>18</v>
      </c>
      <c r="C46" t="s">
        <v>6</v>
      </c>
      <c r="D46" s="2">
        <v>6045</v>
      </c>
      <c r="E46" s="3">
        <v>42450</v>
      </c>
      <c r="F46" t="s">
        <v>12</v>
      </c>
      <c r="R46">
        <v>45</v>
      </c>
      <c r="S46" t="s">
        <v>18</v>
      </c>
      <c r="T46" s="6" t="s">
        <v>6</v>
      </c>
      <c r="U46" s="2">
        <v>6045</v>
      </c>
      <c r="V46" s="3">
        <v>42450</v>
      </c>
      <c r="W46" t="s">
        <v>12</v>
      </c>
    </row>
    <row r="47" spans="1:23" x14ac:dyDescent="0.35">
      <c r="A47">
        <v>46</v>
      </c>
      <c r="B47" t="s">
        <v>14</v>
      </c>
      <c r="C47" t="s">
        <v>5</v>
      </c>
      <c r="D47" s="2">
        <v>5820</v>
      </c>
      <c r="E47" s="3">
        <v>42451</v>
      </c>
      <c r="F47" t="s">
        <v>20</v>
      </c>
      <c r="R47">
        <v>46</v>
      </c>
      <c r="S47" t="s">
        <v>14</v>
      </c>
      <c r="T47" s="6" t="s">
        <v>5</v>
      </c>
      <c r="U47" s="2">
        <v>5820</v>
      </c>
      <c r="V47" s="3">
        <v>42451</v>
      </c>
      <c r="W47" t="s">
        <v>20</v>
      </c>
    </row>
    <row r="48" spans="1:23" x14ac:dyDescent="0.35">
      <c r="A48">
        <v>47</v>
      </c>
      <c r="B48" t="s">
        <v>15</v>
      </c>
      <c r="C48" t="s">
        <v>5</v>
      </c>
      <c r="D48" s="2">
        <v>8887</v>
      </c>
      <c r="E48" s="3">
        <v>42452</v>
      </c>
      <c r="F48" t="s">
        <v>12</v>
      </c>
      <c r="R48">
        <v>47</v>
      </c>
      <c r="S48" t="s">
        <v>15</v>
      </c>
      <c r="T48" s="6" t="s">
        <v>5</v>
      </c>
      <c r="U48" s="2">
        <v>8887</v>
      </c>
      <c r="V48" s="3">
        <v>42452</v>
      </c>
      <c r="W48" t="s">
        <v>12</v>
      </c>
    </row>
    <row r="49" spans="1:23" x14ac:dyDescent="0.35">
      <c r="A49">
        <v>48</v>
      </c>
      <c r="B49" t="s">
        <v>15</v>
      </c>
      <c r="C49" t="s">
        <v>5</v>
      </c>
      <c r="D49" s="2">
        <v>6982</v>
      </c>
      <c r="E49" s="3">
        <v>42453</v>
      </c>
      <c r="F49" t="s">
        <v>8</v>
      </c>
      <c r="R49">
        <v>48</v>
      </c>
      <c r="S49" t="s">
        <v>15</v>
      </c>
      <c r="T49" s="6" t="s">
        <v>5</v>
      </c>
      <c r="U49" s="2">
        <v>6982</v>
      </c>
      <c r="V49" s="3">
        <v>42453</v>
      </c>
      <c r="W49" t="s">
        <v>8</v>
      </c>
    </row>
    <row r="50" spans="1:23" x14ac:dyDescent="0.35">
      <c r="A50">
        <v>49</v>
      </c>
      <c r="B50" t="s">
        <v>13</v>
      </c>
      <c r="C50" t="s">
        <v>5</v>
      </c>
      <c r="D50" s="2">
        <v>4029</v>
      </c>
      <c r="E50" s="3">
        <v>42455</v>
      </c>
      <c r="F50" t="s">
        <v>11</v>
      </c>
      <c r="R50">
        <v>49</v>
      </c>
      <c r="S50" t="s">
        <v>13</v>
      </c>
      <c r="T50" s="6" t="s">
        <v>5</v>
      </c>
      <c r="U50" s="2">
        <v>4029</v>
      </c>
      <c r="V50" s="3">
        <v>42455</v>
      </c>
      <c r="W50" t="s">
        <v>11</v>
      </c>
    </row>
    <row r="51" spans="1:23" x14ac:dyDescent="0.35">
      <c r="A51">
        <v>50</v>
      </c>
      <c r="B51" t="s">
        <v>17</v>
      </c>
      <c r="C51" t="s">
        <v>6</v>
      </c>
      <c r="D51" s="2">
        <v>3665</v>
      </c>
      <c r="E51" s="3">
        <v>42455</v>
      </c>
      <c r="F51" t="s">
        <v>12</v>
      </c>
      <c r="R51">
        <v>50</v>
      </c>
      <c r="S51" t="s">
        <v>17</v>
      </c>
      <c r="T51" s="6" t="s">
        <v>6</v>
      </c>
      <c r="U51" s="2">
        <v>3665</v>
      </c>
      <c r="V51" s="3">
        <v>42455</v>
      </c>
      <c r="W51" t="s">
        <v>12</v>
      </c>
    </row>
    <row r="52" spans="1:23" x14ac:dyDescent="0.35">
      <c r="A52">
        <v>51</v>
      </c>
      <c r="B52" t="s">
        <v>13</v>
      </c>
      <c r="C52" t="s">
        <v>5</v>
      </c>
      <c r="D52" s="2">
        <v>4781</v>
      </c>
      <c r="E52" s="3">
        <v>42458</v>
      </c>
      <c r="F52" t="s">
        <v>19</v>
      </c>
      <c r="R52">
        <v>51</v>
      </c>
      <c r="S52" t="s">
        <v>13</v>
      </c>
      <c r="T52" s="6" t="s">
        <v>5</v>
      </c>
      <c r="U52" s="2">
        <v>4781</v>
      </c>
      <c r="V52" s="3">
        <v>42458</v>
      </c>
      <c r="W52" t="s">
        <v>19</v>
      </c>
    </row>
    <row r="53" spans="1:23" x14ac:dyDescent="0.35">
      <c r="A53">
        <v>52</v>
      </c>
      <c r="B53" t="s">
        <v>16</v>
      </c>
      <c r="C53" t="s">
        <v>5</v>
      </c>
      <c r="D53" s="2">
        <v>3663</v>
      </c>
      <c r="E53" s="3">
        <v>42459</v>
      </c>
      <c r="F53" t="s">
        <v>11</v>
      </c>
      <c r="R53">
        <v>52</v>
      </c>
      <c r="S53" t="s">
        <v>16</v>
      </c>
      <c r="T53" s="6" t="s">
        <v>5</v>
      </c>
      <c r="U53" s="2">
        <v>3663</v>
      </c>
      <c r="V53" s="3">
        <v>42459</v>
      </c>
      <c r="W53" t="s">
        <v>11</v>
      </c>
    </row>
    <row r="54" spans="1:23" x14ac:dyDescent="0.35">
      <c r="A54">
        <v>53</v>
      </c>
      <c r="B54" t="s">
        <v>14</v>
      </c>
      <c r="C54" t="s">
        <v>5</v>
      </c>
      <c r="D54" s="2">
        <v>6331</v>
      </c>
      <c r="E54" s="3">
        <v>42461</v>
      </c>
      <c r="F54" t="s">
        <v>19</v>
      </c>
      <c r="R54">
        <v>53</v>
      </c>
      <c r="S54" t="s">
        <v>14</v>
      </c>
      <c r="T54" s="6" t="s">
        <v>5</v>
      </c>
      <c r="U54" s="2">
        <v>6331</v>
      </c>
      <c r="V54" s="3">
        <v>42461</v>
      </c>
      <c r="W54" t="s">
        <v>19</v>
      </c>
    </row>
    <row r="55" spans="1:23" x14ac:dyDescent="0.35">
      <c r="A55">
        <v>54</v>
      </c>
      <c r="B55" t="s">
        <v>14</v>
      </c>
      <c r="C55" t="s">
        <v>5</v>
      </c>
      <c r="D55" s="2">
        <v>4364</v>
      </c>
      <c r="E55" s="3">
        <v>42461</v>
      </c>
      <c r="F55" t="s">
        <v>10</v>
      </c>
      <c r="R55">
        <v>54</v>
      </c>
      <c r="S55" t="s">
        <v>14</v>
      </c>
      <c r="T55" s="6" t="s">
        <v>5</v>
      </c>
      <c r="U55" s="2">
        <v>4364</v>
      </c>
      <c r="V55" s="3">
        <v>42461</v>
      </c>
      <c r="W55" t="s">
        <v>10</v>
      </c>
    </row>
    <row r="56" spans="1:23" x14ac:dyDescent="0.35">
      <c r="A56">
        <v>55</v>
      </c>
      <c r="B56" t="s">
        <v>17</v>
      </c>
      <c r="C56" t="s">
        <v>6</v>
      </c>
      <c r="D56" s="2">
        <v>607</v>
      </c>
      <c r="E56" s="3">
        <v>42463</v>
      </c>
      <c r="F56" t="s">
        <v>9</v>
      </c>
      <c r="R56">
        <v>55</v>
      </c>
      <c r="S56" t="s">
        <v>17</v>
      </c>
      <c r="T56" s="6" t="s">
        <v>6</v>
      </c>
      <c r="U56" s="2">
        <v>607</v>
      </c>
      <c r="V56" s="3">
        <v>42463</v>
      </c>
      <c r="W56" t="s">
        <v>9</v>
      </c>
    </row>
    <row r="57" spans="1:23" x14ac:dyDescent="0.35">
      <c r="A57">
        <v>56</v>
      </c>
      <c r="B57" t="s">
        <v>13</v>
      </c>
      <c r="C57" t="s">
        <v>5</v>
      </c>
      <c r="D57" s="2">
        <v>1054</v>
      </c>
      <c r="E57" s="3">
        <v>42466</v>
      </c>
      <c r="F57" t="s">
        <v>20</v>
      </c>
      <c r="R57">
        <v>56</v>
      </c>
      <c r="S57" t="s">
        <v>13</v>
      </c>
      <c r="T57" s="6" t="s">
        <v>5</v>
      </c>
      <c r="U57" s="2">
        <v>1054</v>
      </c>
      <c r="V57" s="3">
        <v>42466</v>
      </c>
      <c r="W57" t="s">
        <v>20</v>
      </c>
    </row>
    <row r="58" spans="1:23" x14ac:dyDescent="0.35">
      <c r="A58">
        <v>57</v>
      </c>
      <c r="B58" t="s">
        <v>17</v>
      </c>
      <c r="C58" t="s">
        <v>6</v>
      </c>
      <c r="D58" s="2">
        <v>7659</v>
      </c>
      <c r="E58" s="3">
        <v>42466</v>
      </c>
      <c r="F58" t="s">
        <v>8</v>
      </c>
      <c r="R58">
        <v>57</v>
      </c>
      <c r="S58" t="s">
        <v>17</v>
      </c>
      <c r="T58" s="6" t="s">
        <v>6</v>
      </c>
      <c r="U58" s="2">
        <v>7659</v>
      </c>
      <c r="V58" s="3">
        <v>42466</v>
      </c>
      <c r="W58" t="s">
        <v>8</v>
      </c>
    </row>
    <row r="59" spans="1:23" x14ac:dyDescent="0.35">
      <c r="A59">
        <v>58</v>
      </c>
      <c r="B59" t="s">
        <v>21</v>
      </c>
      <c r="C59" t="s">
        <v>6</v>
      </c>
      <c r="D59" s="2">
        <v>277</v>
      </c>
      <c r="E59" s="3">
        <v>42472</v>
      </c>
      <c r="F59" t="s">
        <v>12</v>
      </c>
      <c r="R59">
        <v>58</v>
      </c>
      <c r="S59" t="s">
        <v>21</v>
      </c>
      <c r="T59" s="6" t="s">
        <v>6</v>
      </c>
      <c r="U59" s="2">
        <v>277</v>
      </c>
      <c r="V59" s="3">
        <v>42472</v>
      </c>
      <c r="W59" t="s">
        <v>12</v>
      </c>
    </row>
    <row r="60" spans="1:23" x14ac:dyDescent="0.35">
      <c r="A60">
        <v>59</v>
      </c>
      <c r="B60" t="s">
        <v>13</v>
      </c>
      <c r="C60" t="s">
        <v>5</v>
      </c>
      <c r="D60" s="2">
        <v>235</v>
      </c>
      <c r="E60" s="3">
        <v>42477</v>
      </c>
      <c r="F60" t="s">
        <v>8</v>
      </c>
      <c r="R60">
        <v>59</v>
      </c>
      <c r="S60" t="s">
        <v>13</v>
      </c>
      <c r="T60" s="6" t="s">
        <v>5</v>
      </c>
      <c r="U60" s="2">
        <v>235</v>
      </c>
      <c r="V60" s="3">
        <v>42477</v>
      </c>
      <c r="W60" t="s">
        <v>8</v>
      </c>
    </row>
    <row r="61" spans="1:23" x14ac:dyDescent="0.35">
      <c r="A61">
        <v>60</v>
      </c>
      <c r="B61" t="s">
        <v>15</v>
      </c>
      <c r="C61" t="s">
        <v>5</v>
      </c>
      <c r="D61" s="2">
        <v>1113</v>
      </c>
      <c r="E61" s="3">
        <v>42478</v>
      </c>
      <c r="F61" t="s">
        <v>11</v>
      </c>
      <c r="R61">
        <v>60</v>
      </c>
      <c r="S61" t="s">
        <v>15</v>
      </c>
      <c r="T61" s="6" t="s">
        <v>5</v>
      </c>
      <c r="U61" s="2">
        <v>1113</v>
      </c>
      <c r="V61" s="3">
        <v>42478</v>
      </c>
      <c r="W61" t="s">
        <v>11</v>
      </c>
    </row>
    <row r="62" spans="1:23" x14ac:dyDescent="0.35">
      <c r="A62">
        <v>61</v>
      </c>
      <c r="B62" t="s">
        <v>14</v>
      </c>
      <c r="C62" t="s">
        <v>5</v>
      </c>
      <c r="D62" s="2">
        <v>1128</v>
      </c>
      <c r="E62" s="3">
        <v>42481</v>
      </c>
      <c r="F62" t="s">
        <v>8</v>
      </c>
      <c r="R62">
        <v>61</v>
      </c>
      <c r="S62" t="s">
        <v>14</v>
      </c>
      <c r="T62" s="6" t="s">
        <v>5</v>
      </c>
      <c r="U62" s="2">
        <v>1128</v>
      </c>
      <c r="V62" s="3">
        <v>42481</v>
      </c>
      <c r="W62" t="s">
        <v>8</v>
      </c>
    </row>
    <row r="63" spans="1:23" x14ac:dyDescent="0.35">
      <c r="A63">
        <v>62</v>
      </c>
      <c r="B63" t="s">
        <v>21</v>
      </c>
      <c r="C63" t="s">
        <v>6</v>
      </c>
      <c r="D63" s="2">
        <v>9231</v>
      </c>
      <c r="E63" s="3">
        <v>42482</v>
      </c>
      <c r="F63" t="s">
        <v>10</v>
      </c>
      <c r="R63">
        <v>62</v>
      </c>
      <c r="S63" t="s">
        <v>21</v>
      </c>
      <c r="T63" s="6" t="s">
        <v>6</v>
      </c>
      <c r="U63" s="2">
        <v>9231</v>
      </c>
      <c r="V63" s="3">
        <v>42482</v>
      </c>
      <c r="W63" t="s">
        <v>10</v>
      </c>
    </row>
    <row r="64" spans="1:23" x14ac:dyDescent="0.35">
      <c r="A64">
        <v>63</v>
      </c>
      <c r="B64" t="s">
        <v>13</v>
      </c>
      <c r="C64" t="s">
        <v>5</v>
      </c>
      <c r="D64" s="2">
        <v>4387</v>
      </c>
      <c r="E64" s="3">
        <v>42483</v>
      </c>
      <c r="F64" t="s">
        <v>8</v>
      </c>
      <c r="R64">
        <v>63</v>
      </c>
      <c r="S64" t="s">
        <v>13</v>
      </c>
      <c r="T64" s="6" t="s">
        <v>5</v>
      </c>
      <c r="U64" s="2">
        <v>4387</v>
      </c>
      <c r="V64" s="3">
        <v>42483</v>
      </c>
      <c r="W64" t="s">
        <v>8</v>
      </c>
    </row>
    <row r="65" spans="1:23" x14ac:dyDescent="0.35">
      <c r="A65">
        <v>64</v>
      </c>
      <c r="B65" t="s">
        <v>14</v>
      </c>
      <c r="C65" t="s">
        <v>5</v>
      </c>
      <c r="D65" s="2">
        <v>2763</v>
      </c>
      <c r="E65" s="3">
        <v>42485</v>
      </c>
      <c r="F65" t="s">
        <v>10</v>
      </c>
      <c r="R65">
        <v>64</v>
      </c>
      <c r="S65" t="s">
        <v>14</v>
      </c>
      <c r="T65" s="6" t="s">
        <v>5</v>
      </c>
      <c r="U65" s="2">
        <v>2763</v>
      </c>
      <c r="V65" s="3">
        <v>42485</v>
      </c>
      <c r="W65" t="s">
        <v>10</v>
      </c>
    </row>
    <row r="66" spans="1:23" x14ac:dyDescent="0.35">
      <c r="A66">
        <v>65</v>
      </c>
      <c r="B66" t="s">
        <v>13</v>
      </c>
      <c r="C66" t="s">
        <v>5</v>
      </c>
      <c r="D66" s="2">
        <v>7898</v>
      </c>
      <c r="E66" s="3">
        <v>42487</v>
      </c>
      <c r="F66" t="s">
        <v>9</v>
      </c>
      <c r="R66">
        <v>65</v>
      </c>
      <c r="S66" t="s">
        <v>13</v>
      </c>
      <c r="T66" s="6" t="s">
        <v>5</v>
      </c>
      <c r="U66" s="2">
        <v>7898</v>
      </c>
      <c r="V66" s="3">
        <v>42487</v>
      </c>
      <c r="W66" t="s">
        <v>9</v>
      </c>
    </row>
    <row r="67" spans="1:23" x14ac:dyDescent="0.35">
      <c r="A67">
        <v>66</v>
      </c>
      <c r="B67" t="s">
        <v>13</v>
      </c>
      <c r="C67" t="s">
        <v>5</v>
      </c>
      <c r="D67" s="2">
        <v>2427</v>
      </c>
      <c r="E67" s="3">
        <v>42490</v>
      </c>
      <c r="F67" t="s">
        <v>19</v>
      </c>
      <c r="R67">
        <v>66</v>
      </c>
      <c r="S67" t="s">
        <v>13</v>
      </c>
      <c r="T67" s="6" t="s">
        <v>5</v>
      </c>
      <c r="U67" s="2">
        <v>2427</v>
      </c>
      <c r="V67" s="3">
        <v>42490</v>
      </c>
      <c r="W67" t="s">
        <v>19</v>
      </c>
    </row>
    <row r="68" spans="1:23" x14ac:dyDescent="0.35">
      <c r="A68">
        <v>67</v>
      </c>
      <c r="B68" t="s">
        <v>13</v>
      </c>
      <c r="C68" t="s">
        <v>5</v>
      </c>
      <c r="D68" s="2">
        <v>8663</v>
      </c>
      <c r="E68" s="3">
        <v>42491</v>
      </c>
      <c r="F68" t="s">
        <v>20</v>
      </c>
      <c r="R68">
        <v>67</v>
      </c>
      <c r="S68" t="s">
        <v>13</v>
      </c>
      <c r="T68" s="6" t="s">
        <v>5</v>
      </c>
      <c r="U68" s="2">
        <v>8663</v>
      </c>
      <c r="V68" s="3">
        <v>42491</v>
      </c>
      <c r="W68" t="s">
        <v>20</v>
      </c>
    </row>
    <row r="69" spans="1:23" x14ac:dyDescent="0.35">
      <c r="A69">
        <v>68</v>
      </c>
      <c r="B69" t="s">
        <v>17</v>
      </c>
      <c r="C69" t="s">
        <v>6</v>
      </c>
      <c r="D69" s="2">
        <v>2789</v>
      </c>
      <c r="E69" s="3">
        <v>42491</v>
      </c>
      <c r="F69" t="s">
        <v>12</v>
      </c>
      <c r="R69">
        <v>68</v>
      </c>
      <c r="S69" t="s">
        <v>17</v>
      </c>
      <c r="T69" s="6" t="s">
        <v>6</v>
      </c>
      <c r="U69" s="2">
        <v>2789</v>
      </c>
      <c r="V69" s="3">
        <v>42491</v>
      </c>
      <c r="W69" t="s">
        <v>12</v>
      </c>
    </row>
    <row r="70" spans="1:23" x14ac:dyDescent="0.35">
      <c r="A70">
        <v>69</v>
      </c>
      <c r="B70" t="s">
        <v>13</v>
      </c>
      <c r="C70" t="s">
        <v>5</v>
      </c>
      <c r="D70" s="2">
        <v>4054</v>
      </c>
      <c r="E70" s="3">
        <v>42492</v>
      </c>
      <c r="F70" t="s">
        <v>8</v>
      </c>
      <c r="R70">
        <v>69</v>
      </c>
      <c r="S70" t="s">
        <v>13</v>
      </c>
      <c r="T70" s="6" t="s">
        <v>5</v>
      </c>
      <c r="U70" s="2">
        <v>4054</v>
      </c>
      <c r="V70" s="3">
        <v>42492</v>
      </c>
      <c r="W70" t="s">
        <v>8</v>
      </c>
    </row>
    <row r="71" spans="1:23" x14ac:dyDescent="0.35">
      <c r="A71">
        <v>70</v>
      </c>
      <c r="B71" t="s">
        <v>16</v>
      </c>
      <c r="C71" t="s">
        <v>5</v>
      </c>
      <c r="D71" s="2">
        <v>2262</v>
      </c>
      <c r="E71" s="3">
        <v>42492</v>
      </c>
      <c r="F71" t="s">
        <v>8</v>
      </c>
      <c r="R71">
        <v>70</v>
      </c>
      <c r="S71" t="s">
        <v>16</v>
      </c>
      <c r="T71" s="6" t="s">
        <v>5</v>
      </c>
      <c r="U71" s="2">
        <v>2262</v>
      </c>
      <c r="V71" s="3">
        <v>42492</v>
      </c>
      <c r="W71" t="s">
        <v>8</v>
      </c>
    </row>
    <row r="72" spans="1:23" x14ac:dyDescent="0.35">
      <c r="A72">
        <v>71</v>
      </c>
      <c r="B72" t="s">
        <v>16</v>
      </c>
      <c r="C72" t="s">
        <v>5</v>
      </c>
      <c r="D72" s="2">
        <v>5600</v>
      </c>
      <c r="E72" s="3">
        <v>42492</v>
      </c>
      <c r="F72" t="s">
        <v>9</v>
      </c>
      <c r="R72">
        <v>71</v>
      </c>
      <c r="S72" t="s">
        <v>16</v>
      </c>
      <c r="T72" s="6" t="s">
        <v>5</v>
      </c>
      <c r="U72" s="2">
        <v>5600</v>
      </c>
      <c r="V72" s="3">
        <v>42492</v>
      </c>
      <c r="W72" t="s">
        <v>9</v>
      </c>
    </row>
    <row r="73" spans="1:23" x14ac:dyDescent="0.35">
      <c r="A73">
        <v>72</v>
      </c>
      <c r="B73" t="s">
        <v>13</v>
      </c>
      <c r="C73" t="s">
        <v>5</v>
      </c>
      <c r="D73" s="2">
        <v>5787</v>
      </c>
      <c r="E73" s="3">
        <v>42493</v>
      </c>
      <c r="F73" t="s">
        <v>8</v>
      </c>
      <c r="R73">
        <v>72</v>
      </c>
      <c r="S73" t="s">
        <v>13</v>
      </c>
      <c r="T73" s="6" t="s">
        <v>5</v>
      </c>
      <c r="U73" s="2">
        <v>5787</v>
      </c>
      <c r="V73" s="3">
        <v>42493</v>
      </c>
      <c r="W73" t="s">
        <v>8</v>
      </c>
    </row>
    <row r="74" spans="1:23" x14ac:dyDescent="0.35">
      <c r="A74">
        <v>73</v>
      </c>
      <c r="B74" t="s">
        <v>15</v>
      </c>
      <c r="C74" t="s">
        <v>5</v>
      </c>
      <c r="D74" s="2">
        <v>6295</v>
      </c>
      <c r="E74" s="3">
        <v>42493</v>
      </c>
      <c r="F74" t="s">
        <v>10</v>
      </c>
      <c r="R74">
        <v>73</v>
      </c>
      <c r="S74" t="s">
        <v>15</v>
      </c>
      <c r="T74" s="6" t="s">
        <v>5</v>
      </c>
      <c r="U74" s="2">
        <v>6295</v>
      </c>
      <c r="V74" s="3">
        <v>42493</v>
      </c>
      <c r="W74" t="s">
        <v>10</v>
      </c>
    </row>
    <row r="75" spans="1:23" x14ac:dyDescent="0.35">
      <c r="A75">
        <v>74</v>
      </c>
      <c r="B75" t="s">
        <v>13</v>
      </c>
      <c r="C75" t="s">
        <v>5</v>
      </c>
      <c r="D75" s="2">
        <v>474</v>
      </c>
      <c r="E75" s="3">
        <v>42495</v>
      </c>
      <c r="F75" t="s">
        <v>12</v>
      </c>
      <c r="R75">
        <v>74</v>
      </c>
      <c r="S75" t="s">
        <v>13</v>
      </c>
      <c r="T75" s="6" t="s">
        <v>5</v>
      </c>
      <c r="U75" s="2">
        <v>474</v>
      </c>
      <c r="V75" s="3">
        <v>42495</v>
      </c>
      <c r="W75" t="s">
        <v>12</v>
      </c>
    </row>
    <row r="76" spans="1:23" x14ac:dyDescent="0.35">
      <c r="A76">
        <v>75</v>
      </c>
      <c r="B76" t="s">
        <v>14</v>
      </c>
      <c r="C76" t="s">
        <v>5</v>
      </c>
      <c r="D76" s="2">
        <v>4325</v>
      </c>
      <c r="E76" s="3">
        <v>42495</v>
      </c>
      <c r="F76" t="s">
        <v>19</v>
      </c>
      <c r="R76">
        <v>75</v>
      </c>
      <c r="S76" t="s">
        <v>14</v>
      </c>
      <c r="T76" s="6" t="s">
        <v>5</v>
      </c>
      <c r="U76" s="2">
        <v>4325</v>
      </c>
      <c r="V76" s="3">
        <v>42495</v>
      </c>
      <c r="W76" t="s">
        <v>19</v>
      </c>
    </row>
    <row r="77" spans="1:23" x14ac:dyDescent="0.35">
      <c r="A77">
        <v>76</v>
      </c>
      <c r="B77" t="s">
        <v>13</v>
      </c>
      <c r="C77" t="s">
        <v>5</v>
      </c>
      <c r="D77" s="2">
        <v>592</v>
      </c>
      <c r="E77" s="3">
        <v>42496</v>
      </c>
      <c r="F77" t="s">
        <v>8</v>
      </c>
      <c r="R77">
        <v>76</v>
      </c>
      <c r="S77" t="s">
        <v>13</v>
      </c>
      <c r="T77" s="6" t="s">
        <v>5</v>
      </c>
      <c r="U77" s="2">
        <v>592</v>
      </c>
      <c r="V77" s="3">
        <v>42496</v>
      </c>
      <c r="W77" t="s">
        <v>8</v>
      </c>
    </row>
    <row r="78" spans="1:23" x14ac:dyDescent="0.35">
      <c r="A78">
        <v>77</v>
      </c>
      <c r="B78" t="s">
        <v>15</v>
      </c>
      <c r="C78" t="s">
        <v>5</v>
      </c>
      <c r="D78" s="2">
        <v>4330</v>
      </c>
      <c r="E78" s="3">
        <v>42498</v>
      </c>
      <c r="F78" t="s">
        <v>8</v>
      </c>
      <c r="R78">
        <v>77</v>
      </c>
      <c r="S78" t="s">
        <v>15</v>
      </c>
      <c r="T78" s="6" t="s">
        <v>5</v>
      </c>
      <c r="U78" s="2">
        <v>4330</v>
      </c>
      <c r="V78" s="3">
        <v>42498</v>
      </c>
      <c r="W78" t="s">
        <v>8</v>
      </c>
    </row>
    <row r="79" spans="1:23" x14ac:dyDescent="0.35">
      <c r="A79">
        <v>78</v>
      </c>
      <c r="B79" t="s">
        <v>13</v>
      </c>
      <c r="C79" t="s">
        <v>5</v>
      </c>
      <c r="D79" s="2">
        <v>9405</v>
      </c>
      <c r="E79" s="3">
        <v>42498</v>
      </c>
      <c r="F79" t="s">
        <v>9</v>
      </c>
      <c r="R79">
        <v>78</v>
      </c>
      <c r="S79" t="s">
        <v>13</v>
      </c>
      <c r="T79" s="6" t="s">
        <v>5</v>
      </c>
      <c r="U79" s="2">
        <v>9405</v>
      </c>
      <c r="V79" s="3">
        <v>42498</v>
      </c>
      <c r="W79" t="s">
        <v>9</v>
      </c>
    </row>
    <row r="80" spans="1:23" x14ac:dyDescent="0.35">
      <c r="A80">
        <v>79</v>
      </c>
      <c r="B80" t="s">
        <v>14</v>
      </c>
      <c r="C80" t="s">
        <v>5</v>
      </c>
      <c r="D80" s="2">
        <v>7671</v>
      </c>
      <c r="E80" s="3">
        <v>42498</v>
      </c>
      <c r="F80" t="s">
        <v>19</v>
      </c>
      <c r="R80">
        <v>79</v>
      </c>
      <c r="S80" t="s">
        <v>14</v>
      </c>
      <c r="T80" s="6" t="s">
        <v>5</v>
      </c>
      <c r="U80" s="2">
        <v>7671</v>
      </c>
      <c r="V80" s="3">
        <v>42498</v>
      </c>
      <c r="W80" t="s">
        <v>19</v>
      </c>
    </row>
    <row r="81" spans="1:23" x14ac:dyDescent="0.35">
      <c r="A81">
        <v>80</v>
      </c>
      <c r="B81" t="s">
        <v>17</v>
      </c>
      <c r="C81" t="s">
        <v>6</v>
      </c>
      <c r="D81" s="2">
        <v>5791</v>
      </c>
      <c r="E81" s="3">
        <v>42498</v>
      </c>
      <c r="F81" t="s">
        <v>9</v>
      </c>
      <c r="R81">
        <v>80</v>
      </c>
      <c r="S81" t="s">
        <v>17</v>
      </c>
      <c r="T81" s="6" t="s">
        <v>6</v>
      </c>
      <c r="U81" s="2">
        <v>5791</v>
      </c>
      <c r="V81" s="3">
        <v>42498</v>
      </c>
      <c r="W81" t="s">
        <v>9</v>
      </c>
    </row>
    <row r="82" spans="1:23" x14ac:dyDescent="0.35">
      <c r="A82">
        <v>81</v>
      </c>
      <c r="B82" t="s">
        <v>13</v>
      </c>
      <c r="C82" t="s">
        <v>5</v>
      </c>
      <c r="D82" s="2">
        <v>6007</v>
      </c>
      <c r="E82" s="3">
        <v>42502</v>
      </c>
      <c r="F82" t="s">
        <v>10</v>
      </c>
      <c r="R82">
        <v>81</v>
      </c>
      <c r="S82" t="s">
        <v>13</v>
      </c>
      <c r="T82" s="6" t="s">
        <v>5</v>
      </c>
      <c r="U82" s="2">
        <v>6007</v>
      </c>
      <c r="V82" s="3">
        <v>42502</v>
      </c>
      <c r="W82" t="s">
        <v>10</v>
      </c>
    </row>
    <row r="83" spans="1:23" x14ac:dyDescent="0.35">
      <c r="A83">
        <v>82</v>
      </c>
      <c r="B83" t="s">
        <v>13</v>
      </c>
      <c r="C83" t="s">
        <v>5</v>
      </c>
      <c r="D83" s="2">
        <v>5030</v>
      </c>
      <c r="E83" s="3">
        <v>42504</v>
      </c>
      <c r="F83" t="s">
        <v>12</v>
      </c>
      <c r="R83">
        <v>82</v>
      </c>
      <c r="S83" t="s">
        <v>13</v>
      </c>
      <c r="T83" s="6" t="s">
        <v>5</v>
      </c>
      <c r="U83" s="2">
        <v>5030</v>
      </c>
      <c r="V83" s="3">
        <v>42504</v>
      </c>
      <c r="W83" t="s">
        <v>12</v>
      </c>
    </row>
    <row r="84" spans="1:23" x14ac:dyDescent="0.35">
      <c r="A84">
        <v>83</v>
      </c>
      <c r="B84" t="s">
        <v>17</v>
      </c>
      <c r="C84" t="s">
        <v>6</v>
      </c>
      <c r="D84" s="2">
        <v>6763</v>
      </c>
      <c r="E84" s="3">
        <v>42504</v>
      </c>
      <c r="F84" t="s">
        <v>9</v>
      </c>
      <c r="R84">
        <v>83</v>
      </c>
      <c r="S84" t="s">
        <v>17</v>
      </c>
      <c r="T84" s="6" t="s">
        <v>6</v>
      </c>
      <c r="U84" s="2">
        <v>6763</v>
      </c>
      <c r="V84" s="3">
        <v>42504</v>
      </c>
      <c r="W84" t="s">
        <v>9</v>
      </c>
    </row>
    <row r="85" spans="1:23" x14ac:dyDescent="0.35">
      <c r="A85">
        <v>84</v>
      </c>
      <c r="B85" t="s">
        <v>13</v>
      </c>
      <c r="C85" t="s">
        <v>5</v>
      </c>
      <c r="D85" s="2">
        <v>4248</v>
      </c>
      <c r="E85" s="3">
        <v>42505</v>
      </c>
      <c r="F85" t="s">
        <v>11</v>
      </c>
      <c r="R85">
        <v>84</v>
      </c>
      <c r="S85" t="s">
        <v>13</v>
      </c>
      <c r="T85" s="6" t="s">
        <v>5</v>
      </c>
      <c r="U85" s="2">
        <v>4248</v>
      </c>
      <c r="V85" s="3">
        <v>42505</v>
      </c>
      <c r="W85" t="s">
        <v>11</v>
      </c>
    </row>
    <row r="86" spans="1:23" x14ac:dyDescent="0.35">
      <c r="A86">
        <v>85</v>
      </c>
      <c r="B86" t="s">
        <v>13</v>
      </c>
      <c r="C86" t="s">
        <v>5</v>
      </c>
      <c r="D86" s="2">
        <v>9543</v>
      </c>
      <c r="E86" s="3">
        <v>42506</v>
      </c>
      <c r="F86" t="s">
        <v>19</v>
      </c>
      <c r="R86">
        <v>85</v>
      </c>
      <c r="S86" t="s">
        <v>13</v>
      </c>
      <c r="T86" s="6" t="s">
        <v>5</v>
      </c>
      <c r="U86" s="2">
        <v>9543</v>
      </c>
      <c r="V86" s="3">
        <v>42506</v>
      </c>
      <c r="W86" t="s">
        <v>19</v>
      </c>
    </row>
    <row r="87" spans="1:23" x14ac:dyDescent="0.35">
      <c r="A87">
        <v>86</v>
      </c>
      <c r="B87" t="s">
        <v>21</v>
      </c>
      <c r="C87" t="s">
        <v>6</v>
      </c>
      <c r="D87" s="2">
        <v>2054</v>
      </c>
      <c r="E87" s="3">
        <v>42506</v>
      </c>
      <c r="F87" t="s">
        <v>9</v>
      </c>
      <c r="R87">
        <v>86</v>
      </c>
      <c r="S87" t="s">
        <v>21</v>
      </c>
      <c r="T87" s="6" t="s">
        <v>6</v>
      </c>
      <c r="U87" s="2">
        <v>2054</v>
      </c>
      <c r="V87" s="3">
        <v>42506</v>
      </c>
      <c r="W87" t="s">
        <v>9</v>
      </c>
    </row>
    <row r="88" spans="1:23" x14ac:dyDescent="0.35">
      <c r="A88">
        <v>87</v>
      </c>
      <c r="B88" t="s">
        <v>18</v>
      </c>
      <c r="C88" t="s">
        <v>6</v>
      </c>
      <c r="D88" s="2">
        <v>7094</v>
      </c>
      <c r="E88" s="3">
        <v>42506</v>
      </c>
      <c r="F88" t="s">
        <v>12</v>
      </c>
      <c r="R88">
        <v>87</v>
      </c>
      <c r="S88" t="s">
        <v>18</v>
      </c>
      <c r="T88" s="6" t="s">
        <v>6</v>
      </c>
      <c r="U88" s="2">
        <v>7094</v>
      </c>
      <c r="V88" s="3">
        <v>42506</v>
      </c>
      <c r="W88" t="s">
        <v>12</v>
      </c>
    </row>
    <row r="89" spans="1:23" x14ac:dyDescent="0.35">
      <c r="A89">
        <v>88</v>
      </c>
      <c r="B89" t="s">
        <v>17</v>
      </c>
      <c r="C89" t="s">
        <v>6</v>
      </c>
      <c r="D89" s="2">
        <v>6087</v>
      </c>
      <c r="E89" s="3">
        <v>42508</v>
      </c>
      <c r="F89" t="s">
        <v>8</v>
      </c>
      <c r="R89">
        <v>88</v>
      </c>
      <c r="S89" t="s">
        <v>17</v>
      </c>
      <c r="T89" s="6" t="s">
        <v>6</v>
      </c>
      <c r="U89" s="2">
        <v>6087</v>
      </c>
      <c r="V89" s="3">
        <v>42508</v>
      </c>
      <c r="W89" t="s">
        <v>8</v>
      </c>
    </row>
    <row r="90" spans="1:23" x14ac:dyDescent="0.35">
      <c r="A90">
        <v>89</v>
      </c>
      <c r="B90" t="s">
        <v>14</v>
      </c>
      <c r="C90" t="s">
        <v>5</v>
      </c>
      <c r="D90" s="2">
        <v>4264</v>
      </c>
      <c r="E90" s="3">
        <v>42509</v>
      </c>
      <c r="F90" t="s">
        <v>11</v>
      </c>
      <c r="R90">
        <v>89</v>
      </c>
      <c r="S90" t="s">
        <v>14</v>
      </c>
      <c r="T90" s="6" t="s">
        <v>5</v>
      </c>
      <c r="U90" s="2">
        <v>4264</v>
      </c>
      <c r="V90" s="3">
        <v>42509</v>
      </c>
      <c r="W90" t="s">
        <v>11</v>
      </c>
    </row>
    <row r="91" spans="1:23" x14ac:dyDescent="0.35">
      <c r="A91">
        <v>90</v>
      </c>
      <c r="B91" t="s">
        <v>16</v>
      </c>
      <c r="C91" t="s">
        <v>5</v>
      </c>
      <c r="D91" s="2">
        <v>9333</v>
      </c>
      <c r="E91" s="3">
        <v>42510</v>
      </c>
      <c r="F91" t="s">
        <v>8</v>
      </c>
      <c r="R91">
        <v>90</v>
      </c>
      <c r="S91" t="s">
        <v>16</v>
      </c>
      <c r="T91" s="6" t="s">
        <v>5</v>
      </c>
      <c r="U91" s="2">
        <v>9333</v>
      </c>
      <c r="V91" s="3">
        <v>42510</v>
      </c>
      <c r="W91" t="s">
        <v>8</v>
      </c>
    </row>
    <row r="92" spans="1:23" x14ac:dyDescent="0.35">
      <c r="A92">
        <v>91</v>
      </c>
      <c r="B92" t="s">
        <v>16</v>
      </c>
      <c r="C92" t="s">
        <v>5</v>
      </c>
      <c r="D92" s="2">
        <v>8775</v>
      </c>
      <c r="E92" s="3">
        <v>42512</v>
      </c>
      <c r="F92" t="s">
        <v>12</v>
      </c>
      <c r="R92">
        <v>91</v>
      </c>
      <c r="S92" t="s">
        <v>16</v>
      </c>
      <c r="T92" s="6" t="s">
        <v>5</v>
      </c>
      <c r="U92" s="2">
        <v>8775</v>
      </c>
      <c r="V92" s="3">
        <v>42512</v>
      </c>
      <c r="W92" t="s">
        <v>12</v>
      </c>
    </row>
    <row r="93" spans="1:23" x14ac:dyDescent="0.35">
      <c r="A93">
        <v>92</v>
      </c>
      <c r="B93" t="s">
        <v>21</v>
      </c>
      <c r="C93" t="s">
        <v>6</v>
      </c>
      <c r="D93" s="2">
        <v>2011</v>
      </c>
      <c r="E93" s="3">
        <v>42513</v>
      </c>
      <c r="F93" t="s">
        <v>9</v>
      </c>
      <c r="R93">
        <v>92</v>
      </c>
      <c r="S93" t="s">
        <v>21</v>
      </c>
      <c r="T93" s="6" t="s">
        <v>6</v>
      </c>
      <c r="U93" s="2">
        <v>2011</v>
      </c>
      <c r="V93" s="3">
        <v>42513</v>
      </c>
      <c r="W93" t="s">
        <v>9</v>
      </c>
    </row>
    <row r="94" spans="1:23" x14ac:dyDescent="0.35">
      <c r="A94">
        <v>93</v>
      </c>
      <c r="B94" t="s">
        <v>13</v>
      </c>
      <c r="C94" t="s">
        <v>5</v>
      </c>
      <c r="D94" s="2">
        <v>5632</v>
      </c>
      <c r="E94" s="3">
        <v>42515</v>
      </c>
      <c r="F94" t="s">
        <v>8</v>
      </c>
      <c r="R94">
        <v>93</v>
      </c>
      <c r="S94" t="s">
        <v>13</v>
      </c>
      <c r="T94" s="6" t="s">
        <v>5</v>
      </c>
      <c r="U94" s="2">
        <v>5632</v>
      </c>
      <c r="V94" s="3">
        <v>42515</v>
      </c>
      <c r="W94" t="s">
        <v>8</v>
      </c>
    </row>
    <row r="95" spans="1:23" x14ac:dyDescent="0.35">
      <c r="A95">
        <v>94</v>
      </c>
      <c r="B95" t="s">
        <v>13</v>
      </c>
      <c r="C95" t="s">
        <v>5</v>
      </c>
      <c r="D95" s="2">
        <v>4904</v>
      </c>
      <c r="E95" s="3">
        <v>42515</v>
      </c>
      <c r="F95" t="s">
        <v>20</v>
      </c>
      <c r="R95">
        <v>94</v>
      </c>
      <c r="S95" t="s">
        <v>13</v>
      </c>
      <c r="T95" s="6" t="s">
        <v>5</v>
      </c>
      <c r="U95" s="2">
        <v>4904</v>
      </c>
      <c r="V95" s="3">
        <v>42515</v>
      </c>
      <c r="W95" t="s">
        <v>20</v>
      </c>
    </row>
    <row r="96" spans="1:23" x14ac:dyDescent="0.35">
      <c r="A96">
        <v>95</v>
      </c>
      <c r="B96" t="s">
        <v>18</v>
      </c>
      <c r="C96" t="s">
        <v>6</v>
      </c>
      <c r="D96" s="2">
        <v>1002</v>
      </c>
      <c r="E96" s="3">
        <v>42515</v>
      </c>
      <c r="F96" t="s">
        <v>11</v>
      </c>
      <c r="R96">
        <v>95</v>
      </c>
      <c r="S96" t="s">
        <v>18</v>
      </c>
      <c r="T96" s="6" t="s">
        <v>6</v>
      </c>
      <c r="U96" s="2">
        <v>1002</v>
      </c>
      <c r="V96" s="3">
        <v>42515</v>
      </c>
      <c r="W96" t="s">
        <v>11</v>
      </c>
    </row>
    <row r="97" spans="1:23" x14ac:dyDescent="0.35">
      <c r="A97">
        <v>96</v>
      </c>
      <c r="B97" t="s">
        <v>15</v>
      </c>
      <c r="C97" t="s">
        <v>5</v>
      </c>
      <c r="D97" s="2">
        <v>8141</v>
      </c>
      <c r="E97" s="3">
        <v>42516</v>
      </c>
      <c r="F97" t="s">
        <v>9</v>
      </c>
      <c r="R97">
        <v>96</v>
      </c>
      <c r="S97" t="s">
        <v>15</v>
      </c>
      <c r="T97" s="6" t="s">
        <v>5</v>
      </c>
      <c r="U97" s="2">
        <v>8141</v>
      </c>
      <c r="V97" s="3">
        <v>42516</v>
      </c>
      <c r="W97" t="s">
        <v>9</v>
      </c>
    </row>
    <row r="98" spans="1:23" x14ac:dyDescent="0.35">
      <c r="A98">
        <v>97</v>
      </c>
      <c r="B98" t="s">
        <v>15</v>
      </c>
      <c r="C98" t="s">
        <v>5</v>
      </c>
      <c r="D98" s="2">
        <v>3644</v>
      </c>
      <c r="E98" s="3">
        <v>42516</v>
      </c>
      <c r="F98" t="s">
        <v>10</v>
      </c>
      <c r="R98">
        <v>97</v>
      </c>
      <c r="S98" t="s">
        <v>15</v>
      </c>
      <c r="T98" s="6" t="s">
        <v>5</v>
      </c>
      <c r="U98" s="2">
        <v>3644</v>
      </c>
      <c r="V98" s="3">
        <v>42516</v>
      </c>
      <c r="W98" t="s">
        <v>10</v>
      </c>
    </row>
    <row r="99" spans="1:23" x14ac:dyDescent="0.35">
      <c r="A99">
        <v>98</v>
      </c>
      <c r="B99" t="s">
        <v>15</v>
      </c>
      <c r="C99" t="s">
        <v>5</v>
      </c>
      <c r="D99" s="2">
        <v>1380</v>
      </c>
      <c r="E99" s="3">
        <v>42516</v>
      </c>
      <c r="F99" t="s">
        <v>11</v>
      </c>
      <c r="R99">
        <v>98</v>
      </c>
      <c r="S99" t="s">
        <v>15</v>
      </c>
      <c r="T99" s="6" t="s">
        <v>5</v>
      </c>
      <c r="U99" s="2">
        <v>1380</v>
      </c>
      <c r="V99" s="3">
        <v>42516</v>
      </c>
      <c r="W99" t="s">
        <v>11</v>
      </c>
    </row>
    <row r="100" spans="1:23" x14ac:dyDescent="0.35">
      <c r="A100">
        <v>99</v>
      </c>
      <c r="B100" t="s">
        <v>21</v>
      </c>
      <c r="C100" t="s">
        <v>6</v>
      </c>
      <c r="D100" s="2">
        <v>8354</v>
      </c>
      <c r="E100" s="3">
        <v>42516</v>
      </c>
      <c r="F100" t="s">
        <v>12</v>
      </c>
      <c r="R100">
        <v>99</v>
      </c>
      <c r="S100" t="s">
        <v>21</v>
      </c>
      <c r="T100" s="6" t="s">
        <v>6</v>
      </c>
      <c r="U100" s="2">
        <v>8354</v>
      </c>
      <c r="V100" s="3">
        <v>42516</v>
      </c>
      <c r="W100" t="s">
        <v>12</v>
      </c>
    </row>
    <row r="101" spans="1:23" x14ac:dyDescent="0.35">
      <c r="A101">
        <v>100</v>
      </c>
      <c r="B101" t="s">
        <v>13</v>
      </c>
      <c r="C101" t="s">
        <v>5</v>
      </c>
      <c r="D101" s="2">
        <v>5182</v>
      </c>
      <c r="E101" s="3">
        <v>42517</v>
      </c>
      <c r="F101" t="s">
        <v>8</v>
      </c>
      <c r="R101">
        <v>100</v>
      </c>
      <c r="S101" t="s">
        <v>13</v>
      </c>
      <c r="T101" s="6" t="s">
        <v>5</v>
      </c>
      <c r="U101" s="2">
        <v>5182</v>
      </c>
      <c r="V101" s="3">
        <v>42517</v>
      </c>
      <c r="W101" t="s">
        <v>8</v>
      </c>
    </row>
    <row r="102" spans="1:23" x14ac:dyDescent="0.35">
      <c r="A102">
        <v>101</v>
      </c>
      <c r="B102" t="s">
        <v>14</v>
      </c>
      <c r="C102" t="s">
        <v>5</v>
      </c>
      <c r="D102" s="2">
        <v>2193</v>
      </c>
      <c r="E102" s="3">
        <v>42517</v>
      </c>
      <c r="F102" t="s">
        <v>19</v>
      </c>
      <c r="R102">
        <v>101</v>
      </c>
      <c r="S102" t="s">
        <v>14</v>
      </c>
      <c r="T102" s="6" t="s">
        <v>5</v>
      </c>
      <c r="U102" s="2">
        <v>2193</v>
      </c>
      <c r="V102" s="3">
        <v>42517</v>
      </c>
      <c r="W102" t="s">
        <v>19</v>
      </c>
    </row>
    <row r="103" spans="1:23" x14ac:dyDescent="0.35">
      <c r="A103">
        <v>102</v>
      </c>
      <c r="B103" t="s">
        <v>16</v>
      </c>
      <c r="C103" t="s">
        <v>5</v>
      </c>
      <c r="D103" s="2">
        <v>3647</v>
      </c>
      <c r="E103" s="3">
        <v>42518</v>
      </c>
      <c r="F103" t="s">
        <v>8</v>
      </c>
      <c r="R103">
        <v>102</v>
      </c>
      <c r="S103" t="s">
        <v>16</v>
      </c>
      <c r="T103" s="6" t="s">
        <v>5</v>
      </c>
      <c r="U103" s="2">
        <v>3647</v>
      </c>
      <c r="V103" s="3">
        <v>42518</v>
      </c>
      <c r="W103" t="s">
        <v>8</v>
      </c>
    </row>
    <row r="104" spans="1:23" x14ac:dyDescent="0.35">
      <c r="A104">
        <v>103</v>
      </c>
      <c r="B104" t="s">
        <v>14</v>
      </c>
      <c r="C104" t="s">
        <v>5</v>
      </c>
      <c r="D104" s="2">
        <v>4104</v>
      </c>
      <c r="E104" s="3">
        <v>42518</v>
      </c>
      <c r="F104" t="s">
        <v>8</v>
      </c>
      <c r="R104">
        <v>103</v>
      </c>
      <c r="S104" t="s">
        <v>14</v>
      </c>
      <c r="T104" s="6" t="s">
        <v>5</v>
      </c>
      <c r="U104" s="2">
        <v>4104</v>
      </c>
      <c r="V104" s="3">
        <v>42518</v>
      </c>
      <c r="W104" t="s">
        <v>8</v>
      </c>
    </row>
    <row r="105" spans="1:23" x14ac:dyDescent="0.35">
      <c r="A105">
        <v>104</v>
      </c>
      <c r="B105" t="s">
        <v>17</v>
      </c>
      <c r="C105" t="s">
        <v>6</v>
      </c>
      <c r="D105" s="2">
        <v>7457</v>
      </c>
      <c r="E105" s="3">
        <v>42518</v>
      </c>
      <c r="F105" t="s">
        <v>8</v>
      </c>
      <c r="R105">
        <v>104</v>
      </c>
      <c r="S105" t="s">
        <v>17</v>
      </c>
      <c r="T105" s="6" t="s">
        <v>6</v>
      </c>
      <c r="U105" s="2">
        <v>7457</v>
      </c>
      <c r="V105" s="3">
        <v>42518</v>
      </c>
      <c r="W105" t="s">
        <v>8</v>
      </c>
    </row>
    <row r="106" spans="1:23" x14ac:dyDescent="0.35">
      <c r="A106">
        <v>105</v>
      </c>
      <c r="B106" t="s">
        <v>16</v>
      </c>
      <c r="C106" t="s">
        <v>5</v>
      </c>
      <c r="D106" s="2">
        <v>3767</v>
      </c>
      <c r="E106" s="3">
        <v>42519</v>
      </c>
      <c r="F106" t="s">
        <v>10</v>
      </c>
      <c r="R106">
        <v>105</v>
      </c>
      <c r="S106" t="s">
        <v>16</v>
      </c>
      <c r="T106" s="6" t="s">
        <v>5</v>
      </c>
      <c r="U106" s="2">
        <v>3767</v>
      </c>
      <c r="V106" s="3">
        <v>42519</v>
      </c>
      <c r="W106" t="s">
        <v>10</v>
      </c>
    </row>
    <row r="107" spans="1:23" x14ac:dyDescent="0.35">
      <c r="A107">
        <v>106</v>
      </c>
      <c r="B107" t="s">
        <v>21</v>
      </c>
      <c r="C107" t="s">
        <v>6</v>
      </c>
      <c r="D107" s="2">
        <v>4685</v>
      </c>
      <c r="E107" s="3">
        <v>42520</v>
      </c>
      <c r="F107" t="s">
        <v>12</v>
      </c>
      <c r="R107">
        <v>106</v>
      </c>
      <c r="S107" t="s">
        <v>21</v>
      </c>
      <c r="T107" s="6" t="s">
        <v>6</v>
      </c>
      <c r="U107" s="2">
        <v>4685</v>
      </c>
      <c r="V107" s="3">
        <v>42520</v>
      </c>
      <c r="W107" t="s">
        <v>12</v>
      </c>
    </row>
    <row r="108" spans="1:23" x14ac:dyDescent="0.35">
      <c r="A108">
        <v>107</v>
      </c>
      <c r="B108" t="s">
        <v>13</v>
      </c>
      <c r="C108" t="s">
        <v>5</v>
      </c>
      <c r="D108" s="2">
        <v>3917</v>
      </c>
      <c r="E108" s="3">
        <v>42525</v>
      </c>
      <c r="F108" t="s">
        <v>8</v>
      </c>
      <c r="R108">
        <v>107</v>
      </c>
      <c r="S108" t="s">
        <v>13</v>
      </c>
      <c r="T108" s="6" t="s">
        <v>5</v>
      </c>
      <c r="U108" s="2">
        <v>3917</v>
      </c>
      <c r="V108" s="3">
        <v>42525</v>
      </c>
      <c r="W108" t="s">
        <v>8</v>
      </c>
    </row>
    <row r="109" spans="1:23" x14ac:dyDescent="0.35">
      <c r="A109">
        <v>108</v>
      </c>
      <c r="B109" t="s">
        <v>14</v>
      </c>
      <c r="C109" t="s">
        <v>5</v>
      </c>
      <c r="D109" s="2">
        <v>521</v>
      </c>
      <c r="E109" s="3">
        <v>42525</v>
      </c>
      <c r="F109" t="s">
        <v>10</v>
      </c>
      <c r="R109">
        <v>108</v>
      </c>
      <c r="S109" t="s">
        <v>14</v>
      </c>
      <c r="T109" s="6" t="s">
        <v>5</v>
      </c>
      <c r="U109" s="2">
        <v>521</v>
      </c>
      <c r="V109" s="3">
        <v>42525</v>
      </c>
      <c r="W109" t="s">
        <v>10</v>
      </c>
    </row>
    <row r="110" spans="1:23" x14ac:dyDescent="0.35">
      <c r="A110">
        <v>109</v>
      </c>
      <c r="B110" t="s">
        <v>14</v>
      </c>
      <c r="C110" t="s">
        <v>5</v>
      </c>
      <c r="D110" s="2">
        <v>5605</v>
      </c>
      <c r="E110" s="3">
        <v>42531</v>
      </c>
      <c r="F110" t="s">
        <v>19</v>
      </c>
      <c r="R110">
        <v>109</v>
      </c>
      <c r="S110" t="s">
        <v>14</v>
      </c>
      <c r="T110" s="6" t="s">
        <v>5</v>
      </c>
      <c r="U110" s="2">
        <v>5605</v>
      </c>
      <c r="V110" s="3">
        <v>42531</v>
      </c>
      <c r="W110" t="s">
        <v>19</v>
      </c>
    </row>
    <row r="111" spans="1:23" x14ac:dyDescent="0.35">
      <c r="A111">
        <v>110</v>
      </c>
      <c r="B111" t="s">
        <v>21</v>
      </c>
      <c r="C111" t="s">
        <v>6</v>
      </c>
      <c r="D111" s="2">
        <v>9630</v>
      </c>
      <c r="E111" s="3">
        <v>42532</v>
      </c>
      <c r="F111" t="s">
        <v>12</v>
      </c>
      <c r="R111">
        <v>110</v>
      </c>
      <c r="S111" t="s">
        <v>21</v>
      </c>
      <c r="T111" s="6" t="s">
        <v>6</v>
      </c>
      <c r="U111" s="2">
        <v>9630</v>
      </c>
      <c r="V111" s="3">
        <v>42532</v>
      </c>
      <c r="W111" t="s">
        <v>12</v>
      </c>
    </row>
    <row r="112" spans="1:23" x14ac:dyDescent="0.35">
      <c r="A112">
        <v>111</v>
      </c>
      <c r="B112" t="s">
        <v>13</v>
      </c>
      <c r="C112" t="s">
        <v>5</v>
      </c>
      <c r="D112" s="2">
        <v>6941</v>
      </c>
      <c r="E112" s="3">
        <v>42541</v>
      </c>
      <c r="F112" t="s">
        <v>10</v>
      </c>
      <c r="R112">
        <v>111</v>
      </c>
      <c r="S112" t="s">
        <v>13</v>
      </c>
      <c r="T112" s="6" t="s">
        <v>5</v>
      </c>
      <c r="U112" s="2">
        <v>6941</v>
      </c>
      <c r="V112" s="3">
        <v>42541</v>
      </c>
      <c r="W112" t="s">
        <v>10</v>
      </c>
    </row>
    <row r="113" spans="1:23" x14ac:dyDescent="0.35">
      <c r="A113">
        <v>112</v>
      </c>
      <c r="B113" t="s">
        <v>21</v>
      </c>
      <c r="C113" t="s">
        <v>6</v>
      </c>
      <c r="D113" s="2">
        <v>7231</v>
      </c>
      <c r="E113" s="3">
        <v>42541</v>
      </c>
      <c r="F113" t="s">
        <v>9</v>
      </c>
      <c r="R113">
        <v>112</v>
      </c>
      <c r="S113" t="s">
        <v>21</v>
      </c>
      <c r="T113" s="6" t="s">
        <v>6</v>
      </c>
      <c r="U113" s="2">
        <v>7231</v>
      </c>
      <c r="V113" s="3">
        <v>42541</v>
      </c>
      <c r="W113" t="s">
        <v>9</v>
      </c>
    </row>
    <row r="114" spans="1:23" x14ac:dyDescent="0.35">
      <c r="A114">
        <v>113</v>
      </c>
      <c r="B114" t="s">
        <v>21</v>
      </c>
      <c r="C114" t="s">
        <v>6</v>
      </c>
      <c r="D114" s="2">
        <v>8891</v>
      </c>
      <c r="E114" s="3">
        <v>42544</v>
      </c>
      <c r="F114" t="s">
        <v>11</v>
      </c>
      <c r="R114">
        <v>113</v>
      </c>
      <c r="S114" t="s">
        <v>21</v>
      </c>
      <c r="T114" s="6" t="s">
        <v>6</v>
      </c>
      <c r="U114" s="2">
        <v>8891</v>
      </c>
      <c r="V114" s="3">
        <v>42544</v>
      </c>
      <c r="W114" t="s">
        <v>11</v>
      </c>
    </row>
    <row r="115" spans="1:23" x14ac:dyDescent="0.35">
      <c r="A115">
        <v>114</v>
      </c>
      <c r="B115" t="s">
        <v>13</v>
      </c>
      <c r="C115" t="s">
        <v>5</v>
      </c>
      <c r="D115" s="2">
        <v>107</v>
      </c>
      <c r="E115" s="3">
        <v>42546</v>
      </c>
      <c r="F115" t="s">
        <v>19</v>
      </c>
      <c r="R115">
        <v>114</v>
      </c>
      <c r="S115" t="s">
        <v>13</v>
      </c>
      <c r="T115" s="6" t="s">
        <v>5</v>
      </c>
      <c r="U115" s="2">
        <v>107</v>
      </c>
      <c r="V115" s="3">
        <v>42546</v>
      </c>
      <c r="W115" t="s">
        <v>19</v>
      </c>
    </row>
    <row r="116" spans="1:23" x14ac:dyDescent="0.35">
      <c r="A116">
        <v>115</v>
      </c>
      <c r="B116" t="s">
        <v>13</v>
      </c>
      <c r="C116" t="s">
        <v>5</v>
      </c>
      <c r="D116" s="2">
        <v>4243</v>
      </c>
      <c r="E116" s="3">
        <v>42547</v>
      </c>
      <c r="F116" t="s">
        <v>8</v>
      </c>
      <c r="R116">
        <v>115</v>
      </c>
      <c r="S116" t="s">
        <v>13</v>
      </c>
      <c r="T116" s="6" t="s">
        <v>5</v>
      </c>
      <c r="U116" s="2">
        <v>4243</v>
      </c>
      <c r="V116" s="3">
        <v>42547</v>
      </c>
      <c r="W116" t="s">
        <v>8</v>
      </c>
    </row>
    <row r="117" spans="1:23" x14ac:dyDescent="0.35">
      <c r="A117">
        <v>116</v>
      </c>
      <c r="B117" t="s">
        <v>15</v>
      </c>
      <c r="C117" t="s">
        <v>5</v>
      </c>
      <c r="D117" s="2">
        <v>4514</v>
      </c>
      <c r="E117" s="3">
        <v>42548</v>
      </c>
      <c r="F117" t="s">
        <v>8</v>
      </c>
      <c r="R117">
        <v>116</v>
      </c>
      <c r="S117" t="s">
        <v>15</v>
      </c>
      <c r="T117" s="6" t="s">
        <v>5</v>
      </c>
      <c r="U117" s="2">
        <v>4514</v>
      </c>
      <c r="V117" s="3">
        <v>42548</v>
      </c>
      <c r="W117" t="s">
        <v>8</v>
      </c>
    </row>
    <row r="118" spans="1:23" x14ac:dyDescent="0.35">
      <c r="A118">
        <v>117</v>
      </c>
      <c r="B118" t="s">
        <v>16</v>
      </c>
      <c r="C118" t="s">
        <v>5</v>
      </c>
      <c r="D118" s="2">
        <v>5480</v>
      </c>
      <c r="E118" s="3">
        <v>42553</v>
      </c>
      <c r="F118" t="s">
        <v>8</v>
      </c>
      <c r="R118">
        <v>117</v>
      </c>
      <c r="S118" t="s">
        <v>16</v>
      </c>
      <c r="T118" s="6" t="s">
        <v>5</v>
      </c>
      <c r="U118" s="2">
        <v>5480</v>
      </c>
      <c r="V118" s="3">
        <v>42553</v>
      </c>
      <c r="W118" t="s">
        <v>8</v>
      </c>
    </row>
    <row r="119" spans="1:23" x14ac:dyDescent="0.35">
      <c r="A119">
        <v>118</v>
      </c>
      <c r="B119" t="s">
        <v>13</v>
      </c>
      <c r="C119" t="s">
        <v>5</v>
      </c>
      <c r="D119" s="2">
        <v>5002</v>
      </c>
      <c r="E119" s="3">
        <v>42553</v>
      </c>
      <c r="F119" t="s">
        <v>19</v>
      </c>
      <c r="R119">
        <v>118</v>
      </c>
      <c r="S119" t="s">
        <v>13</v>
      </c>
      <c r="T119" s="6" t="s">
        <v>5</v>
      </c>
      <c r="U119" s="2">
        <v>5002</v>
      </c>
      <c r="V119" s="3">
        <v>42553</v>
      </c>
      <c r="W119" t="s">
        <v>19</v>
      </c>
    </row>
    <row r="120" spans="1:23" x14ac:dyDescent="0.35">
      <c r="A120">
        <v>119</v>
      </c>
      <c r="B120" t="s">
        <v>13</v>
      </c>
      <c r="C120" t="s">
        <v>5</v>
      </c>
      <c r="D120" s="2">
        <v>8530</v>
      </c>
      <c r="E120" s="3">
        <v>42556</v>
      </c>
      <c r="F120" t="s">
        <v>10</v>
      </c>
      <c r="R120">
        <v>119</v>
      </c>
      <c r="S120" t="s">
        <v>13</v>
      </c>
      <c r="T120" s="6" t="s">
        <v>5</v>
      </c>
      <c r="U120" s="2">
        <v>8530</v>
      </c>
      <c r="V120" s="3">
        <v>42556</v>
      </c>
      <c r="W120" t="s">
        <v>10</v>
      </c>
    </row>
    <row r="121" spans="1:23" x14ac:dyDescent="0.35">
      <c r="A121">
        <v>120</v>
      </c>
      <c r="B121" t="s">
        <v>15</v>
      </c>
      <c r="C121" t="s">
        <v>5</v>
      </c>
      <c r="D121" s="2">
        <v>4819</v>
      </c>
      <c r="E121" s="3">
        <v>42558</v>
      </c>
      <c r="F121" t="s">
        <v>20</v>
      </c>
      <c r="R121">
        <v>120</v>
      </c>
      <c r="S121" t="s">
        <v>15</v>
      </c>
      <c r="T121" s="6" t="s">
        <v>5</v>
      </c>
      <c r="U121" s="2">
        <v>4819</v>
      </c>
      <c r="V121" s="3">
        <v>42558</v>
      </c>
      <c r="W121" t="s">
        <v>20</v>
      </c>
    </row>
    <row r="122" spans="1:23" x14ac:dyDescent="0.35">
      <c r="A122">
        <v>121</v>
      </c>
      <c r="B122" t="s">
        <v>21</v>
      </c>
      <c r="C122" t="s">
        <v>6</v>
      </c>
      <c r="D122" s="2">
        <v>6343</v>
      </c>
      <c r="E122" s="3">
        <v>42562</v>
      </c>
      <c r="F122" t="s">
        <v>9</v>
      </c>
      <c r="R122">
        <v>121</v>
      </c>
      <c r="S122" t="s">
        <v>21</v>
      </c>
      <c r="T122" s="6" t="s">
        <v>6</v>
      </c>
      <c r="U122" s="2">
        <v>6343</v>
      </c>
      <c r="V122" s="3">
        <v>42562</v>
      </c>
      <c r="W122" t="s">
        <v>9</v>
      </c>
    </row>
    <row r="123" spans="1:23" x14ac:dyDescent="0.35">
      <c r="A123">
        <v>122</v>
      </c>
      <c r="B123" t="s">
        <v>15</v>
      </c>
      <c r="C123" t="s">
        <v>5</v>
      </c>
      <c r="D123" s="2">
        <v>2318</v>
      </c>
      <c r="E123" s="3">
        <v>42564</v>
      </c>
      <c r="F123" t="s">
        <v>9</v>
      </c>
      <c r="R123">
        <v>122</v>
      </c>
      <c r="S123" t="s">
        <v>15</v>
      </c>
      <c r="T123" s="6" t="s">
        <v>5</v>
      </c>
      <c r="U123" s="2">
        <v>2318</v>
      </c>
      <c r="V123" s="3">
        <v>42564</v>
      </c>
      <c r="W123" t="s">
        <v>9</v>
      </c>
    </row>
    <row r="124" spans="1:23" x14ac:dyDescent="0.35">
      <c r="A124">
        <v>123</v>
      </c>
      <c r="B124" t="s">
        <v>15</v>
      </c>
      <c r="C124" t="s">
        <v>5</v>
      </c>
      <c r="D124" s="2">
        <v>220</v>
      </c>
      <c r="E124" s="3">
        <v>42571</v>
      </c>
      <c r="F124" t="s">
        <v>9</v>
      </c>
      <c r="R124">
        <v>123</v>
      </c>
      <c r="S124" t="s">
        <v>15</v>
      </c>
      <c r="T124" s="6" t="s">
        <v>5</v>
      </c>
      <c r="U124" s="2">
        <v>220</v>
      </c>
      <c r="V124" s="3">
        <v>42571</v>
      </c>
      <c r="W124" t="s">
        <v>9</v>
      </c>
    </row>
    <row r="125" spans="1:23" x14ac:dyDescent="0.35">
      <c r="A125">
        <v>124</v>
      </c>
      <c r="B125" t="s">
        <v>15</v>
      </c>
      <c r="C125" t="s">
        <v>5</v>
      </c>
      <c r="D125" s="2">
        <v>6341</v>
      </c>
      <c r="E125" s="3">
        <v>42571</v>
      </c>
      <c r="F125" t="s">
        <v>20</v>
      </c>
      <c r="R125">
        <v>124</v>
      </c>
      <c r="S125" t="s">
        <v>15</v>
      </c>
      <c r="T125" s="6" t="s">
        <v>5</v>
      </c>
      <c r="U125" s="2">
        <v>6341</v>
      </c>
      <c r="V125" s="3">
        <v>42571</v>
      </c>
      <c r="W125" t="s">
        <v>20</v>
      </c>
    </row>
    <row r="126" spans="1:23" x14ac:dyDescent="0.35">
      <c r="A126">
        <v>125</v>
      </c>
      <c r="B126" t="s">
        <v>14</v>
      </c>
      <c r="C126" t="s">
        <v>5</v>
      </c>
      <c r="D126" s="2">
        <v>330</v>
      </c>
      <c r="E126" s="3">
        <v>42571</v>
      </c>
      <c r="F126" t="s">
        <v>12</v>
      </c>
      <c r="R126">
        <v>125</v>
      </c>
      <c r="S126" t="s">
        <v>14</v>
      </c>
      <c r="T126" s="6" t="s">
        <v>5</v>
      </c>
      <c r="U126" s="2">
        <v>330</v>
      </c>
      <c r="V126" s="3">
        <v>42571</v>
      </c>
      <c r="W126" t="s">
        <v>12</v>
      </c>
    </row>
    <row r="127" spans="1:23" x14ac:dyDescent="0.35">
      <c r="A127">
        <v>126</v>
      </c>
      <c r="B127" t="s">
        <v>21</v>
      </c>
      <c r="C127" t="s">
        <v>6</v>
      </c>
      <c r="D127" s="2">
        <v>3027</v>
      </c>
      <c r="E127" s="3">
        <v>42571</v>
      </c>
      <c r="F127" t="s">
        <v>9</v>
      </c>
      <c r="R127">
        <v>126</v>
      </c>
      <c r="S127" t="s">
        <v>21</v>
      </c>
      <c r="T127" s="6" t="s">
        <v>6</v>
      </c>
      <c r="U127" s="2">
        <v>3027</v>
      </c>
      <c r="V127" s="3">
        <v>42571</v>
      </c>
      <c r="W127" t="s">
        <v>9</v>
      </c>
    </row>
    <row r="128" spans="1:23" x14ac:dyDescent="0.35">
      <c r="A128">
        <v>127</v>
      </c>
      <c r="B128" t="s">
        <v>15</v>
      </c>
      <c r="C128" t="s">
        <v>5</v>
      </c>
      <c r="D128" s="2">
        <v>850</v>
      </c>
      <c r="E128" s="3">
        <v>42573</v>
      </c>
      <c r="F128" t="s">
        <v>20</v>
      </c>
      <c r="R128">
        <v>127</v>
      </c>
      <c r="S128" t="s">
        <v>15</v>
      </c>
      <c r="T128" s="6" t="s">
        <v>5</v>
      </c>
      <c r="U128" s="2">
        <v>850</v>
      </c>
      <c r="V128" s="3">
        <v>42573</v>
      </c>
      <c r="W128" t="s">
        <v>20</v>
      </c>
    </row>
    <row r="129" spans="1:23" x14ac:dyDescent="0.35">
      <c r="A129">
        <v>128</v>
      </c>
      <c r="B129" t="s">
        <v>13</v>
      </c>
      <c r="C129" t="s">
        <v>5</v>
      </c>
      <c r="D129" s="2">
        <v>8986</v>
      </c>
      <c r="E129" s="3">
        <v>42574</v>
      </c>
      <c r="F129" t="s">
        <v>9</v>
      </c>
      <c r="R129">
        <v>128</v>
      </c>
      <c r="S129" t="s">
        <v>13</v>
      </c>
      <c r="T129" s="6" t="s">
        <v>5</v>
      </c>
      <c r="U129" s="2">
        <v>8986</v>
      </c>
      <c r="V129" s="3">
        <v>42574</v>
      </c>
      <c r="W129" t="s">
        <v>9</v>
      </c>
    </row>
    <row r="130" spans="1:23" x14ac:dyDescent="0.35">
      <c r="A130">
        <v>129</v>
      </c>
      <c r="B130" t="s">
        <v>21</v>
      </c>
      <c r="C130" t="s">
        <v>6</v>
      </c>
      <c r="D130" s="2">
        <v>3800</v>
      </c>
      <c r="E130" s="3">
        <v>42576</v>
      </c>
      <c r="F130" t="s">
        <v>8</v>
      </c>
      <c r="R130">
        <v>129</v>
      </c>
      <c r="S130" t="s">
        <v>21</v>
      </c>
      <c r="T130" s="6" t="s">
        <v>6</v>
      </c>
      <c r="U130" s="2">
        <v>3800</v>
      </c>
      <c r="V130" s="3">
        <v>42576</v>
      </c>
      <c r="W130" t="s">
        <v>8</v>
      </c>
    </row>
    <row r="131" spans="1:23" x14ac:dyDescent="0.35">
      <c r="A131">
        <v>130</v>
      </c>
      <c r="B131" t="s">
        <v>17</v>
      </c>
      <c r="C131" t="s">
        <v>6</v>
      </c>
      <c r="D131" s="2">
        <v>5751</v>
      </c>
      <c r="E131" s="3">
        <v>42579</v>
      </c>
      <c r="F131" t="s">
        <v>9</v>
      </c>
      <c r="R131">
        <v>130</v>
      </c>
      <c r="S131" t="s">
        <v>17</v>
      </c>
      <c r="T131" s="6" t="s">
        <v>6</v>
      </c>
      <c r="U131" s="2">
        <v>5751</v>
      </c>
      <c r="V131" s="3">
        <v>42579</v>
      </c>
      <c r="W131" t="s">
        <v>9</v>
      </c>
    </row>
    <row r="132" spans="1:23" x14ac:dyDescent="0.35">
      <c r="A132">
        <v>131</v>
      </c>
      <c r="B132" t="s">
        <v>14</v>
      </c>
      <c r="C132" t="s">
        <v>5</v>
      </c>
      <c r="D132" s="2">
        <v>1704</v>
      </c>
      <c r="E132" s="3">
        <v>42580</v>
      </c>
      <c r="F132" t="s">
        <v>9</v>
      </c>
      <c r="R132">
        <v>131</v>
      </c>
      <c r="S132" t="s">
        <v>14</v>
      </c>
      <c r="T132" s="6" t="s">
        <v>5</v>
      </c>
      <c r="U132" s="2">
        <v>1704</v>
      </c>
      <c r="V132" s="3">
        <v>42580</v>
      </c>
      <c r="W132" t="s">
        <v>9</v>
      </c>
    </row>
    <row r="133" spans="1:23" x14ac:dyDescent="0.35">
      <c r="A133">
        <v>132</v>
      </c>
      <c r="B133" t="s">
        <v>13</v>
      </c>
      <c r="C133" t="s">
        <v>5</v>
      </c>
      <c r="D133" s="2">
        <v>7966</v>
      </c>
      <c r="E133" s="3">
        <v>42581</v>
      </c>
      <c r="F133" t="s">
        <v>11</v>
      </c>
      <c r="R133">
        <v>132</v>
      </c>
      <c r="S133" t="s">
        <v>13</v>
      </c>
      <c r="T133" s="6" t="s">
        <v>5</v>
      </c>
      <c r="U133" s="2">
        <v>7966</v>
      </c>
      <c r="V133" s="3">
        <v>42581</v>
      </c>
      <c r="W133" t="s">
        <v>11</v>
      </c>
    </row>
    <row r="134" spans="1:23" x14ac:dyDescent="0.35">
      <c r="A134">
        <v>133</v>
      </c>
      <c r="B134" t="s">
        <v>13</v>
      </c>
      <c r="C134" t="s">
        <v>5</v>
      </c>
      <c r="D134" s="2">
        <v>852</v>
      </c>
      <c r="E134" s="3">
        <v>42582</v>
      </c>
      <c r="F134" t="s">
        <v>8</v>
      </c>
      <c r="R134">
        <v>133</v>
      </c>
      <c r="S134" t="s">
        <v>13</v>
      </c>
      <c r="T134" s="6" t="s">
        <v>5</v>
      </c>
      <c r="U134" s="2">
        <v>852</v>
      </c>
      <c r="V134" s="3">
        <v>42582</v>
      </c>
      <c r="W134" t="s">
        <v>8</v>
      </c>
    </row>
    <row r="135" spans="1:23" x14ac:dyDescent="0.35">
      <c r="A135">
        <v>134</v>
      </c>
      <c r="B135" t="s">
        <v>18</v>
      </c>
      <c r="C135" t="s">
        <v>6</v>
      </c>
      <c r="D135" s="2">
        <v>8416</v>
      </c>
      <c r="E135" s="3">
        <v>42582</v>
      </c>
      <c r="F135" t="s">
        <v>11</v>
      </c>
      <c r="R135">
        <v>134</v>
      </c>
      <c r="S135" t="s">
        <v>18</v>
      </c>
      <c r="T135" s="6" t="s">
        <v>6</v>
      </c>
      <c r="U135" s="2">
        <v>8416</v>
      </c>
      <c r="V135" s="3">
        <v>42582</v>
      </c>
      <c r="W135" t="s">
        <v>11</v>
      </c>
    </row>
    <row r="136" spans="1:23" x14ac:dyDescent="0.35">
      <c r="A136">
        <v>135</v>
      </c>
      <c r="B136" t="s">
        <v>13</v>
      </c>
      <c r="C136" t="s">
        <v>5</v>
      </c>
      <c r="D136" s="2">
        <v>7144</v>
      </c>
      <c r="E136" s="3">
        <v>42583</v>
      </c>
      <c r="F136" t="s">
        <v>19</v>
      </c>
      <c r="R136">
        <v>135</v>
      </c>
      <c r="S136" t="s">
        <v>13</v>
      </c>
      <c r="T136" s="6" t="s">
        <v>5</v>
      </c>
      <c r="U136" s="2">
        <v>7144</v>
      </c>
      <c r="V136" s="3">
        <v>42583</v>
      </c>
      <c r="W136" t="s">
        <v>19</v>
      </c>
    </row>
    <row r="137" spans="1:23" x14ac:dyDescent="0.35">
      <c r="A137">
        <v>136</v>
      </c>
      <c r="B137" t="s">
        <v>21</v>
      </c>
      <c r="C137" t="s">
        <v>6</v>
      </c>
      <c r="D137" s="2">
        <v>7854</v>
      </c>
      <c r="E137" s="3">
        <v>42583</v>
      </c>
      <c r="F137" t="s">
        <v>8</v>
      </c>
      <c r="R137">
        <v>136</v>
      </c>
      <c r="S137" t="s">
        <v>21</v>
      </c>
      <c r="T137" s="6" t="s">
        <v>6</v>
      </c>
      <c r="U137" s="2">
        <v>7854</v>
      </c>
      <c r="V137" s="3">
        <v>42583</v>
      </c>
      <c r="W137" t="s">
        <v>8</v>
      </c>
    </row>
    <row r="138" spans="1:23" x14ac:dyDescent="0.35">
      <c r="A138">
        <v>137</v>
      </c>
      <c r="B138" t="s">
        <v>15</v>
      </c>
      <c r="C138" t="s">
        <v>5</v>
      </c>
      <c r="D138" s="2">
        <v>859</v>
      </c>
      <c r="E138" s="3">
        <v>42585</v>
      </c>
      <c r="F138" t="s">
        <v>8</v>
      </c>
      <c r="R138">
        <v>137</v>
      </c>
      <c r="S138" t="s">
        <v>15</v>
      </c>
      <c r="T138" s="6" t="s">
        <v>5</v>
      </c>
      <c r="U138" s="2">
        <v>859</v>
      </c>
      <c r="V138" s="3">
        <v>42585</v>
      </c>
      <c r="W138" t="s">
        <v>8</v>
      </c>
    </row>
    <row r="139" spans="1:23" x14ac:dyDescent="0.35">
      <c r="A139">
        <v>138</v>
      </c>
      <c r="B139" t="s">
        <v>21</v>
      </c>
      <c r="C139" t="s">
        <v>6</v>
      </c>
      <c r="D139" s="2">
        <v>8049</v>
      </c>
      <c r="E139" s="3">
        <v>42594</v>
      </c>
      <c r="F139" t="s">
        <v>8</v>
      </c>
      <c r="R139">
        <v>138</v>
      </c>
      <c r="S139" t="s">
        <v>21</v>
      </c>
      <c r="T139" s="6" t="s">
        <v>6</v>
      </c>
      <c r="U139" s="2">
        <v>8049</v>
      </c>
      <c r="V139" s="3">
        <v>42594</v>
      </c>
      <c r="W139" t="s">
        <v>8</v>
      </c>
    </row>
    <row r="140" spans="1:23" x14ac:dyDescent="0.35">
      <c r="A140">
        <v>139</v>
      </c>
      <c r="B140" t="s">
        <v>13</v>
      </c>
      <c r="C140" t="s">
        <v>5</v>
      </c>
      <c r="D140" s="2">
        <v>2836</v>
      </c>
      <c r="E140" s="3">
        <v>42595</v>
      </c>
      <c r="F140" t="s">
        <v>12</v>
      </c>
      <c r="R140">
        <v>139</v>
      </c>
      <c r="S140" t="s">
        <v>13</v>
      </c>
      <c r="T140" s="6" t="s">
        <v>5</v>
      </c>
      <c r="U140" s="2">
        <v>2836</v>
      </c>
      <c r="V140" s="3">
        <v>42595</v>
      </c>
      <c r="W140" t="s">
        <v>12</v>
      </c>
    </row>
    <row r="141" spans="1:23" x14ac:dyDescent="0.35">
      <c r="A141">
        <v>140</v>
      </c>
      <c r="B141" t="s">
        <v>17</v>
      </c>
      <c r="C141" t="s">
        <v>6</v>
      </c>
      <c r="D141" s="2">
        <v>1743</v>
      </c>
      <c r="E141" s="3">
        <v>42601</v>
      </c>
      <c r="F141" t="s">
        <v>8</v>
      </c>
      <c r="R141">
        <v>140</v>
      </c>
      <c r="S141" t="s">
        <v>17</v>
      </c>
      <c r="T141" s="6" t="s">
        <v>6</v>
      </c>
      <c r="U141" s="2">
        <v>1743</v>
      </c>
      <c r="V141" s="3">
        <v>42601</v>
      </c>
      <c r="W141" t="s">
        <v>8</v>
      </c>
    </row>
    <row r="142" spans="1:23" x14ac:dyDescent="0.35">
      <c r="A142">
        <v>141</v>
      </c>
      <c r="B142" t="s">
        <v>14</v>
      </c>
      <c r="C142" t="s">
        <v>5</v>
      </c>
      <c r="D142" s="2">
        <v>3844</v>
      </c>
      <c r="E142" s="3">
        <v>42605</v>
      </c>
      <c r="F142" t="s">
        <v>19</v>
      </c>
      <c r="R142">
        <v>141</v>
      </c>
      <c r="S142" t="s">
        <v>14</v>
      </c>
      <c r="T142" s="6" t="s">
        <v>5</v>
      </c>
      <c r="U142" s="2">
        <v>3844</v>
      </c>
      <c r="V142" s="3">
        <v>42605</v>
      </c>
      <c r="W142" t="s">
        <v>19</v>
      </c>
    </row>
    <row r="143" spans="1:23" x14ac:dyDescent="0.35">
      <c r="A143">
        <v>142</v>
      </c>
      <c r="B143" t="s">
        <v>14</v>
      </c>
      <c r="C143" t="s">
        <v>5</v>
      </c>
      <c r="D143" s="2">
        <v>7490</v>
      </c>
      <c r="E143" s="3">
        <v>42606</v>
      </c>
      <c r="F143" t="s">
        <v>19</v>
      </c>
      <c r="R143">
        <v>142</v>
      </c>
      <c r="S143" t="s">
        <v>14</v>
      </c>
      <c r="T143" s="6" t="s">
        <v>5</v>
      </c>
      <c r="U143" s="2">
        <v>7490</v>
      </c>
      <c r="V143" s="3">
        <v>42606</v>
      </c>
      <c r="W143" t="s">
        <v>19</v>
      </c>
    </row>
    <row r="144" spans="1:23" x14ac:dyDescent="0.35">
      <c r="A144">
        <v>143</v>
      </c>
      <c r="B144" t="s">
        <v>21</v>
      </c>
      <c r="C144" t="s">
        <v>6</v>
      </c>
      <c r="D144" s="2">
        <v>4483</v>
      </c>
      <c r="E144" s="3">
        <v>42607</v>
      </c>
      <c r="F144" t="s">
        <v>12</v>
      </c>
      <c r="R144">
        <v>143</v>
      </c>
      <c r="S144" t="s">
        <v>21</v>
      </c>
      <c r="T144" s="6" t="s">
        <v>6</v>
      </c>
      <c r="U144" s="2">
        <v>4483</v>
      </c>
      <c r="V144" s="3">
        <v>42607</v>
      </c>
      <c r="W144" t="s">
        <v>12</v>
      </c>
    </row>
    <row r="145" spans="1:23" x14ac:dyDescent="0.35">
      <c r="A145">
        <v>144</v>
      </c>
      <c r="B145" t="s">
        <v>14</v>
      </c>
      <c r="C145" t="s">
        <v>5</v>
      </c>
      <c r="D145" s="2">
        <v>7333</v>
      </c>
      <c r="E145" s="3">
        <v>42609</v>
      </c>
      <c r="F145" t="s">
        <v>10</v>
      </c>
      <c r="R145">
        <v>144</v>
      </c>
      <c r="S145" t="s">
        <v>14</v>
      </c>
      <c r="T145" s="6" t="s">
        <v>5</v>
      </c>
      <c r="U145" s="2">
        <v>7333</v>
      </c>
      <c r="V145" s="3">
        <v>42609</v>
      </c>
      <c r="W145" t="s">
        <v>10</v>
      </c>
    </row>
    <row r="146" spans="1:23" x14ac:dyDescent="0.35">
      <c r="A146">
        <v>145</v>
      </c>
      <c r="B146" t="s">
        <v>17</v>
      </c>
      <c r="C146" t="s">
        <v>6</v>
      </c>
      <c r="D146" s="2">
        <v>7654</v>
      </c>
      <c r="E146" s="3">
        <v>42610</v>
      </c>
      <c r="F146" t="s">
        <v>8</v>
      </c>
      <c r="R146">
        <v>145</v>
      </c>
      <c r="S146" t="s">
        <v>17</v>
      </c>
      <c r="T146" s="6" t="s">
        <v>6</v>
      </c>
      <c r="U146" s="2">
        <v>7654</v>
      </c>
      <c r="V146" s="3">
        <v>42610</v>
      </c>
      <c r="W146" t="s">
        <v>8</v>
      </c>
    </row>
    <row r="147" spans="1:23" x14ac:dyDescent="0.35">
      <c r="A147">
        <v>146</v>
      </c>
      <c r="B147" t="s">
        <v>14</v>
      </c>
      <c r="C147" t="s">
        <v>5</v>
      </c>
      <c r="D147" s="2">
        <v>3944</v>
      </c>
      <c r="E147" s="3">
        <v>42611</v>
      </c>
      <c r="F147" t="s">
        <v>9</v>
      </c>
      <c r="R147">
        <v>146</v>
      </c>
      <c r="S147" t="s">
        <v>14</v>
      </c>
      <c r="T147" s="6" t="s">
        <v>5</v>
      </c>
      <c r="U147" s="2">
        <v>3944</v>
      </c>
      <c r="V147" s="3">
        <v>42611</v>
      </c>
      <c r="W147" t="s">
        <v>9</v>
      </c>
    </row>
    <row r="148" spans="1:23" x14ac:dyDescent="0.35">
      <c r="A148">
        <v>147</v>
      </c>
      <c r="B148" t="s">
        <v>18</v>
      </c>
      <c r="C148" t="s">
        <v>6</v>
      </c>
      <c r="D148" s="2">
        <v>5761</v>
      </c>
      <c r="E148" s="3">
        <v>42611</v>
      </c>
      <c r="F148" t="s">
        <v>12</v>
      </c>
      <c r="R148">
        <v>147</v>
      </c>
      <c r="S148" t="s">
        <v>18</v>
      </c>
      <c r="T148" s="6" t="s">
        <v>6</v>
      </c>
      <c r="U148" s="2">
        <v>5761</v>
      </c>
      <c r="V148" s="3">
        <v>42611</v>
      </c>
      <c r="W148" t="s">
        <v>12</v>
      </c>
    </row>
    <row r="149" spans="1:23" x14ac:dyDescent="0.35">
      <c r="A149">
        <v>148</v>
      </c>
      <c r="B149" t="s">
        <v>13</v>
      </c>
      <c r="C149" t="s">
        <v>5</v>
      </c>
      <c r="D149" s="2">
        <v>6864</v>
      </c>
      <c r="E149" s="3">
        <v>42614</v>
      </c>
      <c r="F149" t="s">
        <v>20</v>
      </c>
      <c r="R149">
        <v>148</v>
      </c>
      <c r="S149" t="s">
        <v>13</v>
      </c>
      <c r="T149" s="6" t="s">
        <v>5</v>
      </c>
      <c r="U149" s="2">
        <v>6864</v>
      </c>
      <c r="V149" s="3">
        <v>42614</v>
      </c>
      <c r="W149" t="s">
        <v>20</v>
      </c>
    </row>
    <row r="150" spans="1:23" x14ac:dyDescent="0.35">
      <c r="A150">
        <v>149</v>
      </c>
      <c r="B150" t="s">
        <v>13</v>
      </c>
      <c r="C150" t="s">
        <v>5</v>
      </c>
      <c r="D150" s="2">
        <v>4016</v>
      </c>
      <c r="E150" s="3">
        <v>42614</v>
      </c>
      <c r="F150" t="s">
        <v>12</v>
      </c>
      <c r="R150">
        <v>149</v>
      </c>
      <c r="S150" t="s">
        <v>13</v>
      </c>
      <c r="T150" s="6" t="s">
        <v>5</v>
      </c>
      <c r="U150" s="2">
        <v>4016</v>
      </c>
      <c r="V150" s="3">
        <v>42614</v>
      </c>
      <c r="W150" t="s">
        <v>12</v>
      </c>
    </row>
    <row r="151" spans="1:23" x14ac:dyDescent="0.35">
      <c r="A151">
        <v>150</v>
      </c>
      <c r="B151" t="s">
        <v>13</v>
      </c>
      <c r="C151" t="s">
        <v>5</v>
      </c>
      <c r="D151" s="2">
        <v>1841</v>
      </c>
      <c r="E151" s="3">
        <v>42615</v>
      </c>
      <c r="F151" t="s">
        <v>8</v>
      </c>
      <c r="R151">
        <v>150</v>
      </c>
      <c r="S151" t="s">
        <v>13</v>
      </c>
      <c r="T151" s="6" t="s">
        <v>5</v>
      </c>
      <c r="U151" s="2">
        <v>1841</v>
      </c>
      <c r="V151" s="3">
        <v>42615</v>
      </c>
      <c r="W151" t="s">
        <v>8</v>
      </c>
    </row>
    <row r="152" spans="1:23" x14ac:dyDescent="0.35">
      <c r="A152">
        <v>151</v>
      </c>
      <c r="B152" t="s">
        <v>13</v>
      </c>
      <c r="C152" t="s">
        <v>5</v>
      </c>
      <c r="D152" s="2">
        <v>424</v>
      </c>
      <c r="E152" s="3">
        <v>42618</v>
      </c>
      <c r="F152" t="s">
        <v>11</v>
      </c>
      <c r="R152">
        <v>151</v>
      </c>
      <c r="S152" t="s">
        <v>13</v>
      </c>
      <c r="T152" s="6" t="s">
        <v>5</v>
      </c>
      <c r="U152" s="2">
        <v>424</v>
      </c>
      <c r="V152" s="3">
        <v>42618</v>
      </c>
      <c r="W152" t="s">
        <v>11</v>
      </c>
    </row>
    <row r="153" spans="1:23" x14ac:dyDescent="0.35">
      <c r="A153">
        <v>152</v>
      </c>
      <c r="B153" t="s">
        <v>13</v>
      </c>
      <c r="C153" t="s">
        <v>5</v>
      </c>
      <c r="D153" s="2">
        <v>8765</v>
      </c>
      <c r="E153" s="3">
        <v>42620</v>
      </c>
      <c r="F153" t="s">
        <v>9</v>
      </c>
      <c r="R153">
        <v>152</v>
      </c>
      <c r="S153" t="s">
        <v>13</v>
      </c>
      <c r="T153" s="6" t="s">
        <v>5</v>
      </c>
      <c r="U153" s="2">
        <v>8765</v>
      </c>
      <c r="V153" s="3">
        <v>42620</v>
      </c>
      <c r="W153" t="s">
        <v>9</v>
      </c>
    </row>
    <row r="154" spans="1:23" x14ac:dyDescent="0.35">
      <c r="A154">
        <v>153</v>
      </c>
      <c r="B154" t="s">
        <v>13</v>
      </c>
      <c r="C154" t="s">
        <v>5</v>
      </c>
      <c r="D154" s="2">
        <v>5583</v>
      </c>
      <c r="E154" s="3">
        <v>42621</v>
      </c>
      <c r="F154" t="s">
        <v>8</v>
      </c>
      <c r="R154">
        <v>153</v>
      </c>
      <c r="S154" t="s">
        <v>13</v>
      </c>
      <c r="T154" s="6" t="s">
        <v>5</v>
      </c>
      <c r="U154" s="2">
        <v>5583</v>
      </c>
      <c r="V154" s="3">
        <v>42621</v>
      </c>
      <c r="W154" t="s">
        <v>8</v>
      </c>
    </row>
    <row r="155" spans="1:23" x14ac:dyDescent="0.35">
      <c r="A155">
        <v>154</v>
      </c>
      <c r="B155" t="s">
        <v>21</v>
      </c>
      <c r="C155" t="s">
        <v>6</v>
      </c>
      <c r="D155" s="2">
        <v>4390</v>
      </c>
      <c r="E155" s="3">
        <v>42622</v>
      </c>
      <c r="F155" t="s">
        <v>20</v>
      </c>
      <c r="R155">
        <v>154</v>
      </c>
      <c r="S155" t="s">
        <v>21</v>
      </c>
      <c r="T155" s="6" t="s">
        <v>6</v>
      </c>
      <c r="U155" s="2">
        <v>4390</v>
      </c>
      <c r="V155" s="3">
        <v>42622</v>
      </c>
      <c r="W155" t="s">
        <v>20</v>
      </c>
    </row>
    <row r="156" spans="1:23" x14ac:dyDescent="0.35">
      <c r="A156">
        <v>155</v>
      </c>
      <c r="B156" t="s">
        <v>21</v>
      </c>
      <c r="C156" t="s">
        <v>6</v>
      </c>
      <c r="D156" s="2">
        <v>352</v>
      </c>
      <c r="E156" s="3">
        <v>42622</v>
      </c>
      <c r="F156" t="s">
        <v>10</v>
      </c>
      <c r="R156">
        <v>155</v>
      </c>
      <c r="S156" t="s">
        <v>21</v>
      </c>
      <c r="T156" s="6" t="s">
        <v>6</v>
      </c>
      <c r="U156" s="2">
        <v>352</v>
      </c>
      <c r="V156" s="3">
        <v>42622</v>
      </c>
      <c r="W156" t="s">
        <v>10</v>
      </c>
    </row>
    <row r="157" spans="1:23" x14ac:dyDescent="0.35">
      <c r="A157">
        <v>156</v>
      </c>
      <c r="B157" t="s">
        <v>14</v>
      </c>
      <c r="C157" t="s">
        <v>5</v>
      </c>
      <c r="D157" s="2">
        <v>8489</v>
      </c>
      <c r="E157" s="3">
        <v>42624</v>
      </c>
      <c r="F157" t="s">
        <v>8</v>
      </c>
      <c r="R157">
        <v>156</v>
      </c>
      <c r="S157" t="s">
        <v>14</v>
      </c>
      <c r="T157" s="6" t="s">
        <v>5</v>
      </c>
      <c r="U157" s="2">
        <v>8489</v>
      </c>
      <c r="V157" s="3">
        <v>42624</v>
      </c>
      <c r="W157" t="s">
        <v>8</v>
      </c>
    </row>
    <row r="158" spans="1:23" x14ac:dyDescent="0.35">
      <c r="A158">
        <v>157</v>
      </c>
      <c r="B158" t="s">
        <v>13</v>
      </c>
      <c r="C158" t="s">
        <v>5</v>
      </c>
      <c r="D158" s="2">
        <v>7090</v>
      </c>
      <c r="E158" s="3">
        <v>42624</v>
      </c>
      <c r="F158" t="s">
        <v>19</v>
      </c>
      <c r="R158">
        <v>157</v>
      </c>
      <c r="S158" t="s">
        <v>13</v>
      </c>
      <c r="T158" s="6" t="s">
        <v>5</v>
      </c>
      <c r="U158" s="2">
        <v>7090</v>
      </c>
      <c r="V158" s="3">
        <v>42624</v>
      </c>
      <c r="W158" t="s">
        <v>19</v>
      </c>
    </row>
    <row r="159" spans="1:23" x14ac:dyDescent="0.35">
      <c r="A159">
        <v>158</v>
      </c>
      <c r="B159" t="s">
        <v>13</v>
      </c>
      <c r="C159" t="s">
        <v>5</v>
      </c>
      <c r="D159" s="2">
        <v>7880</v>
      </c>
      <c r="E159" s="3">
        <v>42628</v>
      </c>
      <c r="F159" t="s">
        <v>8</v>
      </c>
      <c r="R159">
        <v>158</v>
      </c>
      <c r="S159" t="s">
        <v>13</v>
      </c>
      <c r="T159" s="6" t="s">
        <v>5</v>
      </c>
      <c r="U159" s="2">
        <v>7880</v>
      </c>
      <c r="V159" s="3">
        <v>42628</v>
      </c>
      <c r="W159" t="s">
        <v>8</v>
      </c>
    </row>
    <row r="160" spans="1:23" x14ac:dyDescent="0.35">
      <c r="A160">
        <v>159</v>
      </c>
      <c r="B160" t="s">
        <v>15</v>
      </c>
      <c r="C160" t="s">
        <v>5</v>
      </c>
      <c r="D160" s="2">
        <v>3861</v>
      </c>
      <c r="E160" s="3">
        <v>42631</v>
      </c>
      <c r="F160" t="s">
        <v>8</v>
      </c>
      <c r="R160">
        <v>159</v>
      </c>
      <c r="S160" t="s">
        <v>15</v>
      </c>
      <c r="T160" s="6" t="s">
        <v>5</v>
      </c>
      <c r="U160" s="2">
        <v>3861</v>
      </c>
      <c r="V160" s="3">
        <v>42631</v>
      </c>
      <c r="W160" t="s">
        <v>8</v>
      </c>
    </row>
    <row r="161" spans="1:23" x14ac:dyDescent="0.35">
      <c r="A161">
        <v>160</v>
      </c>
      <c r="B161" t="s">
        <v>21</v>
      </c>
      <c r="C161" t="s">
        <v>6</v>
      </c>
      <c r="D161" s="2">
        <v>7927</v>
      </c>
      <c r="E161" s="3">
        <v>42632</v>
      </c>
      <c r="F161" t="s">
        <v>12</v>
      </c>
      <c r="R161">
        <v>160</v>
      </c>
      <c r="S161" t="s">
        <v>21</v>
      </c>
      <c r="T161" s="6" t="s">
        <v>6</v>
      </c>
      <c r="U161" s="2">
        <v>7927</v>
      </c>
      <c r="V161" s="3">
        <v>42632</v>
      </c>
      <c r="W161" t="s">
        <v>12</v>
      </c>
    </row>
    <row r="162" spans="1:23" x14ac:dyDescent="0.35">
      <c r="A162">
        <v>161</v>
      </c>
      <c r="B162" t="s">
        <v>13</v>
      </c>
      <c r="C162" t="s">
        <v>5</v>
      </c>
      <c r="D162" s="2">
        <v>6162</v>
      </c>
      <c r="E162" s="3">
        <v>42633</v>
      </c>
      <c r="F162" t="s">
        <v>8</v>
      </c>
      <c r="R162">
        <v>161</v>
      </c>
      <c r="S162" t="s">
        <v>13</v>
      </c>
      <c r="T162" s="6" t="s">
        <v>5</v>
      </c>
      <c r="U162" s="2">
        <v>6162</v>
      </c>
      <c r="V162" s="3">
        <v>42633</v>
      </c>
      <c r="W162" t="s">
        <v>8</v>
      </c>
    </row>
    <row r="163" spans="1:23" x14ac:dyDescent="0.35">
      <c r="A163">
        <v>162</v>
      </c>
      <c r="B163" t="s">
        <v>16</v>
      </c>
      <c r="C163" t="s">
        <v>5</v>
      </c>
      <c r="D163" s="2">
        <v>5523</v>
      </c>
      <c r="E163" s="3">
        <v>42638</v>
      </c>
      <c r="F163" t="s">
        <v>11</v>
      </c>
      <c r="R163">
        <v>162</v>
      </c>
      <c r="S163" t="s">
        <v>16</v>
      </c>
      <c r="T163" s="6" t="s">
        <v>5</v>
      </c>
      <c r="U163" s="2">
        <v>5523</v>
      </c>
      <c r="V163" s="3">
        <v>42638</v>
      </c>
      <c r="W163" t="s">
        <v>11</v>
      </c>
    </row>
    <row r="164" spans="1:23" x14ac:dyDescent="0.35">
      <c r="A164">
        <v>163</v>
      </c>
      <c r="B164" t="s">
        <v>21</v>
      </c>
      <c r="C164" t="s">
        <v>6</v>
      </c>
      <c r="D164" s="2">
        <v>5936</v>
      </c>
      <c r="E164" s="3">
        <v>42638</v>
      </c>
      <c r="F164" t="s">
        <v>9</v>
      </c>
      <c r="R164">
        <v>163</v>
      </c>
      <c r="S164" t="s">
        <v>21</v>
      </c>
      <c r="T164" s="6" t="s">
        <v>6</v>
      </c>
      <c r="U164" s="2">
        <v>5936</v>
      </c>
      <c r="V164" s="3">
        <v>42638</v>
      </c>
      <c r="W164" t="s">
        <v>9</v>
      </c>
    </row>
    <row r="165" spans="1:23" x14ac:dyDescent="0.35">
      <c r="A165">
        <v>164</v>
      </c>
      <c r="B165" t="s">
        <v>17</v>
      </c>
      <c r="C165" t="s">
        <v>6</v>
      </c>
      <c r="D165" s="2">
        <v>7251</v>
      </c>
      <c r="E165" s="3">
        <v>42639</v>
      </c>
      <c r="F165" t="s">
        <v>12</v>
      </c>
      <c r="R165">
        <v>164</v>
      </c>
      <c r="S165" t="s">
        <v>17</v>
      </c>
      <c r="T165" s="6" t="s">
        <v>6</v>
      </c>
      <c r="U165" s="2">
        <v>7251</v>
      </c>
      <c r="V165" s="3">
        <v>42639</v>
      </c>
      <c r="W165" t="s">
        <v>12</v>
      </c>
    </row>
    <row r="166" spans="1:23" x14ac:dyDescent="0.35">
      <c r="A166">
        <v>165</v>
      </c>
      <c r="B166" t="s">
        <v>15</v>
      </c>
      <c r="C166" t="s">
        <v>5</v>
      </c>
      <c r="D166" s="2">
        <v>6187</v>
      </c>
      <c r="E166" s="3">
        <v>42640</v>
      </c>
      <c r="F166" t="s">
        <v>11</v>
      </c>
      <c r="R166">
        <v>165</v>
      </c>
      <c r="S166" t="s">
        <v>15</v>
      </c>
      <c r="T166" s="6" t="s">
        <v>5</v>
      </c>
      <c r="U166" s="2">
        <v>6187</v>
      </c>
      <c r="V166" s="3">
        <v>42640</v>
      </c>
      <c r="W166" t="s">
        <v>11</v>
      </c>
    </row>
    <row r="167" spans="1:23" x14ac:dyDescent="0.35">
      <c r="A167">
        <v>166</v>
      </c>
      <c r="B167" t="s">
        <v>13</v>
      </c>
      <c r="C167" t="s">
        <v>5</v>
      </c>
      <c r="D167" s="2">
        <v>3210</v>
      </c>
      <c r="E167" s="3">
        <v>42642</v>
      </c>
      <c r="F167" t="s">
        <v>12</v>
      </c>
      <c r="R167">
        <v>166</v>
      </c>
      <c r="S167" t="s">
        <v>13</v>
      </c>
      <c r="T167" s="6" t="s">
        <v>5</v>
      </c>
      <c r="U167" s="2">
        <v>3210</v>
      </c>
      <c r="V167" s="3">
        <v>42642</v>
      </c>
      <c r="W167" t="s">
        <v>12</v>
      </c>
    </row>
    <row r="168" spans="1:23" x14ac:dyDescent="0.35">
      <c r="A168">
        <v>167</v>
      </c>
      <c r="B168" t="s">
        <v>17</v>
      </c>
      <c r="C168" t="s">
        <v>6</v>
      </c>
      <c r="D168" s="2">
        <v>682</v>
      </c>
      <c r="E168" s="3">
        <v>42642</v>
      </c>
      <c r="F168" t="s">
        <v>12</v>
      </c>
      <c r="R168">
        <v>167</v>
      </c>
      <c r="S168" t="s">
        <v>17</v>
      </c>
      <c r="T168" s="6" t="s">
        <v>6</v>
      </c>
      <c r="U168" s="2">
        <v>682</v>
      </c>
      <c r="V168" s="3">
        <v>42642</v>
      </c>
      <c r="W168" t="s">
        <v>12</v>
      </c>
    </row>
    <row r="169" spans="1:23" x14ac:dyDescent="0.35">
      <c r="A169">
        <v>168</v>
      </c>
      <c r="B169" t="s">
        <v>13</v>
      </c>
      <c r="C169" t="s">
        <v>5</v>
      </c>
      <c r="D169" s="2">
        <v>793</v>
      </c>
      <c r="E169" s="3">
        <v>42646</v>
      </c>
      <c r="F169" t="s">
        <v>11</v>
      </c>
      <c r="R169">
        <v>168</v>
      </c>
      <c r="S169" t="s">
        <v>13</v>
      </c>
      <c r="T169" s="6" t="s">
        <v>5</v>
      </c>
      <c r="U169" s="2">
        <v>793</v>
      </c>
      <c r="V169" s="3">
        <v>42646</v>
      </c>
      <c r="W169" t="s">
        <v>11</v>
      </c>
    </row>
    <row r="170" spans="1:23" x14ac:dyDescent="0.35">
      <c r="A170">
        <v>169</v>
      </c>
      <c r="B170" t="s">
        <v>17</v>
      </c>
      <c r="C170" t="s">
        <v>6</v>
      </c>
      <c r="D170" s="2">
        <v>5346</v>
      </c>
      <c r="E170" s="3">
        <v>42647</v>
      </c>
      <c r="F170" t="s">
        <v>12</v>
      </c>
      <c r="R170">
        <v>169</v>
      </c>
      <c r="S170" t="s">
        <v>17</v>
      </c>
      <c r="T170" s="6" t="s">
        <v>6</v>
      </c>
      <c r="U170" s="2">
        <v>5346</v>
      </c>
      <c r="V170" s="3">
        <v>42647</v>
      </c>
      <c r="W170" t="s">
        <v>12</v>
      </c>
    </row>
    <row r="171" spans="1:23" x14ac:dyDescent="0.35">
      <c r="A171">
        <v>170</v>
      </c>
      <c r="B171" t="s">
        <v>13</v>
      </c>
      <c r="C171" t="s">
        <v>5</v>
      </c>
      <c r="D171" s="2">
        <v>7103</v>
      </c>
      <c r="E171" s="3">
        <v>42650</v>
      </c>
      <c r="F171" t="s">
        <v>20</v>
      </c>
      <c r="R171">
        <v>170</v>
      </c>
      <c r="S171" t="s">
        <v>13</v>
      </c>
      <c r="T171" s="6" t="s">
        <v>5</v>
      </c>
      <c r="U171" s="2">
        <v>7103</v>
      </c>
      <c r="V171" s="3">
        <v>42650</v>
      </c>
      <c r="W171" t="s">
        <v>20</v>
      </c>
    </row>
    <row r="172" spans="1:23" x14ac:dyDescent="0.35">
      <c r="A172">
        <v>171</v>
      </c>
      <c r="B172" t="s">
        <v>17</v>
      </c>
      <c r="C172" t="s">
        <v>6</v>
      </c>
      <c r="D172" s="2">
        <v>4603</v>
      </c>
      <c r="E172" s="3">
        <v>42653</v>
      </c>
      <c r="F172" t="s">
        <v>8</v>
      </c>
      <c r="R172">
        <v>171</v>
      </c>
      <c r="S172" t="s">
        <v>17</v>
      </c>
      <c r="T172" s="6" t="s">
        <v>6</v>
      </c>
      <c r="U172" s="2">
        <v>4603</v>
      </c>
      <c r="V172" s="3">
        <v>42653</v>
      </c>
      <c r="W172" t="s">
        <v>8</v>
      </c>
    </row>
    <row r="173" spans="1:23" x14ac:dyDescent="0.35">
      <c r="A173">
        <v>172</v>
      </c>
      <c r="B173" t="s">
        <v>14</v>
      </c>
      <c r="C173" t="s">
        <v>5</v>
      </c>
      <c r="D173" s="2">
        <v>8160</v>
      </c>
      <c r="E173" s="3">
        <v>42659</v>
      </c>
      <c r="F173" t="s">
        <v>19</v>
      </c>
      <c r="R173">
        <v>172</v>
      </c>
      <c r="S173" t="s">
        <v>14</v>
      </c>
      <c r="T173" s="6" t="s">
        <v>5</v>
      </c>
      <c r="U173" s="2">
        <v>8160</v>
      </c>
      <c r="V173" s="3">
        <v>42659</v>
      </c>
      <c r="W173" t="s">
        <v>19</v>
      </c>
    </row>
    <row r="174" spans="1:23" x14ac:dyDescent="0.35">
      <c r="A174">
        <v>173</v>
      </c>
      <c r="B174" t="s">
        <v>14</v>
      </c>
      <c r="C174" t="s">
        <v>5</v>
      </c>
      <c r="D174" s="2">
        <v>7171</v>
      </c>
      <c r="E174" s="3">
        <v>42666</v>
      </c>
      <c r="F174" t="s">
        <v>9</v>
      </c>
      <c r="R174">
        <v>173</v>
      </c>
      <c r="S174" t="s">
        <v>14</v>
      </c>
      <c r="T174" s="6" t="s">
        <v>5</v>
      </c>
      <c r="U174" s="2">
        <v>7171</v>
      </c>
      <c r="V174" s="3">
        <v>42666</v>
      </c>
      <c r="W174" t="s">
        <v>9</v>
      </c>
    </row>
    <row r="175" spans="1:23" x14ac:dyDescent="0.35">
      <c r="A175">
        <v>174</v>
      </c>
      <c r="B175" t="s">
        <v>13</v>
      </c>
      <c r="C175" t="s">
        <v>5</v>
      </c>
      <c r="D175" s="2">
        <v>3552</v>
      </c>
      <c r="E175" s="3">
        <v>42666</v>
      </c>
      <c r="F175" t="s">
        <v>20</v>
      </c>
      <c r="R175">
        <v>174</v>
      </c>
      <c r="S175" t="s">
        <v>13</v>
      </c>
      <c r="T175" s="6" t="s">
        <v>5</v>
      </c>
      <c r="U175" s="2">
        <v>3552</v>
      </c>
      <c r="V175" s="3">
        <v>42666</v>
      </c>
      <c r="W175" t="s">
        <v>20</v>
      </c>
    </row>
    <row r="176" spans="1:23" x14ac:dyDescent="0.35">
      <c r="A176">
        <v>175</v>
      </c>
      <c r="B176" t="s">
        <v>13</v>
      </c>
      <c r="C176" t="s">
        <v>5</v>
      </c>
      <c r="D176" s="2">
        <v>7273</v>
      </c>
      <c r="E176" s="3">
        <v>42668</v>
      </c>
      <c r="F176" t="s">
        <v>11</v>
      </c>
      <c r="R176">
        <v>175</v>
      </c>
      <c r="S176" t="s">
        <v>13</v>
      </c>
      <c r="T176" s="6" t="s">
        <v>5</v>
      </c>
      <c r="U176" s="2">
        <v>7273</v>
      </c>
      <c r="V176" s="3">
        <v>42668</v>
      </c>
      <c r="W176" t="s">
        <v>11</v>
      </c>
    </row>
    <row r="177" spans="1:23" x14ac:dyDescent="0.35">
      <c r="A177">
        <v>176</v>
      </c>
      <c r="B177" t="s">
        <v>13</v>
      </c>
      <c r="C177" t="s">
        <v>5</v>
      </c>
      <c r="D177" s="2">
        <v>2402</v>
      </c>
      <c r="E177" s="3">
        <v>42669</v>
      </c>
      <c r="F177" t="s">
        <v>12</v>
      </c>
      <c r="R177">
        <v>176</v>
      </c>
      <c r="S177" t="s">
        <v>13</v>
      </c>
      <c r="T177" s="6" t="s">
        <v>5</v>
      </c>
      <c r="U177" s="2">
        <v>2402</v>
      </c>
      <c r="V177" s="3">
        <v>42669</v>
      </c>
      <c r="W177" t="s">
        <v>12</v>
      </c>
    </row>
    <row r="178" spans="1:23" x14ac:dyDescent="0.35">
      <c r="A178">
        <v>177</v>
      </c>
      <c r="B178" t="s">
        <v>13</v>
      </c>
      <c r="C178" t="s">
        <v>5</v>
      </c>
      <c r="D178" s="2">
        <v>1197</v>
      </c>
      <c r="E178" s="3">
        <v>42669</v>
      </c>
      <c r="F178" t="s">
        <v>11</v>
      </c>
      <c r="R178">
        <v>177</v>
      </c>
      <c r="S178" t="s">
        <v>13</v>
      </c>
      <c r="T178" s="6" t="s">
        <v>5</v>
      </c>
      <c r="U178" s="2">
        <v>1197</v>
      </c>
      <c r="V178" s="3">
        <v>42669</v>
      </c>
      <c r="W178" t="s">
        <v>11</v>
      </c>
    </row>
    <row r="179" spans="1:23" x14ac:dyDescent="0.35">
      <c r="A179">
        <v>178</v>
      </c>
      <c r="B179" t="s">
        <v>18</v>
      </c>
      <c r="C179" t="s">
        <v>6</v>
      </c>
      <c r="D179" s="2">
        <v>5015</v>
      </c>
      <c r="E179" s="3">
        <v>42669</v>
      </c>
      <c r="F179" t="s">
        <v>11</v>
      </c>
      <c r="R179">
        <v>178</v>
      </c>
      <c r="S179" t="s">
        <v>18</v>
      </c>
      <c r="T179" s="6" t="s">
        <v>6</v>
      </c>
      <c r="U179" s="2">
        <v>5015</v>
      </c>
      <c r="V179" s="3">
        <v>42669</v>
      </c>
      <c r="W179" t="s">
        <v>11</v>
      </c>
    </row>
    <row r="180" spans="1:23" x14ac:dyDescent="0.35">
      <c r="A180">
        <v>179</v>
      </c>
      <c r="B180" t="s">
        <v>15</v>
      </c>
      <c r="C180" t="s">
        <v>5</v>
      </c>
      <c r="D180" s="2">
        <v>5818</v>
      </c>
      <c r="E180" s="3">
        <v>42676</v>
      </c>
      <c r="F180" t="s">
        <v>8</v>
      </c>
      <c r="R180">
        <v>179</v>
      </c>
      <c r="S180" t="s">
        <v>15</v>
      </c>
      <c r="T180" s="6" t="s">
        <v>5</v>
      </c>
      <c r="U180" s="2">
        <v>5818</v>
      </c>
      <c r="V180" s="3">
        <v>42676</v>
      </c>
      <c r="W180" t="s">
        <v>8</v>
      </c>
    </row>
    <row r="181" spans="1:23" x14ac:dyDescent="0.35">
      <c r="A181">
        <v>180</v>
      </c>
      <c r="B181" t="s">
        <v>13</v>
      </c>
      <c r="C181" t="s">
        <v>5</v>
      </c>
      <c r="D181" s="2">
        <v>4399</v>
      </c>
      <c r="E181" s="3">
        <v>42677</v>
      </c>
      <c r="F181" t="s">
        <v>9</v>
      </c>
      <c r="R181">
        <v>180</v>
      </c>
      <c r="S181" t="s">
        <v>13</v>
      </c>
      <c r="T181" s="6" t="s">
        <v>5</v>
      </c>
      <c r="U181" s="2">
        <v>4399</v>
      </c>
      <c r="V181" s="3">
        <v>42677</v>
      </c>
      <c r="W181" t="s">
        <v>9</v>
      </c>
    </row>
    <row r="182" spans="1:23" x14ac:dyDescent="0.35">
      <c r="A182">
        <v>181</v>
      </c>
      <c r="B182" t="s">
        <v>17</v>
      </c>
      <c r="C182" t="s">
        <v>6</v>
      </c>
      <c r="D182" s="2">
        <v>3011</v>
      </c>
      <c r="E182" s="3">
        <v>42677</v>
      </c>
      <c r="F182" t="s">
        <v>8</v>
      </c>
      <c r="R182">
        <v>181</v>
      </c>
      <c r="S182" t="s">
        <v>17</v>
      </c>
      <c r="T182" s="6" t="s">
        <v>6</v>
      </c>
      <c r="U182" s="2">
        <v>3011</v>
      </c>
      <c r="V182" s="3">
        <v>42677</v>
      </c>
      <c r="W182" t="s">
        <v>8</v>
      </c>
    </row>
    <row r="183" spans="1:23" x14ac:dyDescent="0.35">
      <c r="A183">
        <v>182</v>
      </c>
      <c r="B183" t="s">
        <v>14</v>
      </c>
      <c r="C183" t="s">
        <v>5</v>
      </c>
      <c r="D183" s="2">
        <v>4715</v>
      </c>
      <c r="E183" s="3">
        <v>42683</v>
      </c>
      <c r="F183" t="s">
        <v>9</v>
      </c>
      <c r="R183">
        <v>182</v>
      </c>
      <c r="S183" t="s">
        <v>14</v>
      </c>
      <c r="T183" s="6" t="s">
        <v>5</v>
      </c>
      <c r="U183" s="2">
        <v>4715</v>
      </c>
      <c r="V183" s="3">
        <v>42683</v>
      </c>
      <c r="W183" t="s">
        <v>9</v>
      </c>
    </row>
    <row r="184" spans="1:23" x14ac:dyDescent="0.35">
      <c r="A184">
        <v>183</v>
      </c>
      <c r="B184" t="s">
        <v>14</v>
      </c>
      <c r="C184" t="s">
        <v>5</v>
      </c>
      <c r="D184" s="2">
        <v>5321</v>
      </c>
      <c r="E184" s="3">
        <v>42686</v>
      </c>
      <c r="F184" t="s">
        <v>19</v>
      </c>
      <c r="R184">
        <v>183</v>
      </c>
      <c r="S184" t="s">
        <v>14</v>
      </c>
      <c r="T184" s="6" t="s">
        <v>5</v>
      </c>
      <c r="U184" s="2">
        <v>5321</v>
      </c>
      <c r="V184" s="3">
        <v>42686</v>
      </c>
      <c r="W184" t="s">
        <v>19</v>
      </c>
    </row>
    <row r="185" spans="1:23" x14ac:dyDescent="0.35">
      <c r="A185">
        <v>184</v>
      </c>
      <c r="B185" t="s">
        <v>13</v>
      </c>
      <c r="C185" t="s">
        <v>5</v>
      </c>
      <c r="D185" s="2">
        <v>8894</v>
      </c>
      <c r="E185" s="3">
        <v>42689</v>
      </c>
      <c r="F185" t="s">
        <v>8</v>
      </c>
      <c r="R185">
        <v>184</v>
      </c>
      <c r="S185" t="s">
        <v>13</v>
      </c>
      <c r="T185" s="6" t="s">
        <v>5</v>
      </c>
      <c r="U185" s="2">
        <v>8894</v>
      </c>
      <c r="V185" s="3">
        <v>42689</v>
      </c>
      <c r="W185" t="s">
        <v>8</v>
      </c>
    </row>
    <row r="186" spans="1:23" x14ac:dyDescent="0.35">
      <c r="A186">
        <v>185</v>
      </c>
      <c r="B186" t="s">
        <v>17</v>
      </c>
      <c r="C186" t="s">
        <v>6</v>
      </c>
      <c r="D186" s="2">
        <v>4846</v>
      </c>
      <c r="E186" s="3">
        <v>42699</v>
      </c>
      <c r="F186" t="s">
        <v>9</v>
      </c>
      <c r="R186">
        <v>185</v>
      </c>
      <c r="S186" t="s">
        <v>17</v>
      </c>
      <c r="T186" s="6" t="s">
        <v>6</v>
      </c>
      <c r="U186" s="2">
        <v>4846</v>
      </c>
      <c r="V186" s="3">
        <v>42699</v>
      </c>
      <c r="W186" t="s">
        <v>9</v>
      </c>
    </row>
    <row r="187" spans="1:23" x14ac:dyDescent="0.35">
      <c r="A187">
        <v>186</v>
      </c>
      <c r="B187" t="s">
        <v>21</v>
      </c>
      <c r="C187" t="s">
        <v>6</v>
      </c>
      <c r="D187" s="2">
        <v>284</v>
      </c>
      <c r="E187" s="3">
        <v>42699</v>
      </c>
      <c r="F187" t="s">
        <v>12</v>
      </c>
      <c r="R187">
        <v>186</v>
      </c>
      <c r="S187" t="s">
        <v>21</v>
      </c>
      <c r="T187" s="6" t="s">
        <v>6</v>
      </c>
      <c r="U187" s="2">
        <v>284</v>
      </c>
      <c r="V187" s="3">
        <v>42699</v>
      </c>
      <c r="W187" t="s">
        <v>12</v>
      </c>
    </row>
    <row r="188" spans="1:23" x14ac:dyDescent="0.35">
      <c r="A188">
        <v>187</v>
      </c>
      <c r="B188" t="s">
        <v>15</v>
      </c>
      <c r="C188" t="s">
        <v>5</v>
      </c>
      <c r="D188" s="2">
        <v>8283</v>
      </c>
      <c r="E188" s="3">
        <v>42700</v>
      </c>
      <c r="F188" t="s">
        <v>9</v>
      </c>
      <c r="R188">
        <v>187</v>
      </c>
      <c r="S188" t="s">
        <v>15</v>
      </c>
      <c r="T188" s="6" t="s">
        <v>5</v>
      </c>
      <c r="U188" s="2">
        <v>8283</v>
      </c>
      <c r="V188" s="3">
        <v>42700</v>
      </c>
      <c r="W188" t="s">
        <v>9</v>
      </c>
    </row>
    <row r="189" spans="1:23" x14ac:dyDescent="0.35">
      <c r="A189">
        <v>188</v>
      </c>
      <c r="B189" t="s">
        <v>15</v>
      </c>
      <c r="C189" t="s">
        <v>5</v>
      </c>
      <c r="D189" s="2">
        <v>9990</v>
      </c>
      <c r="E189" s="3">
        <v>42702</v>
      </c>
      <c r="F189" t="s">
        <v>10</v>
      </c>
      <c r="R189">
        <v>188</v>
      </c>
      <c r="S189" t="s">
        <v>15</v>
      </c>
      <c r="T189" s="6" t="s">
        <v>5</v>
      </c>
      <c r="U189" s="2">
        <v>9990</v>
      </c>
      <c r="V189" s="3">
        <v>42702</v>
      </c>
      <c r="W189" t="s">
        <v>10</v>
      </c>
    </row>
    <row r="190" spans="1:23" x14ac:dyDescent="0.35">
      <c r="A190">
        <v>189</v>
      </c>
      <c r="B190" t="s">
        <v>13</v>
      </c>
      <c r="C190" t="s">
        <v>5</v>
      </c>
      <c r="D190" s="2">
        <v>9014</v>
      </c>
      <c r="E190" s="3">
        <v>42702</v>
      </c>
      <c r="F190" t="s">
        <v>11</v>
      </c>
      <c r="R190">
        <v>189</v>
      </c>
      <c r="S190" t="s">
        <v>13</v>
      </c>
      <c r="T190" s="6" t="s">
        <v>5</v>
      </c>
      <c r="U190" s="2">
        <v>9014</v>
      </c>
      <c r="V190" s="3">
        <v>42702</v>
      </c>
      <c r="W190" t="s">
        <v>11</v>
      </c>
    </row>
    <row r="191" spans="1:23" x14ac:dyDescent="0.35">
      <c r="A191">
        <v>190</v>
      </c>
      <c r="B191" t="s">
        <v>14</v>
      </c>
      <c r="C191" t="s">
        <v>5</v>
      </c>
      <c r="D191" s="2">
        <v>1942</v>
      </c>
      <c r="E191" s="3">
        <v>42703</v>
      </c>
      <c r="F191" t="s">
        <v>19</v>
      </c>
      <c r="R191">
        <v>190</v>
      </c>
      <c r="S191" t="s">
        <v>14</v>
      </c>
      <c r="T191" s="6" t="s">
        <v>5</v>
      </c>
      <c r="U191" s="2">
        <v>1942</v>
      </c>
      <c r="V191" s="3">
        <v>42703</v>
      </c>
      <c r="W191" t="s">
        <v>19</v>
      </c>
    </row>
    <row r="192" spans="1:23" x14ac:dyDescent="0.35">
      <c r="A192">
        <v>191</v>
      </c>
      <c r="B192" t="s">
        <v>13</v>
      </c>
      <c r="C192" t="s">
        <v>5</v>
      </c>
      <c r="D192" s="2">
        <v>7223</v>
      </c>
      <c r="E192" s="3">
        <v>42704</v>
      </c>
      <c r="F192" t="s">
        <v>8</v>
      </c>
      <c r="R192">
        <v>191</v>
      </c>
      <c r="S192" t="s">
        <v>13</v>
      </c>
      <c r="T192" s="6" t="s">
        <v>5</v>
      </c>
      <c r="U192" s="2">
        <v>7223</v>
      </c>
      <c r="V192" s="3">
        <v>42704</v>
      </c>
      <c r="W192" t="s">
        <v>8</v>
      </c>
    </row>
    <row r="193" spans="1:23" x14ac:dyDescent="0.35">
      <c r="A193">
        <v>192</v>
      </c>
      <c r="B193" t="s">
        <v>17</v>
      </c>
      <c r="C193" t="s">
        <v>6</v>
      </c>
      <c r="D193" s="2">
        <v>4673</v>
      </c>
      <c r="E193" s="3">
        <v>42706</v>
      </c>
      <c r="F193" t="s">
        <v>8</v>
      </c>
      <c r="R193">
        <v>192</v>
      </c>
      <c r="S193" t="s">
        <v>17</v>
      </c>
      <c r="T193" s="6" t="s">
        <v>6</v>
      </c>
      <c r="U193" s="2">
        <v>4673</v>
      </c>
      <c r="V193" s="3">
        <v>42706</v>
      </c>
      <c r="W193" t="s">
        <v>8</v>
      </c>
    </row>
    <row r="194" spans="1:23" x14ac:dyDescent="0.35">
      <c r="A194">
        <v>193</v>
      </c>
      <c r="B194" t="s">
        <v>17</v>
      </c>
      <c r="C194" t="s">
        <v>6</v>
      </c>
      <c r="D194" s="2">
        <v>9104</v>
      </c>
      <c r="E194" s="3">
        <v>42708</v>
      </c>
      <c r="F194" t="s">
        <v>19</v>
      </c>
      <c r="R194">
        <v>193</v>
      </c>
      <c r="S194" t="s">
        <v>17</v>
      </c>
      <c r="T194" s="6" t="s">
        <v>6</v>
      </c>
      <c r="U194" s="2">
        <v>9104</v>
      </c>
      <c r="V194" s="3">
        <v>42708</v>
      </c>
      <c r="W194" t="s">
        <v>19</v>
      </c>
    </row>
    <row r="195" spans="1:23" x14ac:dyDescent="0.35">
      <c r="A195">
        <v>194</v>
      </c>
      <c r="B195" t="s">
        <v>14</v>
      </c>
      <c r="C195" t="s">
        <v>5</v>
      </c>
      <c r="D195" s="2">
        <v>6078</v>
      </c>
      <c r="E195" s="3">
        <v>42709</v>
      </c>
      <c r="F195" t="s">
        <v>8</v>
      </c>
      <c r="R195">
        <v>194</v>
      </c>
      <c r="S195" t="s">
        <v>14</v>
      </c>
      <c r="T195" s="6" t="s">
        <v>5</v>
      </c>
      <c r="U195" s="2">
        <v>6078</v>
      </c>
      <c r="V195" s="3">
        <v>42709</v>
      </c>
      <c r="W195" t="s">
        <v>8</v>
      </c>
    </row>
    <row r="196" spans="1:23" x14ac:dyDescent="0.35">
      <c r="A196">
        <v>195</v>
      </c>
      <c r="B196" t="s">
        <v>18</v>
      </c>
      <c r="C196" t="s">
        <v>6</v>
      </c>
      <c r="D196" s="2">
        <v>3278</v>
      </c>
      <c r="E196" s="3">
        <v>42710</v>
      </c>
      <c r="F196" t="s">
        <v>12</v>
      </c>
      <c r="R196">
        <v>195</v>
      </c>
      <c r="S196" t="s">
        <v>18</v>
      </c>
      <c r="T196" s="6" t="s">
        <v>6</v>
      </c>
      <c r="U196" s="2">
        <v>3278</v>
      </c>
      <c r="V196" s="3">
        <v>42710</v>
      </c>
      <c r="W196" t="s">
        <v>12</v>
      </c>
    </row>
    <row r="197" spans="1:23" x14ac:dyDescent="0.35">
      <c r="A197">
        <v>196</v>
      </c>
      <c r="B197" t="s">
        <v>13</v>
      </c>
      <c r="C197" t="s">
        <v>5</v>
      </c>
      <c r="D197" s="2">
        <v>136</v>
      </c>
      <c r="E197" s="3">
        <v>42716</v>
      </c>
      <c r="F197" t="s">
        <v>10</v>
      </c>
      <c r="R197">
        <v>196</v>
      </c>
      <c r="S197" t="s">
        <v>13</v>
      </c>
      <c r="T197" s="6" t="s">
        <v>5</v>
      </c>
      <c r="U197" s="2">
        <v>136</v>
      </c>
      <c r="V197" s="3">
        <v>42716</v>
      </c>
      <c r="W197" t="s">
        <v>10</v>
      </c>
    </row>
    <row r="198" spans="1:23" x14ac:dyDescent="0.35">
      <c r="A198">
        <v>197</v>
      </c>
      <c r="B198" t="s">
        <v>13</v>
      </c>
      <c r="C198" t="s">
        <v>5</v>
      </c>
      <c r="D198" s="2">
        <v>8377</v>
      </c>
      <c r="E198" s="3">
        <v>42716</v>
      </c>
      <c r="F198" t="s">
        <v>11</v>
      </c>
      <c r="R198">
        <v>197</v>
      </c>
      <c r="S198" t="s">
        <v>13</v>
      </c>
      <c r="T198" s="6" t="s">
        <v>5</v>
      </c>
      <c r="U198" s="2">
        <v>8377</v>
      </c>
      <c r="V198" s="3">
        <v>42716</v>
      </c>
      <c r="W198" t="s">
        <v>11</v>
      </c>
    </row>
    <row r="199" spans="1:23" x14ac:dyDescent="0.35">
      <c r="A199">
        <v>198</v>
      </c>
      <c r="B199" t="s">
        <v>13</v>
      </c>
      <c r="C199" t="s">
        <v>5</v>
      </c>
      <c r="D199" s="2">
        <v>2382</v>
      </c>
      <c r="E199" s="3">
        <v>42716</v>
      </c>
      <c r="F199" t="s">
        <v>8</v>
      </c>
      <c r="R199">
        <v>198</v>
      </c>
      <c r="S199" t="s">
        <v>13</v>
      </c>
      <c r="T199" s="6" t="s">
        <v>5</v>
      </c>
      <c r="U199" s="2">
        <v>2382</v>
      </c>
      <c r="V199" s="3">
        <v>42716</v>
      </c>
      <c r="W199" t="s">
        <v>8</v>
      </c>
    </row>
    <row r="200" spans="1:23" x14ac:dyDescent="0.35">
      <c r="A200">
        <v>199</v>
      </c>
      <c r="B200" t="s">
        <v>13</v>
      </c>
      <c r="C200" t="s">
        <v>5</v>
      </c>
      <c r="D200" s="2">
        <v>8702</v>
      </c>
      <c r="E200" s="3">
        <v>42719</v>
      </c>
      <c r="F200" t="s">
        <v>12</v>
      </c>
      <c r="R200">
        <v>199</v>
      </c>
      <c r="S200" t="s">
        <v>13</v>
      </c>
      <c r="T200" s="6" t="s">
        <v>5</v>
      </c>
      <c r="U200" s="2">
        <v>8702</v>
      </c>
      <c r="V200" s="3">
        <v>42719</v>
      </c>
      <c r="W200" t="s">
        <v>12</v>
      </c>
    </row>
    <row r="201" spans="1:23" x14ac:dyDescent="0.35">
      <c r="A201">
        <v>200</v>
      </c>
      <c r="B201" t="s">
        <v>13</v>
      </c>
      <c r="C201" t="s">
        <v>5</v>
      </c>
      <c r="D201" s="2">
        <v>5021</v>
      </c>
      <c r="E201" s="3">
        <v>42720</v>
      </c>
      <c r="F201" t="s">
        <v>8</v>
      </c>
      <c r="R201">
        <v>200</v>
      </c>
      <c r="S201" t="s">
        <v>13</v>
      </c>
      <c r="T201" s="6" t="s">
        <v>5</v>
      </c>
      <c r="U201" s="2">
        <v>5021</v>
      </c>
      <c r="V201" s="3">
        <v>42720</v>
      </c>
      <c r="W201" t="s">
        <v>8</v>
      </c>
    </row>
    <row r="202" spans="1:23" x14ac:dyDescent="0.35">
      <c r="A202">
        <v>201</v>
      </c>
      <c r="B202" t="s">
        <v>14</v>
      </c>
      <c r="C202" t="s">
        <v>5</v>
      </c>
      <c r="D202" s="2">
        <v>1760</v>
      </c>
      <c r="E202" s="3">
        <v>42720</v>
      </c>
      <c r="F202" t="s">
        <v>11</v>
      </c>
      <c r="R202">
        <v>201</v>
      </c>
      <c r="S202" t="s">
        <v>14</v>
      </c>
      <c r="T202" s="6" t="s">
        <v>5</v>
      </c>
      <c r="U202" s="2">
        <v>1760</v>
      </c>
      <c r="V202" s="3">
        <v>42720</v>
      </c>
      <c r="W202" t="s">
        <v>11</v>
      </c>
    </row>
    <row r="203" spans="1:23" x14ac:dyDescent="0.35">
      <c r="A203">
        <v>202</v>
      </c>
      <c r="B203" t="s">
        <v>13</v>
      </c>
      <c r="C203" t="s">
        <v>5</v>
      </c>
      <c r="D203" s="2">
        <v>4766</v>
      </c>
      <c r="E203" s="3">
        <v>42722</v>
      </c>
      <c r="F203" t="s">
        <v>12</v>
      </c>
      <c r="R203">
        <v>202</v>
      </c>
      <c r="S203" t="s">
        <v>13</v>
      </c>
      <c r="T203" s="6" t="s">
        <v>5</v>
      </c>
      <c r="U203" s="2">
        <v>4766</v>
      </c>
      <c r="V203" s="3">
        <v>42722</v>
      </c>
      <c r="W203" t="s">
        <v>12</v>
      </c>
    </row>
    <row r="204" spans="1:23" x14ac:dyDescent="0.35">
      <c r="A204">
        <v>203</v>
      </c>
      <c r="B204" t="s">
        <v>18</v>
      </c>
      <c r="C204" t="s">
        <v>6</v>
      </c>
      <c r="D204" s="2">
        <v>1541</v>
      </c>
      <c r="E204" s="3">
        <v>42723</v>
      </c>
      <c r="F204" t="s">
        <v>9</v>
      </c>
      <c r="R204">
        <v>203</v>
      </c>
      <c r="S204" t="s">
        <v>18</v>
      </c>
      <c r="T204" s="6" t="s">
        <v>6</v>
      </c>
      <c r="U204" s="2">
        <v>1541</v>
      </c>
      <c r="V204" s="3">
        <v>42723</v>
      </c>
      <c r="W204" t="s">
        <v>9</v>
      </c>
    </row>
    <row r="205" spans="1:23" x14ac:dyDescent="0.35">
      <c r="A205">
        <v>204</v>
      </c>
      <c r="B205" t="s">
        <v>15</v>
      </c>
      <c r="C205" t="s">
        <v>5</v>
      </c>
      <c r="D205" s="2">
        <v>2782</v>
      </c>
      <c r="E205" s="3">
        <v>42724</v>
      </c>
      <c r="F205" t="s">
        <v>9</v>
      </c>
      <c r="R205">
        <v>204</v>
      </c>
      <c r="S205" t="s">
        <v>15</v>
      </c>
      <c r="T205" s="6" t="s">
        <v>5</v>
      </c>
      <c r="U205" s="2">
        <v>2782</v>
      </c>
      <c r="V205" s="3">
        <v>42724</v>
      </c>
      <c r="W205" t="s">
        <v>9</v>
      </c>
    </row>
    <row r="206" spans="1:23" x14ac:dyDescent="0.35">
      <c r="A206">
        <v>205</v>
      </c>
      <c r="B206" t="s">
        <v>14</v>
      </c>
      <c r="C206" t="s">
        <v>5</v>
      </c>
      <c r="D206" s="2">
        <v>2455</v>
      </c>
      <c r="E206" s="3">
        <v>42724</v>
      </c>
      <c r="F206" t="s">
        <v>10</v>
      </c>
      <c r="R206">
        <v>205</v>
      </c>
      <c r="S206" t="s">
        <v>14</v>
      </c>
      <c r="T206" s="6" t="s">
        <v>5</v>
      </c>
      <c r="U206" s="2">
        <v>2455</v>
      </c>
      <c r="V206" s="3">
        <v>42724</v>
      </c>
      <c r="W206" t="s">
        <v>10</v>
      </c>
    </row>
    <row r="207" spans="1:23" x14ac:dyDescent="0.35">
      <c r="A207">
        <v>206</v>
      </c>
      <c r="B207" t="s">
        <v>14</v>
      </c>
      <c r="C207" t="s">
        <v>5</v>
      </c>
      <c r="D207" s="2">
        <v>4512</v>
      </c>
      <c r="E207" s="3">
        <v>42726</v>
      </c>
      <c r="F207" t="s">
        <v>20</v>
      </c>
      <c r="R207">
        <v>206</v>
      </c>
      <c r="S207" t="s">
        <v>14</v>
      </c>
      <c r="T207" s="6" t="s">
        <v>5</v>
      </c>
      <c r="U207" s="2">
        <v>4512</v>
      </c>
      <c r="V207" s="3">
        <v>42726</v>
      </c>
      <c r="W207" t="s">
        <v>20</v>
      </c>
    </row>
    <row r="208" spans="1:23" x14ac:dyDescent="0.35">
      <c r="A208">
        <v>207</v>
      </c>
      <c r="B208" t="s">
        <v>14</v>
      </c>
      <c r="C208" t="s">
        <v>5</v>
      </c>
      <c r="D208" s="2">
        <v>8752</v>
      </c>
      <c r="E208" s="3">
        <v>42726</v>
      </c>
      <c r="F208" t="s">
        <v>12</v>
      </c>
      <c r="R208">
        <v>207</v>
      </c>
      <c r="S208" t="s">
        <v>14</v>
      </c>
      <c r="T208" s="6" t="s">
        <v>5</v>
      </c>
      <c r="U208" s="2">
        <v>8752</v>
      </c>
      <c r="V208" s="3">
        <v>42726</v>
      </c>
      <c r="W208" t="s">
        <v>12</v>
      </c>
    </row>
    <row r="209" spans="1:23" x14ac:dyDescent="0.35">
      <c r="A209">
        <v>208</v>
      </c>
      <c r="B209" t="s">
        <v>17</v>
      </c>
      <c r="C209" t="s">
        <v>6</v>
      </c>
      <c r="D209" s="2">
        <v>9127</v>
      </c>
      <c r="E209" s="3">
        <v>42729</v>
      </c>
      <c r="F209" t="s">
        <v>8</v>
      </c>
      <c r="R209">
        <v>208</v>
      </c>
      <c r="S209" t="s">
        <v>17</v>
      </c>
      <c r="T209" s="6" t="s">
        <v>6</v>
      </c>
      <c r="U209" s="2">
        <v>9127</v>
      </c>
      <c r="V209" s="3">
        <v>42729</v>
      </c>
      <c r="W209" t="s">
        <v>8</v>
      </c>
    </row>
    <row r="210" spans="1:23" x14ac:dyDescent="0.35">
      <c r="A210">
        <v>209</v>
      </c>
      <c r="B210" t="s">
        <v>14</v>
      </c>
      <c r="C210" t="s">
        <v>5</v>
      </c>
      <c r="D210" s="2">
        <v>1777</v>
      </c>
      <c r="E210" s="3">
        <v>42732</v>
      </c>
      <c r="F210" t="s">
        <v>19</v>
      </c>
      <c r="R210">
        <v>209</v>
      </c>
      <c r="S210" t="s">
        <v>14</v>
      </c>
      <c r="T210" s="6" t="s">
        <v>5</v>
      </c>
      <c r="U210" s="2">
        <v>1777</v>
      </c>
      <c r="V210" s="3">
        <v>42732</v>
      </c>
      <c r="W210" t="s">
        <v>19</v>
      </c>
    </row>
    <row r="211" spans="1:23" x14ac:dyDescent="0.35">
      <c r="A211">
        <v>210</v>
      </c>
      <c r="B211" t="s">
        <v>18</v>
      </c>
      <c r="C211" t="s">
        <v>6</v>
      </c>
      <c r="D211" s="2">
        <v>680</v>
      </c>
      <c r="E211" s="3">
        <v>42732</v>
      </c>
      <c r="F211" t="s">
        <v>19</v>
      </c>
      <c r="R211">
        <v>210</v>
      </c>
      <c r="S211" t="s">
        <v>18</v>
      </c>
      <c r="T211" s="6" t="s">
        <v>6</v>
      </c>
      <c r="U211" s="2">
        <v>680</v>
      </c>
      <c r="V211" s="3">
        <v>42732</v>
      </c>
      <c r="W211" t="s">
        <v>19</v>
      </c>
    </row>
    <row r="212" spans="1:23" x14ac:dyDescent="0.35">
      <c r="A212">
        <v>211</v>
      </c>
      <c r="B212" t="s">
        <v>15</v>
      </c>
      <c r="C212" t="s">
        <v>5</v>
      </c>
      <c r="D212" s="2">
        <v>958</v>
      </c>
      <c r="E212" s="3">
        <v>42733</v>
      </c>
      <c r="F212" t="s">
        <v>8</v>
      </c>
      <c r="R212">
        <v>211</v>
      </c>
      <c r="S212" t="s">
        <v>15</v>
      </c>
      <c r="T212" s="6" t="s">
        <v>5</v>
      </c>
      <c r="U212" s="2">
        <v>958</v>
      </c>
      <c r="V212" s="3">
        <v>42733</v>
      </c>
      <c r="W212" t="s">
        <v>8</v>
      </c>
    </row>
    <row r="213" spans="1:23" x14ac:dyDescent="0.35">
      <c r="A213">
        <v>212</v>
      </c>
      <c r="B213" t="s">
        <v>17</v>
      </c>
      <c r="C213" t="s">
        <v>6</v>
      </c>
      <c r="D213" s="2">
        <v>2613</v>
      </c>
      <c r="E213" s="3">
        <v>42733</v>
      </c>
      <c r="F213" t="s">
        <v>11</v>
      </c>
      <c r="R213">
        <v>212</v>
      </c>
      <c r="S213" t="s">
        <v>17</v>
      </c>
      <c r="T213" s="6" t="s">
        <v>6</v>
      </c>
      <c r="U213" s="2">
        <v>2613</v>
      </c>
      <c r="V213" s="3">
        <v>42733</v>
      </c>
      <c r="W213" t="s">
        <v>11</v>
      </c>
    </row>
    <row r="214" spans="1:23" x14ac:dyDescent="0.35">
      <c r="A214">
        <v>213</v>
      </c>
      <c r="B214" t="s">
        <v>17</v>
      </c>
      <c r="C214" t="s">
        <v>6</v>
      </c>
      <c r="D214" s="2">
        <v>339</v>
      </c>
      <c r="E214" s="3">
        <v>42734</v>
      </c>
      <c r="F214" t="s">
        <v>11</v>
      </c>
      <c r="R214">
        <v>213</v>
      </c>
      <c r="S214" t="s">
        <v>17</v>
      </c>
      <c r="T214" s="6" t="s">
        <v>6</v>
      </c>
      <c r="U214" s="2">
        <v>339</v>
      </c>
      <c r="V214" s="3">
        <v>42734</v>
      </c>
      <c r="W214" t="s">
        <v>11</v>
      </c>
    </row>
  </sheetData>
  <conditionalFormatting sqref="U2:U214">
    <cfRule type="aboveAverage" dxfId="23" priority="4" aboveAverage="0"/>
    <cfRule type="aboveAverage" dxfId="22" priority="5"/>
  </conditionalFormatting>
  <conditionalFormatting sqref="T2:T214">
    <cfRule type="containsText" dxfId="21" priority="1" operator="containsText" text="FRUIT">
      <formula>NOT(ISERROR(SEARCH("FRUIT",T2)))</formula>
    </cfRule>
    <cfRule type="containsText" dxfId="20" priority="2" operator="containsText" text="Vegetables">
      <formula>NOT(ISERROR(SEARCH("Vegetables",T2)))</formula>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workbookViewId="0">
      <selection activeCell="H1" sqref="H1"/>
    </sheetView>
  </sheetViews>
  <sheetFormatPr defaultRowHeight="14.5" x14ac:dyDescent="0.35"/>
  <cols>
    <col min="1" max="1" width="10.54296875" customWidth="1"/>
    <col min="2" max="2" width="10" customWidth="1"/>
    <col min="3" max="3" width="11" bestFit="1" customWidth="1"/>
    <col min="4" max="4" width="10.26953125" customWidth="1"/>
    <col min="5" max="5" width="10.7265625" bestFit="1" customWidth="1"/>
    <col min="6" max="6" width="15.453125" bestFit="1" customWidth="1"/>
    <col min="9" max="9" width="10.81640625" customWidth="1"/>
    <col min="13" max="13" width="12.453125" customWidth="1"/>
  </cols>
  <sheetData>
    <row r="1" spans="1:13" x14ac:dyDescent="0.35">
      <c r="A1" s="1" t="s">
        <v>1</v>
      </c>
      <c r="B1" s="1" t="s">
        <v>2</v>
      </c>
      <c r="C1" s="1" t="s">
        <v>3</v>
      </c>
      <c r="D1" s="1" t="s">
        <v>4</v>
      </c>
      <c r="E1" s="1" t="s">
        <v>7</v>
      </c>
      <c r="F1" s="1" t="s">
        <v>0</v>
      </c>
    </row>
    <row r="2" spans="1:13" x14ac:dyDescent="0.35">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35">
      <c r="A3">
        <v>2</v>
      </c>
      <c r="B3" t="s">
        <v>21</v>
      </c>
      <c r="C3" t="s">
        <v>6</v>
      </c>
      <c r="D3" s="2">
        <v>8239</v>
      </c>
      <c r="E3" s="3">
        <v>42376</v>
      </c>
      <c r="F3" t="s">
        <v>9</v>
      </c>
      <c r="I3" t="str">
        <v>Fruit</v>
      </c>
      <c r="K3" t="str">
        <v>Cabbage</v>
      </c>
      <c r="M3" t="str">
        <v>Fruit</v>
      </c>
    </row>
    <row r="4" spans="1:13" x14ac:dyDescent="0.35">
      <c r="A4">
        <v>3</v>
      </c>
      <c r="B4" t="s">
        <v>13</v>
      </c>
      <c r="C4" t="s">
        <v>5</v>
      </c>
      <c r="D4" s="2">
        <v>617</v>
      </c>
      <c r="E4" s="3">
        <v>42377</v>
      </c>
      <c r="F4" t="s">
        <v>8</v>
      </c>
      <c r="K4" t="str">
        <v>Banana</v>
      </c>
    </row>
    <row r="5" spans="1:13" x14ac:dyDescent="0.35">
      <c r="A5">
        <v>4</v>
      </c>
      <c r="B5" t="s">
        <v>13</v>
      </c>
      <c r="C5" t="s">
        <v>5</v>
      </c>
      <c r="D5" s="2">
        <v>8384</v>
      </c>
      <c r="E5" s="3">
        <v>42379</v>
      </c>
      <c r="F5" t="s">
        <v>10</v>
      </c>
      <c r="K5" t="str">
        <v>Beans</v>
      </c>
    </row>
    <row r="6" spans="1:13" x14ac:dyDescent="0.35">
      <c r="A6">
        <v>5</v>
      </c>
      <c r="B6" t="s">
        <v>18</v>
      </c>
      <c r="C6" t="s">
        <v>6</v>
      </c>
      <c r="D6" s="2">
        <v>2626</v>
      </c>
      <c r="E6" s="3">
        <v>42379</v>
      </c>
      <c r="F6" t="s">
        <v>12</v>
      </c>
      <c r="K6" t="str">
        <v>Orange</v>
      </c>
      <c r="M6">
        <f>COUNTA(_xlfn.UNIQUE(Table1[Product]))</f>
        <v>7</v>
      </c>
    </row>
    <row r="7" spans="1:13" x14ac:dyDescent="0.35">
      <c r="A7">
        <v>6</v>
      </c>
      <c r="B7" t="s">
        <v>15</v>
      </c>
      <c r="C7" t="s">
        <v>5</v>
      </c>
      <c r="D7" s="2">
        <v>3610</v>
      </c>
      <c r="E7" s="3">
        <v>42380</v>
      </c>
      <c r="F7" t="s">
        <v>8</v>
      </c>
      <c r="K7" t="str">
        <v>Apple</v>
      </c>
    </row>
    <row r="8" spans="1:13" x14ac:dyDescent="0.35">
      <c r="A8">
        <v>7</v>
      </c>
      <c r="B8" t="s">
        <v>21</v>
      </c>
      <c r="C8" t="s">
        <v>6</v>
      </c>
      <c r="D8" s="2">
        <v>9062</v>
      </c>
      <c r="E8" s="3">
        <v>42380</v>
      </c>
      <c r="F8" t="s">
        <v>11</v>
      </c>
      <c r="K8" t="str">
        <v>Mango</v>
      </c>
    </row>
    <row r="9" spans="1:13" x14ac:dyDescent="0.35">
      <c r="A9">
        <v>8</v>
      </c>
      <c r="B9" t="s">
        <v>13</v>
      </c>
      <c r="C9" t="s">
        <v>5</v>
      </c>
      <c r="D9" s="2">
        <v>6906</v>
      </c>
      <c r="E9" s="3">
        <v>42385</v>
      </c>
      <c r="F9" t="s">
        <v>20</v>
      </c>
    </row>
    <row r="10" spans="1:13" x14ac:dyDescent="0.35">
      <c r="A10">
        <v>9</v>
      </c>
      <c r="B10" t="s">
        <v>14</v>
      </c>
      <c r="C10" t="s">
        <v>5</v>
      </c>
      <c r="D10" s="2">
        <v>2417</v>
      </c>
      <c r="E10" s="3">
        <v>42385</v>
      </c>
      <c r="F10" t="s">
        <v>19</v>
      </c>
    </row>
    <row r="11" spans="1:13" x14ac:dyDescent="0.35">
      <c r="A11">
        <v>10</v>
      </c>
      <c r="B11" t="s">
        <v>14</v>
      </c>
      <c r="C11" t="s">
        <v>5</v>
      </c>
      <c r="D11" s="2">
        <v>7431</v>
      </c>
      <c r="E11" s="3">
        <v>42385</v>
      </c>
      <c r="F11" t="s">
        <v>10</v>
      </c>
    </row>
    <row r="12" spans="1:13" x14ac:dyDescent="0.35">
      <c r="A12">
        <v>11</v>
      </c>
      <c r="B12" t="s">
        <v>13</v>
      </c>
      <c r="C12" t="s">
        <v>5</v>
      </c>
      <c r="D12" s="2">
        <v>8250</v>
      </c>
      <c r="E12" s="3">
        <v>42385</v>
      </c>
      <c r="F12" t="s">
        <v>12</v>
      </c>
    </row>
    <row r="13" spans="1:13" x14ac:dyDescent="0.35">
      <c r="A13">
        <v>12</v>
      </c>
      <c r="B13" t="s">
        <v>21</v>
      </c>
      <c r="C13" t="s">
        <v>6</v>
      </c>
      <c r="D13" s="2">
        <v>7012</v>
      </c>
      <c r="E13" s="3">
        <v>42387</v>
      </c>
      <c r="F13" t="s">
        <v>8</v>
      </c>
    </row>
    <row r="14" spans="1:13" x14ac:dyDescent="0.35">
      <c r="A14">
        <v>13</v>
      </c>
      <c r="B14" t="s">
        <v>17</v>
      </c>
      <c r="C14" t="s">
        <v>6</v>
      </c>
      <c r="D14" s="2">
        <v>1903</v>
      </c>
      <c r="E14" s="3">
        <v>42389</v>
      </c>
      <c r="F14" t="s">
        <v>12</v>
      </c>
    </row>
    <row r="15" spans="1:13" x14ac:dyDescent="0.35">
      <c r="A15">
        <v>14</v>
      </c>
      <c r="B15" t="s">
        <v>21</v>
      </c>
      <c r="C15" t="s">
        <v>6</v>
      </c>
      <c r="D15" s="2">
        <v>2824</v>
      </c>
      <c r="E15" s="3">
        <v>42391</v>
      </c>
      <c r="F15" t="s">
        <v>10</v>
      </c>
    </row>
    <row r="16" spans="1:13" x14ac:dyDescent="0.35">
      <c r="A16">
        <v>15</v>
      </c>
      <c r="B16" t="s">
        <v>14</v>
      </c>
      <c r="C16" t="s">
        <v>5</v>
      </c>
      <c r="D16" s="2">
        <v>6946</v>
      </c>
      <c r="E16" s="3">
        <v>42393</v>
      </c>
      <c r="F16" t="s">
        <v>19</v>
      </c>
    </row>
    <row r="17" spans="1:6" x14ac:dyDescent="0.35">
      <c r="A17">
        <v>16</v>
      </c>
      <c r="B17" t="s">
        <v>13</v>
      </c>
      <c r="C17" t="s">
        <v>5</v>
      </c>
      <c r="D17" s="2">
        <v>2320</v>
      </c>
      <c r="E17" s="3">
        <v>42396</v>
      </c>
      <c r="F17" t="s">
        <v>9</v>
      </c>
    </row>
    <row r="18" spans="1:6" x14ac:dyDescent="0.35">
      <c r="A18">
        <v>17</v>
      </c>
      <c r="B18" t="s">
        <v>13</v>
      </c>
      <c r="C18" t="s">
        <v>5</v>
      </c>
      <c r="D18" s="2">
        <v>2116</v>
      </c>
      <c r="E18" s="3">
        <v>42397</v>
      </c>
      <c r="F18" t="s">
        <v>8</v>
      </c>
    </row>
    <row r="19" spans="1:6" x14ac:dyDescent="0.35">
      <c r="A19">
        <v>18</v>
      </c>
      <c r="B19" t="s">
        <v>13</v>
      </c>
      <c r="C19" t="s">
        <v>5</v>
      </c>
      <c r="D19" s="2">
        <v>1135</v>
      </c>
      <c r="E19" s="3">
        <v>42399</v>
      </c>
      <c r="F19" t="s">
        <v>9</v>
      </c>
    </row>
    <row r="20" spans="1:6" x14ac:dyDescent="0.35">
      <c r="A20">
        <v>19</v>
      </c>
      <c r="B20" t="s">
        <v>21</v>
      </c>
      <c r="C20" t="s">
        <v>6</v>
      </c>
      <c r="D20" s="2">
        <v>3595</v>
      </c>
      <c r="E20" s="3">
        <v>42399</v>
      </c>
      <c r="F20" t="s">
        <v>9</v>
      </c>
    </row>
    <row r="21" spans="1:6" x14ac:dyDescent="0.35">
      <c r="A21">
        <v>20</v>
      </c>
      <c r="B21" t="s">
        <v>14</v>
      </c>
      <c r="C21" t="s">
        <v>5</v>
      </c>
      <c r="D21" s="2">
        <v>1161</v>
      </c>
      <c r="E21" s="3">
        <v>42402</v>
      </c>
      <c r="F21" t="s">
        <v>8</v>
      </c>
    </row>
    <row r="22" spans="1:6" x14ac:dyDescent="0.35">
      <c r="A22">
        <v>21</v>
      </c>
      <c r="B22" t="s">
        <v>15</v>
      </c>
      <c r="C22" t="s">
        <v>5</v>
      </c>
      <c r="D22" s="2">
        <v>2256</v>
      </c>
      <c r="E22" s="3">
        <v>42404</v>
      </c>
      <c r="F22" t="s">
        <v>19</v>
      </c>
    </row>
    <row r="23" spans="1:6" x14ac:dyDescent="0.35">
      <c r="A23">
        <v>22</v>
      </c>
      <c r="B23" t="s">
        <v>13</v>
      </c>
      <c r="C23" t="s">
        <v>5</v>
      </c>
      <c r="D23" s="2">
        <v>1004</v>
      </c>
      <c r="E23" s="3">
        <v>42411</v>
      </c>
      <c r="F23" t="s">
        <v>20</v>
      </c>
    </row>
    <row r="24" spans="1:6" x14ac:dyDescent="0.35">
      <c r="A24">
        <v>23</v>
      </c>
      <c r="B24" t="s">
        <v>13</v>
      </c>
      <c r="C24" t="s">
        <v>5</v>
      </c>
      <c r="D24" s="2">
        <v>3642</v>
      </c>
      <c r="E24" s="3">
        <v>42414</v>
      </c>
      <c r="F24" t="s">
        <v>10</v>
      </c>
    </row>
    <row r="25" spans="1:6" x14ac:dyDescent="0.35">
      <c r="A25">
        <v>24</v>
      </c>
      <c r="B25" t="s">
        <v>13</v>
      </c>
      <c r="C25" t="s">
        <v>5</v>
      </c>
      <c r="D25" s="2">
        <v>4582</v>
      </c>
      <c r="E25" s="3">
        <v>42417</v>
      </c>
      <c r="F25" t="s">
        <v>8</v>
      </c>
    </row>
    <row r="26" spans="1:6" x14ac:dyDescent="0.35">
      <c r="A26">
        <v>25</v>
      </c>
      <c r="B26" t="s">
        <v>18</v>
      </c>
      <c r="C26" t="s">
        <v>6</v>
      </c>
      <c r="D26" s="2">
        <v>3559</v>
      </c>
      <c r="E26" s="3">
        <v>42417</v>
      </c>
      <c r="F26" t="s">
        <v>9</v>
      </c>
    </row>
    <row r="27" spans="1:6" x14ac:dyDescent="0.35">
      <c r="A27">
        <v>26</v>
      </c>
      <c r="B27" t="s">
        <v>17</v>
      </c>
      <c r="C27" t="s">
        <v>6</v>
      </c>
      <c r="D27" s="2">
        <v>5154</v>
      </c>
      <c r="E27" s="3">
        <v>42417</v>
      </c>
      <c r="F27" t="s">
        <v>11</v>
      </c>
    </row>
    <row r="28" spans="1:6" x14ac:dyDescent="0.35">
      <c r="A28">
        <v>27</v>
      </c>
      <c r="B28" t="s">
        <v>16</v>
      </c>
      <c r="C28" t="s">
        <v>5</v>
      </c>
      <c r="D28" s="2">
        <v>7388</v>
      </c>
      <c r="E28" s="3">
        <v>42418</v>
      </c>
      <c r="F28" t="s">
        <v>19</v>
      </c>
    </row>
    <row r="29" spans="1:6" x14ac:dyDescent="0.35">
      <c r="A29">
        <v>28</v>
      </c>
      <c r="B29" t="s">
        <v>18</v>
      </c>
      <c r="C29" t="s">
        <v>6</v>
      </c>
      <c r="D29" s="2">
        <v>7163</v>
      </c>
      <c r="E29" s="3">
        <v>42418</v>
      </c>
      <c r="F29" t="s">
        <v>8</v>
      </c>
    </row>
    <row r="30" spans="1:6" x14ac:dyDescent="0.35">
      <c r="A30">
        <v>29</v>
      </c>
      <c r="B30" t="s">
        <v>18</v>
      </c>
      <c r="C30" t="s">
        <v>6</v>
      </c>
      <c r="D30" s="2">
        <v>5101</v>
      </c>
      <c r="E30" s="3">
        <v>42420</v>
      </c>
      <c r="F30" t="s">
        <v>12</v>
      </c>
    </row>
    <row r="31" spans="1:6" x14ac:dyDescent="0.35">
      <c r="A31">
        <v>30</v>
      </c>
      <c r="B31" t="s">
        <v>14</v>
      </c>
      <c r="C31" t="s">
        <v>5</v>
      </c>
      <c r="D31" s="2">
        <v>7602</v>
      </c>
      <c r="E31" s="3">
        <v>42421</v>
      </c>
      <c r="F31" t="s">
        <v>19</v>
      </c>
    </row>
    <row r="32" spans="1:6" x14ac:dyDescent="0.35">
      <c r="A32">
        <v>31</v>
      </c>
      <c r="B32" t="s">
        <v>16</v>
      </c>
      <c r="C32" t="s">
        <v>5</v>
      </c>
      <c r="D32" s="2">
        <v>1641</v>
      </c>
      <c r="E32" s="3">
        <v>42422</v>
      </c>
      <c r="F32" t="s">
        <v>8</v>
      </c>
    </row>
    <row r="33" spans="1:6" x14ac:dyDescent="0.35">
      <c r="A33">
        <v>32</v>
      </c>
      <c r="B33" t="s">
        <v>14</v>
      </c>
      <c r="C33" t="s">
        <v>5</v>
      </c>
      <c r="D33" s="2">
        <v>8892</v>
      </c>
      <c r="E33" s="3">
        <v>42423</v>
      </c>
      <c r="F33" t="s">
        <v>11</v>
      </c>
    </row>
    <row r="34" spans="1:6" x14ac:dyDescent="0.35">
      <c r="A34">
        <v>33</v>
      </c>
      <c r="B34" t="s">
        <v>14</v>
      </c>
      <c r="C34" t="s">
        <v>5</v>
      </c>
      <c r="D34" s="2">
        <v>2060</v>
      </c>
      <c r="E34" s="3">
        <v>42429</v>
      </c>
      <c r="F34" t="s">
        <v>19</v>
      </c>
    </row>
    <row r="35" spans="1:6" x14ac:dyDescent="0.35">
      <c r="A35">
        <v>34</v>
      </c>
      <c r="B35" t="s">
        <v>21</v>
      </c>
      <c r="C35" t="s">
        <v>6</v>
      </c>
      <c r="D35" s="2">
        <v>1557</v>
      </c>
      <c r="E35" s="3">
        <v>42429</v>
      </c>
      <c r="F35" t="s">
        <v>12</v>
      </c>
    </row>
    <row r="36" spans="1:6" x14ac:dyDescent="0.35">
      <c r="A36">
        <v>35</v>
      </c>
      <c r="B36" t="s">
        <v>14</v>
      </c>
      <c r="C36" t="s">
        <v>5</v>
      </c>
      <c r="D36" s="2">
        <v>6509</v>
      </c>
      <c r="E36" s="3">
        <v>42430</v>
      </c>
      <c r="F36" t="s">
        <v>19</v>
      </c>
    </row>
    <row r="37" spans="1:6" x14ac:dyDescent="0.35">
      <c r="A37">
        <v>36</v>
      </c>
      <c r="B37" t="s">
        <v>14</v>
      </c>
      <c r="C37" t="s">
        <v>5</v>
      </c>
      <c r="D37" s="2">
        <v>5718</v>
      </c>
      <c r="E37" s="3">
        <v>42433</v>
      </c>
      <c r="F37" t="s">
        <v>11</v>
      </c>
    </row>
    <row r="38" spans="1:6" x14ac:dyDescent="0.35">
      <c r="A38">
        <v>37</v>
      </c>
      <c r="B38" t="s">
        <v>14</v>
      </c>
      <c r="C38" t="s">
        <v>5</v>
      </c>
      <c r="D38" s="2">
        <v>7655</v>
      </c>
      <c r="E38" s="3">
        <v>42434</v>
      </c>
      <c r="F38" t="s">
        <v>8</v>
      </c>
    </row>
    <row r="39" spans="1:6" x14ac:dyDescent="0.35">
      <c r="A39">
        <v>38</v>
      </c>
      <c r="B39" t="s">
        <v>17</v>
      </c>
      <c r="C39" t="s">
        <v>6</v>
      </c>
      <c r="D39" s="2">
        <v>9116</v>
      </c>
      <c r="E39" s="3">
        <v>42434</v>
      </c>
      <c r="F39" t="s">
        <v>9</v>
      </c>
    </row>
    <row r="40" spans="1:6" x14ac:dyDescent="0.35">
      <c r="A40">
        <v>39</v>
      </c>
      <c r="B40" t="s">
        <v>13</v>
      </c>
      <c r="C40" t="s">
        <v>5</v>
      </c>
      <c r="D40" s="2">
        <v>2795</v>
      </c>
      <c r="E40" s="3">
        <v>42444</v>
      </c>
      <c r="F40" t="s">
        <v>8</v>
      </c>
    </row>
    <row r="41" spans="1:6" x14ac:dyDescent="0.35">
      <c r="A41">
        <v>40</v>
      </c>
      <c r="B41" t="s">
        <v>13</v>
      </c>
      <c r="C41" t="s">
        <v>5</v>
      </c>
      <c r="D41" s="2">
        <v>5084</v>
      </c>
      <c r="E41" s="3">
        <v>42444</v>
      </c>
      <c r="F41" t="s">
        <v>8</v>
      </c>
    </row>
    <row r="42" spans="1:6" x14ac:dyDescent="0.35">
      <c r="A42">
        <v>41</v>
      </c>
      <c r="B42" t="s">
        <v>17</v>
      </c>
      <c r="C42" t="s">
        <v>6</v>
      </c>
      <c r="D42" s="2">
        <v>8941</v>
      </c>
      <c r="E42" s="3">
        <v>42444</v>
      </c>
      <c r="F42" t="s">
        <v>9</v>
      </c>
    </row>
    <row r="43" spans="1:6" x14ac:dyDescent="0.35">
      <c r="A43">
        <v>42</v>
      </c>
      <c r="B43" t="s">
        <v>21</v>
      </c>
      <c r="C43" t="s">
        <v>6</v>
      </c>
      <c r="D43" s="2">
        <v>5341</v>
      </c>
      <c r="E43" s="3">
        <v>42445</v>
      </c>
      <c r="F43" t="s">
        <v>19</v>
      </c>
    </row>
    <row r="44" spans="1:6" x14ac:dyDescent="0.35">
      <c r="A44">
        <v>43</v>
      </c>
      <c r="B44" t="s">
        <v>13</v>
      </c>
      <c r="C44" t="s">
        <v>5</v>
      </c>
      <c r="D44" s="2">
        <v>135</v>
      </c>
      <c r="E44" s="3">
        <v>42448</v>
      </c>
      <c r="F44" t="s">
        <v>10</v>
      </c>
    </row>
    <row r="45" spans="1:6" x14ac:dyDescent="0.35">
      <c r="A45">
        <v>44</v>
      </c>
      <c r="B45" t="s">
        <v>13</v>
      </c>
      <c r="C45" t="s">
        <v>5</v>
      </c>
      <c r="D45" s="2">
        <v>9400</v>
      </c>
      <c r="E45" s="3">
        <v>42448</v>
      </c>
      <c r="F45" t="s">
        <v>11</v>
      </c>
    </row>
    <row r="46" spans="1:6" x14ac:dyDescent="0.35">
      <c r="A46">
        <v>45</v>
      </c>
      <c r="B46" t="s">
        <v>18</v>
      </c>
      <c r="C46" t="s">
        <v>6</v>
      </c>
      <c r="D46" s="2">
        <v>6045</v>
      </c>
      <c r="E46" s="3">
        <v>42450</v>
      </c>
      <c r="F46" t="s">
        <v>12</v>
      </c>
    </row>
    <row r="47" spans="1:6" x14ac:dyDescent="0.35">
      <c r="A47">
        <v>46</v>
      </c>
      <c r="B47" t="s">
        <v>14</v>
      </c>
      <c r="C47" t="s">
        <v>5</v>
      </c>
      <c r="D47" s="2">
        <v>5820</v>
      </c>
      <c r="E47" s="3">
        <v>42451</v>
      </c>
      <c r="F47" t="s">
        <v>20</v>
      </c>
    </row>
    <row r="48" spans="1:6" x14ac:dyDescent="0.35">
      <c r="A48">
        <v>47</v>
      </c>
      <c r="B48" t="s">
        <v>15</v>
      </c>
      <c r="C48" t="s">
        <v>5</v>
      </c>
      <c r="D48" s="2">
        <v>8887</v>
      </c>
      <c r="E48" s="3">
        <v>42452</v>
      </c>
      <c r="F48" t="s">
        <v>12</v>
      </c>
    </row>
    <row r="49" spans="1:6" x14ac:dyDescent="0.35">
      <c r="A49">
        <v>48</v>
      </c>
      <c r="B49" t="s">
        <v>15</v>
      </c>
      <c r="C49" t="s">
        <v>5</v>
      </c>
      <c r="D49" s="2">
        <v>6982</v>
      </c>
      <c r="E49" s="3">
        <v>42453</v>
      </c>
      <c r="F49" t="s">
        <v>8</v>
      </c>
    </row>
    <row r="50" spans="1:6" x14ac:dyDescent="0.35">
      <c r="A50">
        <v>49</v>
      </c>
      <c r="B50" t="s">
        <v>13</v>
      </c>
      <c r="C50" t="s">
        <v>5</v>
      </c>
      <c r="D50" s="2">
        <v>4029</v>
      </c>
      <c r="E50" s="3">
        <v>42455</v>
      </c>
      <c r="F50" t="s">
        <v>11</v>
      </c>
    </row>
    <row r="51" spans="1:6" x14ac:dyDescent="0.35">
      <c r="A51">
        <v>50</v>
      </c>
      <c r="B51" t="s">
        <v>17</v>
      </c>
      <c r="C51" t="s">
        <v>6</v>
      </c>
      <c r="D51" s="2">
        <v>3665</v>
      </c>
      <c r="E51" s="3">
        <v>42455</v>
      </c>
      <c r="F51" t="s">
        <v>12</v>
      </c>
    </row>
    <row r="52" spans="1:6" x14ac:dyDescent="0.35">
      <c r="A52">
        <v>51</v>
      </c>
      <c r="B52" t="s">
        <v>13</v>
      </c>
      <c r="C52" t="s">
        <v>5</v>
      </c>
      <c r="D52" s="2">
        <v>4781</v>
      </c>
      <c r="E52" s="3">
        <v>42458</v>
      </c>
      <c r="F52" t="s">
        <v>19</v>
      </c>
    </row>
    <row r="53" spans="1:6" x14ac:dyDescent="0.35">
      <c r="A53">
        <v>52</v>
      </c>
      <c r="B53" t="s">
        <v>16</v>
      </c>
      <c r="C53" t="s">
        <v>5</v>
      </c>
      <c r="D53" s="2">
        <v>3663</v>
      </c>
      <c r="E53" s="3">
        <v>42459</v>
      </c>
      <c r="F53" t="s">
        <v>11</v>
      </c>
    </row>
    <row r="54" spans="1:6" x14ac:dyDescent="0.35">
      <c r="A54">
        <v>53</v>
      </c>
      <c r="B54" t="s">
        <v>14</v>
      </c>
      <c r="C54" t="s">
        <v>5</v>
      </c>
      <c r="D54" s="2">
        <v>6331</v>
      </c>
      <c r="E54" s="3">
        <v>42461</v>
      </c>
      <c r="F54" t="s">
        <v>19</v>
      </c>
    </row>
    <row r="55" spans="1:6" x14ac:dyDescent="0.35">
      <c r="A55">
        <v>54</v>
      </c>
      <c r="B55" t="s">
        <v>14</v>
      </c>
      <c r="C55" t="s">
        <v>5</v>
      </c>
      <c r="D55" s="2">
        <v>4364</v>
      </c>
      <c r="E55" s="3">
        <v>42461</v>
      </c>
      <c r="F55" t="s">
        <v>10</v>
      </c>
    </row>
    <row r="56" spans="1:6" x14ac:dyDescent="0.35">
      <c r="A56">
        <v>55</v>
      </c>
      <c r="B56" t="s">
        <v>17</v>
      </c>
      <c r="C56" t="s">
        <v>6</v>
      </c>
      <c r="D56" s="2">
        <v>607</v>
      </c>
      <c r="E56" s="3">
        <v>42463</v>
      </c>
      <c r="F56" t="s">
        <v>9</v>
      </c>
    </row>
    <row r="57" spans="1:6" x14ac:dyDescent="0.35">
      <c r="A57">
        <v>56</v>
      </c>
      <c r="B57" t="s">
        <v>13</v>
      </c>
      <c r="C57" t="s">
        <v>5</v>
      </c>
      <c r="D57" s="2">
        <v>1054</v>
      </c>
      <c r="E57" s="3">
        <v>42466</v>
      </c>
      <c r="F57" t="s">
        <v>20</v>
      </c>
    </row>
    <row r="58" spans="1:6" x14ac:dyDescent="0.35">
      <c r="A58">
        <v>57</v>
      </c>
      <c r="B58" t="s">
        <v>17</v>
      </c>
      <c r="C58" t="s">
        <v>6</v>
      </c>
      <c r="D58" s="2">
        <v>7659</v>
      </c>
      <c r="E58" s="3">
        <v>42466</v>
      </c>
      <c r="F58" t="s">
        <v>8</v>
      </c>
    </row>
    <row r="59" spans="1:6" x14ac:dyDescent="0.35">
      <c r="A59">
        <v>58</v>
      </c>
      <c r="B59" t="s">
        <v>21</v>
      </c>
      <c r="C59" t="s">
        <v>6</v>
      </c>
      <c r="D59" s="2">
        <v>277</v>
      </c>
      <c r="E59" s="3">
        <v>42472</v>
      </c>
      <c r="F59" t="s">
        <v>12</v>
      </c>
    </row>
    <row r="60" spans="1:6" x14ac:dyDescent="0.35">
      <c r="A60">
        <v>59</v>
      </c>
      <c r="B60" t="s">
        <v>13</v>
      </c>
      <c r="C60" t="s">
        <v>5</v>
      </c>
      <c r="D60" s="2">
        <v>235</v>
      </c>
      <c r="E60" s="3">
        <v>42477</v>
      </c>
      <c r="F60" t="s">
        <v>8</v>
      </c>
    </row>
    <row r="61" spans="1:6" x14ac:dyDescent="0.35">
      <c r="A61">
        <v>60</v>
      </c>
      <c r="B61" t="s">
        <v>15</v>
      </c>
      <c r="C61" t="s">
        <v>5</v>
      </c>
      <c r="D61" s="2">
        <v>1113</v>
      </c>
      <c r="E61" s="3">
        <v>42478</v>
      </c>
      <c r="F61" t="s">
        <v>11</v>
      </c>
    </row>
    <row r="62" spans="1:6" x14ac:dyDescent="0.35">
      <c r="A62">
        <v>61</v>
      </c>
      <c r="B62" t="s">
        <v>14</v>
      </c>
      <c r="C62" t="s">
        <v>5</v>
      </c>
      <c r="D62" s="2">
        <v>1128</v>
      </c>
      <c r="E62" s="3">
        <v>42481</v>
      </c>
      <c r="F62" t="s">
        <v>8</v>
      </c>
    </row>
    <row r="63" spans="1:6" x14ac:dyDescent="0.35">
      <c r="A63">
        <v>62</v>
      </c>
      <c r="B63" t="s">
        <v>21</v>
      </c>
      <c r="C63" t="s">
        <v>6</v>
      </c>
      <c r="D63" s="2">
        <v>9231</v>
      </c>
      <c r="E63" s="3">
        <v>42482</v>
      </c>
      <c r="F63" t="s">
        <v>10</v>
      </c>
    </row>
    <row r="64" spans="1:6" x14ac:dyDescent="0.35">
      <c r="A64">
        <v>63</v>
      </c>
      <c r="B64" t="s">
        <v>13</v>
      </c>
      <c r="C64" t="s">
        <v>5</v>
      </c>
      <c r="D64" s="2">
        <v>4387</v>
      </c>
      <c r="E64" s="3">
        <v>42483</v>
      </c>
      <c r="F64" t="s">
        <v>8</v>
      </c>
    </row>
    <row r="65" spans="1:6" x14ac:dyDescent="0.35">
      <c r="A65">
        <v>64</v>
      </c>
      <c r="B65" t="s">
        <v>14</v>
      </c>
      <c r="C65" t="s">
        <v>5</v>
      </c>
      <c r="D65" s="2">
        <v>2763</v>
      </c>
      <c r="E65" s="3">
        <v>42485</v>
      </c>
      <c r="F65" t="s">
        <v>10</v>
      </c>
    </row>
    <row r="66" spans="1:6" x14ac:dyDescent="0.35">
      <c r="A66">
        <v>65</v>
      </c>
      <c r="B66" t="s">
        <v>13</v>
      </c>
      <c r="C66" t="s">
        <v>5</v>
      </c>
      <c r="D66" s="2">
        <v>7898</v>
      </c>
      <c r="E66" s="3">
        <v>42487</v>
      </c>
      <c r="F66" t="s">
        <v>9</v>
      </c>
    </row>
    <row r="67" spans="1:6" x14ac:dyDescent="0.35">
      <c r="A67">
        <v>66</v>
      </c>
      <c r="B67" t="s">
        <v>13</v>
      </c>
      <c r="C67" t="s">
        <v>5</v>
      </c>
      <c r="D67" s="2">
        <v>2427</v>
      </c>
      <c r="E67" s="3">
        <v>42490</v>
      </c>
      <c r="F67" t="s">
        <v>19</v>
      </c>
    </row>
    <row r="68" spans="1:6" x14ac:dyDescent="0.35">
      <c r="A68">
        <v>67</v>
      </c>
      <c r="B68" t="s">
        <v>13</v>
      </c>
      <c r="C68" t="s">
        <v>5</v>
      </c>
      <c r="D68" s="2">
        <v>8663</v>
      </c>
      <c r="E68" s="3">
        <v>42491</v>
      </c>
      <c r="F68" t="s">
        <v>20</v>
      </c>
    </row>
    <row r="69" spans="1:6" x14ac:dyDescent="0.35">
      <c r="A69">
        <v>68</v>
      </c>
      <c r="B69" t="s">
        <v>17</v>
      </c>
      <c r="C69" t="s">
        <v>6</v>
      </c>
      <c r="D69" s="2">
        <v>2789</v>
      </c>
      <c r="E69" s="3">
        <v>42491</v>
      </c>
      <c r="F69" t="s">
        <v>12</v>
      </c>
    </row>
    <row r="70" spans="1:6" x14ac:dyDescent="0.35">
      <c r="A70">
        <v>69</v>
      </c>
      <c r="B70" t="s">
        <v>13</v>
      </c>
      <c r="C70" t="s">
        <v>5</v>
      </c>
      <c r="D70" s="2">
        <v>4054</v>
      </c>
      <c r="E70" s="3">
        <v>42492</v>
      </c>
      <c r="F70" t="s">
        <v>8</v>
      </c>
    </row>
    <row r="71" spans="1:6" x14ac:dyDescent="0.35">
      <c r="A71">
        <v>70</v>
      </c>
      <c r="B71" t="s">
        <v>16</v>
      </c>
      <c r="C71" t="s">
        <v>5</v>
      </c>
      <c r="D71" s="2">
        <v>2262</v>
      </c>
      <c r="E71" s="3">
        <v>42492</v>
      </c>
      <c r="F71" t="s">
        <v>8</v>
      </c>
    </row>
    <row r="72" spans="1:6" x14ac:dyDescent="0.35">
      <c r="A72">
        <v>71</v>
      </c>
      <c r="B72" t="s">
        <v>16</v>
      </c>
      <c r="C72" t="s">
        <v>5</v>
      </c>
      <c r="D72" s="2">
        <v>5600</v>
      </c>
      <c r="E72" s="3">
        <v>42492</v>
      </c>
      <c r="F72" t="s">
        <v>9</v>
      </c>
    </row>
    <row r="73" spans="1:6" x14ac:dyDescent="0.35">
      <c r="A73">
        <v>72</v>
      </c>
      <c r="B73" t="s">
        <v>13</v>
      </c>
      <c r="C73" t="s">
        <v>5</v>
      </c>
      <c r="D73" s="2">
        <v>5787</v>
      </c>
      <c r="E73" s="3">
        <v>42493</v>
      </c>
      <c r="F73" t="s">
        <v>8</v>
      </c>
    </row>
    <row r="74" spans="1:6" x14ac:dyDescent="0.35">
      <c r="A74">
        <v>73</v>
      </c>
      <c r="B74" t="s">
        <v>15</v>
      </c>
      <c r="C74" t="s">
        <v>5</v>
      </c>
      <c r="D74" s="2">
        <v>6295</v>
      </c>
      <c r="E74" s="3">
        <v>42493</v>
      </c>
      <c r="F74" t="s">
        <v>10</v>
      </c>
    </row>
    <row r="75" spans="1:6" x14ac:dyDescent="0.35">
      <c r="A75">
        <v>74</v>
      </c>
      <c r="B75" t="s">
        <v>13</v>
      </c>
      <c r="C75" t="s">
        <v>5</v>
      </c>
      <c r="D75" s="2">
        <v>474</v>
      </c>
      <c r="E75" s="3">
        <v>42495</v>
      </c>
      <c r="F75" t="s">
        <v>12</v>
      </c>
    </row>
    <row r="76" spans="1:6" x14ac:dyDescent="0.35">
      <c r="A76">
        <v>75</v>
      </c>
      <c r="B76" t="s">
        <v>14</v>
      </c>
      <c r="C76" t="s">
        <v>5</v>
      </c>
      <c r="D76" s="2">
        <v>4325</v>
      </c>
      <c r="E76" s="3">
        <v>42495</v>
      </c>
      <c r="F76" t="s">
        <v>19</v>
      </c>
    </row>
    <row r="77" spans="1:6" x14ac:dyDescent="0.35">
      <c r="A77">
        <v>76</v>
      </c>
      <c r="B77" t="s">
        <v>13</v>
      </c>
      <c r="C77" t="s">
        <v>5</v>
      </c>
      <c r="D77" s="2">
        <v>592</v>
      </c>
      <c r="E77" s="3">
        <v>42496</v>
      </c>
      <c r="F77" t="s">
        <v>8</v>
      </c>
    </row>
    <row r="78" spans="1:6" x14ac:dyDescent="0.35">
      <c r="A78">
        <v>77</v>
      </c>
      <c r="B78" t="s">
        <v>15</v>
      </c>
      <c r="C78" t="s">
        <v>5</v>
      </c>
      <c r="D78" s="2">
        <v>4330</v>
      </c>
      <c r="E78" s="3">
        <v>42498</v>
      </c>
      <c r="F78" t="s">
        <v>8</v>
      </c>
    </row>
    <row r="79" spans="1:6" x14ac:dyDescent="0.35">
      <c r="A79">
        <v>78</v>
      </c>
      <c r="B79" t="s">
        <v>13</v>
      </c>
      <c r="C79" t="s">
        <v>5</v>
      </c>
      <c r="D79" s="2">
        <v>9405</v>
      </c>
      <c r="E79" s="3">
        <v>42498</v>
      </c>
      <c r="F79" t="s">
        <v>9</v>
      </c>
    </row>
    <row r="80" spans="1:6" x14ac:dyDescent="0.35">
      <c r="A80">
        <v>79</v>
      </c>
      <c r="B80" t="s">
        <v>14</v>
      </c>
      <c r="C80" t="s">
        <v>5</v>
      </c>
      <c r="D80" s="2">
        <v>7671</v>
      </c>
      <c r="E80" s="3">
        <v>42498</v>
      </c>
      <c r="F80" t="s">
        <v>19</v>
      </c>
    </row>
    <row r="81" spans="1:6" x14ac:dyDescent="0.35">
      <c r="A81">
        <v>80</v>
      </c>
      <c r="B81" t="s">
        <v>17</v>
      </c>
      <c r="C81" t="s">
        <v>6</v>
      </c>
      <c r="D81" s="2">
        <v>5791</v>
      </c>
      <c r="E81" s="3">
        <v>42498</v>
      </c>
      <c r="F81" t="s">
        <v>9</v>
      </c>
    </row>
    <row r="82" spans="1:6" x14ac:dyDescent="0.35">
      <c r="A82">
        <v>81</v>
      </c>
      <c r="B82" t="s">
        <v>13</v>
      </c>
      <c r="C82" t="s">
        <v>5</v>
      </c>
      <c r="D82" s="2">
        <v>6007</v>
      </c>
      <c r="E82" s="3">
        <v>42502</v>
      </c>
      <c r="F82" t="s">
        <v>10</v>
      </c>
    </row>
    <row r="83" spans="1:6" x14ac:dyDescent="0.35">
      <c r="A83">
        <v>82</v>
      </c>
      <c r="B83" t="s">
        <v>13</v>
      </c>
      <c r="C83" t="s">
        <v>5</v>
      </c>
      <c r="D83" s="2">
        <v>5030</v>
      </c>
      <c r="E83" s="3">
        <v>42504</v>
      </c>
      <c r="F83" t="s">
        <v>12</v>
      </c>
    </row>
    <row r="84" spans="1:6" x14ac:dyDescent="0.35">
      <c r="A84">
        <v>83</v>
      </c>
      <c r="B84" t="s">
        <v>17</v>
      </c>
      <c r="C84" t="s">
        <v>6</v>
      </c>
      <c r="D84" s="2">
        <v>6763</v>
      </c>
      <c r="E84" s="3">
        <v>42504</v>
      </c>
      <c r="F84" t="s">
        <v>9</v>
      </c>
    </row>
    <row r="85" spans="1:6" x14ac:dyDescent="0.35">
      <c r="A85">
        <v>84</v>
      </c>
      <c r="B85" t="s">
        <v>13</v>
      </c>
      <c r="C85" t="s">
        <v>5</v>
      </c>
      <c r="D85" s="2">
        <v>4248</v>
      </c>
      <c r="E85" s="3">
        <v>42505</v>
      </c>
      <c r="F85" t="s">
        <v>11</v>
      </c>
    </row>
    <row r="86" spans="1:6" x14ac:dyDescent="0.35">
      <c r="A86">
        <v>85</v>
      </c>
      <c r="B86" t="s">
        <v>13</v>
      </c>
      <c r="C86" t="s">
        <v>5</v>
      </c>
      <c r="D86" s="2">
        <v>9543</v>
      </c>
      <c r="E86" s="3">
        <v>42506</v>
      </c>
      <c r="F86" t="s">
        <v>19</v>
      </c>
    </row>
    <row r="87" spans="1:6" x14ac:dyDescent="0.35">
      <c r="A87">
        <v>86</v>
      </c>
      <c r="B87" t="s">
        <v>21</v>
      </c>
      <c r="C87" t="s">
        <v>6</v>
      </c>
      <c r="D87" s="2">
        <v>2054</v>
      </c>
      <c r="E87" s="3">
        <v>42506</v>
      </c>
      <c r="F87" t="s">
        <v>9</v>
      </c>
    </row>
    <row r="88" spans="1:6" x14ac:dyDescent="0.35">
      <c r="A88">
        <v>87</v>
      </c>
      <c r="B88" t="s">
        <v>18</v>
      </c>
      <c r="C88" t="s">
        <v>6</v>
      </c>
      <c r="D88" s="2">
        <v>7094</v>
      </c>
      <c r="E88" s="3">
        <v>42506</v>
      </c>
      <c r="F88" t="s">
        <v>12</v>
      </c>
    </row>
    <row r="89" spans="1:6" x14ac:dyDescent="0.35">
      <c r="A89">
        <v>88</v>
      </c>
      <c r="B89" t="s">
        <v>17</v>
      </c>
      <c r="C89" t="s">
        <v>6</v>
      </c>
      <c r="D89" s="2">
        <v>6087</v>
      </c>
      <c r="E89" s="3">
        <v>42508</v>
      </c>
      <c r="F89" t="s">
        <v>8</v>
      </c>
    </row>
    <row r="90" spans="1:6" x14ac:dyDescent="0.35">
      <c r="A90">
        <v>89</v>
      </c>
      <c r="B90" t="s">
        <v>14</v>
      </c>
      <c r="C90" t="s">
        <v>5</v>
      </c>
      <c r="D90" s="2">
        <v>4264</v>
      </c>
      <c r="E90" s="3">
        <v>42509</v>
      </c>
      <c r="F90" t="s">
        <v>11</v>
      </c>
    </row>
    <row r="91" spans="1:6" x14ac:dyDescent="0.35">
      <c r="A91">
        <v>90</v>
      </c>
      <c r="B91" t="s">
        <v>16</v>
      </c>
      <c r="C91" t="s">
        <v>5</v>
      </c>
      <c r="D91" s="2">
        <v>9333</v>
      </c>
      <c r="E91" s="3">
        <v>42510</v>
      </c>
      <c r="F91" t="s">
        <v>8</v>
      </c>
    </row>
    <row r="92" spans="1:6" x14ac:dyDescent="0.35">
      <c r="A92">
        <v>91</v>
      </c>
      <c r="B92" t="s">
        <v>16</v>
      </c>
      <c r="C92" t="s">
        <v>5</v>
      </c>
      <c r="D92" s="2">
        <v>8775</v>
      </c>
      <c r="E92" s="3">
        <v>42512</v>
      </c>
      <c r="F92" t="s">
        <v>12</v>
      </c>
    </row>
    <row r="93" spans="1:6" x14ac:dyDescent="0.35">
      <c r="A93">
        <v>92</v>
      </c>
      <c r="B93" t="s">
        <v>21</v>
      </c>
      <c r="C93" t="s">
        <v>6</v>
      </c>
      <c r="D93" s="2">
        <v>2011</v>
      </c>
      <c r="E93" s="3">
        <v>42513</v>
      </c>
      <c r="F93" t="s">
        <v>9</v>
      </c>
    </row>
    <row r="94" spans="1:6" x14ac:dyDescent="0.35">
      <c r="A94">
        <v>93</v>
      </c>
      <c r="B94" t="s">
        <v>13</v>
      </c>
      <c r="C94" t="s">
        <v>5</v>
      </c>
      <c r="D94" s="2">
        <v>5632</v>
      </c>
      <c r="E94" s="3">
        <v>42515</v>
      </c>
      <c r="F94" t="s">
        <v>8</v>
      </c>
    </row>
    <row r="95" spans="1:6" x14ac:dyDescent="0.35">
      <c r="A95">
        <v>94</v>
      </c>
      <c r="B95" t="s">
        <v>13</v>
      </c>
      <c r="C95" t="s">
        <v>5</v>
      </c>
      <c r="D95" s="2">
        <v>4904</v>
      </c>
      <c r="E95" s="3">
        <v>42515</v>
      </c>
      <c r="F95" t="s">
        <v>20</v>
      </c>
    </row>
    <row r="96" spans="1:6" x14ac:dyDescent="0.35">
      <c r="A96">
        <v>95</v>
      </c>
      <c r="B96" t="s">
        <v>18</v>
      </c>
      <c r="C96" t="s">
        <v>6</v>
      </c>
      <c r="D96" s="2">
        <v>1002</v>
      </c>
      <c r="E96" s="3">
        <v>42515</v>
      </c>
      <c r="F96" t="s">
        <v>11</v>
      </c>
    </row>
    <row r="97" spans="1:6" x14ac:dyDescent="0.35">
      <c r="A97">
        <v>96</v>
      </c>
      <c r="B97" t="s">
        <v>15</v>
      </c>
      <c r="C97" t="s">
        <v>5</v>
      </c>
      <c r="D97" s="2">
        <v>8141</v>
      </c>
      <c r="E97" s="3">
        <v>42516</v>
      </c>
      <c r="F97" t="s">
        <v>9</v>
      </c>
    </row>
    <row r="98" spans="1:6" x14ac:dyDescent="0.35">
      <c r="A98">
        <v>97</v>
      </c>
      <c r="B98" t="s">
        <v>15</v>
      </c>
      <c r="C98" t="s">
        <v>5</v>
      </c>
      <c r="D98" s="2">
        <v>3644</v>
      </c>
      <c r="E98" s="3">
        <v>42516</v>
      </c>
      <c r="F98" t="s">
        <v>10</v>
      </c>
    </row>
    <row r="99" spans="1:6" x14ac:dyDescent="0.35">
      <c r="A99">
        <v>98</v>
      </c>
      <c r="B99" t="s">
        <v>15</v>
      </c>
      <c r="C99" t="s">
        <v>5</v>
      </c>
      <c r="D99" s="2">
        <v>1380</v>
      </c>
      <c r="E99" s="3">
        <v>42516</v>
      </c>
      <c r="F99" t="s">
        <v>11</v>
      </c>
    </row>
    <row r="100" spans="1:6" x14ac:dyDescent="0.35">
      <c r="A100">
        <v>99</v>
      </c>
      <c r="B100" t="s">
        <v>21</v>
      </c>
      <c r="C100" t="s">
        <v>6</v>
      </c>
      <c r="D100" s="2">
        <v>8354</v>
      </c>
      <c r="E100" s="3">
        <v>42516</v>
      </c>
      <c r="F100" t="s">
        <v>12</v>
      </c>
    </row>
    <row r="101" spans="1:6" x14ac:dyDescent="0.35">
      <c r="A101">
        <v>100</v>
      </c>
      <c r="B101" t="s">
        <v>13</v>
      </c>
      <c r="C101" t="s">
        <v>5</v>
      </c>
      <c r="D101" s="2">
        <v>5182</v>
      </c>
      <c r="E101" s="3">
        <v>42517</v>
      </c>
      <c r="F101" t="s">
        <v>8</v>
      </c>
    </row>
    <row r="102" spans="1:6" x14ac:dyDescent="0.35">
      <c r="A102">
        <v>101</v>
      </c>
      <c r="B102" t="s">
        <v>14</v>
      </c>
      <c r="C102" t="s">
        <v>5</v>
      </c>
      <c r="D102" s="2">
        <v>2193</v>
      </c>
      <c r="E102" s="3">
        <v>42517</v>
      </c>
      <c r="F102" t="s">
        <v>19</v>
      </c>
    </row>
    <row r="103" spans="1:6" x14ac:dyDescent="0.35">
      <c r="A103">
        <v>102</v>
      </c>
      <c r="B103" t="s">
        <v>16</v>
      </c>
      <c r="C103" t="s">
        <v>5</v>
      </c>
      <c r="D103" s="2">
        <v>3647</v>
      </c>
      <c r="E103" s="3">
        <v>42518</v>
      </c>
      <c r="F103" t="s">
        <v>8</v>
      </c>
    </row>
    <row r="104" spans="1:6" x14ac:dyDescent="0.35">
      <c r="A104">
        <v>103</v>
      </c>
      <c r="B104" t="s">
        <v>14</v>
      </c>
      <c r="C104" t="s">
        <v>5</v>
      </c>
      <c r="D104" s="2">
        <v>4104</v>
      </c>
      <c r="E104" s="3">
        <v>42518</v>
      </c>
      <c r="F104" t="s">
        <v>8</v>
      </c>
    </row>
    <row r="105" spans="1:6" x14ac:dyDescent="0.35">
      <c r="A105">
        <v>104</v>
      </c>
      <c r="B105" t="s">
        <v>17</v>
      </c>
      <c r="C105" t="s">
        <v>6</v>
      </c>
      <c r="D105" s="2">
        <v>7457</v>
      </c>
      <c r="E105" s="3">
        <v>42518</v>
      </c>
      <c r="F105" t="s">
        <v>8</v>
      </c>
    </row>
    <row r="106" spans="1:6" x14ac:dyDescent="0.35">
      <c r="A106">
        <v>105</v>
      </c>
      <c r="B106" t="s">
        <v>16</v>
      </c>
      <c r="C106" t="s">
        <v>5</v>
      </c>
      <c r="D106" s="2">
        <v>3767</v>
      </c>
      <c r="E106" s="3">
        <v>42519</v>
      </c>
      <c r="F106" t="s">
        <v>10</v>
      </c>
    </row>
    <row r="107" spans="1:6" x14ac:dyDescent="0.35">
      <c r="A107">
        <v>106</v>
      </c>
      <c r="B107" t="s">
        <v>21</v>
      </c>
      <c r="C107" t="s">
        <v>6</v>
      </c>
      <c r="D107" s="2">
        <v>4685</v>
      </c>
      <c r="E107" s="3">
        <v>42520</v>
      </c>
      <c r="F107" t="s">
        <v>12</v>
      </c>
    </row>
    <row r="108" spans="1:6" x14ac:dyDescent="0.35">
      <c r="A108">
        <v>107</v>
      </c>
      <c r="B108" t="s">
        <v>13</v>
      </c>
      <c r="C108" t="s">
        <v>5</v>
      </c>
      <c r="D108" s="2">
        <v>3917</v>
      </c>
      <c r="E108" s="3">
        <v>42525</v>
      </c>
      <c r="F108" t="s">
        <v>8</v>
      </c>
    </row>
    <row r="109" spans="1:6" x14ac:dyDescent="0.35">
      <c r="A109">
        <v>108</v>
      </c>
      <c r="B109" t="s">
        <v>14</v>
      </c>
      <c r="C109" t="s">
        <v>5</v>
      </c>
      <c r="D109" s="2">
        <v>521</v>
      </c>
      <c r="E109" s="3">
        <v>42525</v>
      </c>
      <c r="F109" t="s">
        <v>10</v>
      </c>
    </row>
    <row r="110" spans="1:6" x14ac:dyDescent="0.35">
      <c r="A110">
        <v>109</v>
      </c>
      <c r="B110" t="s">
        <v>14</v>
      </c>
      <c r="C110" t="s">
        <v>5</v>
      </c>
      <c r="D110" s="2">
        <v>5605</v>
      </c>
      <c r="E110" s="3">
        <v>42531</v>
      </c>
      <c r="F110" t="s">
        <v>19</v>
      </c>
    </row>
    <row r="111" spans="1:6" x14ac:dyDescent="0.35">
      <c r="A111">
        <v>110</v>
      </c>
      <c r="B111" t="s">
        <v>21</v>
      </c>
      <c r="C111" t="s">
        <v>6</v>
      </c>
      <c r="D111" s="2">
        <v>9630</v>
      </c>
      <c r="E111" s="3">
        <v>42532</v>
      </c>
      <c r="F111" t="s">
        <v>12</v>
      </c>
    </row>
    <row r="112" spans="1:6" x14ac:dyDescent="0.35">
      <c r="A112">
        <v>111</v>
      </c>
      <c r="B112" t="s">
        <v>13</v>
      </c>
      <c r="C112" t="s">
        <v>5</v>
      </c>
      <c r="D112" s="2">
        <v>6941</v>
      </c>
      <c r="E112" s="3">
        <v>42541</v>
      </c>
      <c r="F112" t="s">
        <v>10</v>
      </c>
    </row>
    <row r="113" spans="1:6" x14ac:dyDescent="0.35">
      <c r="A113">
        <v>112</v>
      </c>
      <c r="B113" t="s">
        <v>21</v>
      </c>
      <c r="C113" t="s">
        <v>6</v>
      </c>
      <c r="D113" s="2">
        <v>7231</v>
      </c>
      <c r="E113" s="3">
        <v>42541</v>
      </c>
      <c r="F113" t="s">
        <v>9</v>
      </c>
    </row>
    <row r="114" spans="1:6" x14ac:dyDescent="0.35">
      <c r="A114">
        <v>113</v>
      </c>
      <c r="B114" t="s">
        <v>21</v>
      </c>
      <c r="C114" t="s">
        <v>6</v>
      </c>
      <c r="D114" s="2">
        <v>8891</v>
      </c>
      <c r="E114" s="3">
        <v>42544</v>
      </c>
      <c r="F114" t="s">
        <v>11</v>
      </c>
    </row>
    <row r="115" spans="1:6" x14ac:dyDescent="0.35">
      <c r="A115">
        <v>114</v>
      </c>
      <c r="B115" t="s">
        <v>13</v>
      </c>
      <c r="C115" t="s">
        <v>5</v>
      </c>
      <c r="D115" s="2">
        <v>107</v>
      </c>
      <c r="E115" s="3">
        <v>42546</v>
      </c>
      <c r="F115" t="s">
        <v>19</v>
      </c>
    </row>
    <row r="116" spans="1:6" x14ac:dyDescent="0.35">
      <c r="A116">
        <v>115</v>
      </c>
      <c r="B116" t="s">
        <v>13</v>
      </c>
      <c r="C116" t="s">
        <v>5</v>
      </c>
      <c r="D116" s="2">
        <v>4243</v>
      </c>
      <c r="E116" s="3">
        <v>42547</v>
      </c>
      <c r="F116" t="s">
        <v>8</v>
      </c>
    </row>
    <row r="117" spans="1:6" x14ac:dyDescent="0.35">
      <c r="A117">
        <v>116</v>
      </c>
      <c r="B117" t="s">
        <v>15</v>
      </c>
      <c r="C117" t="s">
        <v>5</v>
      </c>
      <c r="D117" s="2">
        <v>4514</v>
      </c>
      <c r="E117" s="3">
        <v>42548</v>
      </c>
      <c r="F117" t="s">
        <v>8</v>
      </c>
    </row>
    <row r="118" spans="1:6" x14ac:dyDescent="0.35">
      <c r="A118">
        <v>117</v>
      </c>
      <c r="B118" t="s">
        <v>16</v>
      </c>
      <c r="C118" t="s">
        <v>5</v>
      </c>
      <c r="D118" s="2">
        <v>5480</v>
      </c>
      <c r="E118" s="3">
        <v>42553</v>
      </c>
      <c r="F118" t="s">
        <v>8</v>
      </c>
    </row>
    <row r="119" spans="1:6" x14ac:dyDescent="0.35">
      <c r="A119">
        <v>118</v>
      </c>
      <c r="B119" t="s">
        <v>13</v>
      </c>
      <c r="C119" t="s">
        <v>5</v>
      </c>
      <c r="D119" s="2">
        <v>5002</v>
      </c>
      <c r="E119" s="3">
        <v>42553</v>
      </c>
      <c r="F119" t="s">
        <v>19</v>
      </c>
    </row>
    <row r="120" spans="1:6" x14ac:dyDescent="0.35">
      <c r="A120">
        <v>119</v>
      </c>
      <c r="B120" t="s">
        <v>13</v>
      </c>
      <c r="C120" t="s">
        <v>5</v>
      </c>
      <c r="D120" s="2">
        <v>8530</v>
      </c>
      <c r="E120" s="3">
        <v>42556</v>
      </c>
      <c r="F120" t="s">
        <v>10</v>
      </c>
    </row>
    <row r="121" spans="1:6" x14ac:dyDescent="0.35">
      <c r="A121">
        <v>120</v>
      </c>
      <c r="B121" t="s">
        <v>15</v>
      </c>
      <c r="C121" t="s">
        <v>5</v>
      </c>
      <c r="D121" s="2">
        <v>4819</v>
      </c>
      <c r="E121" s="3">
        <v>42558</v>
      </c>
      <c r="F121" t="s">
        <v>20</v>
      </c>
    </row>
    <row r="122" spans="1:6" x14ac:dyDescent="0.35">
      <c r="A122">
        <v>121</v>
      </c>
      <c r="B122" t="s">
        <v>21</v>
      </c>
      <c r="C122" t="s">
        <v>6</v>
      </c>
      <c r="D122" s="2">
        <v>6343</v>
      </c>
      <c r="E122" s="3">
        <v>42562</v>
      </c>
      <c r="F122" t="s">
        <v>9</v>
      </c>
    </row>
    <row r="123" spans="1:6" x14ac:dyDescent="0.35">
      <c r="A123">
        <v>122</v>
      </c>
      <c r="B123" t="s">
        <v>15</v>
      </c>
      <c r="C123" t="s">
        <v>5</v>
      </c>
      <c r="D123" s="2">
        <v>2318</v>
      </c>
      <c r="E123" s="3">
        <v>42564</v>
      </c>
      <c r="F123" t="s">
        <v>9</v>
      </c>
    </row>
    <row r="124" spans="1:6" x14ac:dyDescent="0.35">
      <c r="A124">
        <v>123</v>
      </c>
      <c r="B124" t="s">
        <v>15</v>
      </c>
      <c r="C124" t="s">
        <v>5</v>
      </c>
      <c r="D124" s="2">
        <v>220</v>
      </c>
      <c r="E124" s="3">
        <v>42571</v>
      </c>
      <c r="F124" t="s">
        <v>9</v>
      </c>
    </row>
    <row r="125" spans="1:6" x14ac:dyDescent="0.35">
      <c r="A125">
        <v>124</v>
      </c>
      <c r="B125" t="s">
        <v>15</v>
      </c>
      <c r="C125" t="s">
        <v>5</v>
      </c>
      <c r="D125" s="2">
        <v>6341</v>
      </c>
      <c r="E125" s="3">
        <v>42571</v>
      </c>
      <c r="F125" t="s">
        <v>20</v>
      </c>
    </row>
    <row r="126" spans="1:6" x14ac:dyDescent="0.35">
      <c r="A126">
        <v>125</v>
      </c>
      <c r="B126" t="s">
        <v>14</v>
      </c>
      <c r="C126" t="s">
        <v>5</v>
      </c>
      <c r="D126" s="2">
        <v>330</v>
      </c>
      <c r="E126" s="3">
        <v>42571</v>
      </c>
      <c r="F126" t="s">
        <v>12</v>
      </c>
    </row>
    <row r="127" spans="1:6" x14ac:dyDescent="0.35">
      <c r="A127">
        <v>126</v>
      </c>
      <c r="B127" t="s">
        <v>21</v>
      </c>
      <c r="C127" t="s">
        <v>6</v>
      </c>
      <c r="D127" s="2">
        <v>3027</v>
      </c>
      <c r="E127" s="3">
        <v>42571</v>
      </c>
      <c r="F127" t="s">
        <v>9</v>
      </c>
    </row>
    <row r="128" spans="1:6" x14ac:dyDescent="0.35">
      <c r="A128">
        <v>127</v>
      </c>
      <c r="B128" t="s">
        <v>15</v>
      </c>
      <c r="C128" t="s">
        <v>5</v>
      </c>
      <c r="D128" s="2">
        <v>850</v>
      </c>
      <c r="E128" s="3">
        <v>42573</v>
      </c>
      <c r="F128" t="s">
        <v>20</v>
      </c>
    </row>
    <row r="129" spans="1:6" x14ac:dyDescent="0.35">
      <c r="A129">
        <v>128</v>
      </c>
      <c r="B129" t="s">
        <v>13</v>
      </c>
      <c r="C129" t="s">
        <v>5</v>
      </c>
      <c r="D129" s="2">
        <v>8986</v>
      </c>
      <c r="E129" s="3">
        <v>42574</v>
      </c>
      <c r="F129" t="s">
        <v>9</v>
      </c>
    </row>
    <row r="130" spans="1:6" x14ac:dyDescent="0.35">
      <c r="A130">
        <v>129</v>
      </c>
      <c r="B130" t="s">
        <v>21</v>
      </c>
      <c r="C130" t="s">
        <v>6</v>
      </c>
      <c r="D130" s="2">
        <v>3800</v>
      </c>
      <c r="E130" s="3">
        <v>42576</v>
      </c>
      <c r="F130" t="s">
        <v>8</v>
      </c>
    </row>
    <row r="131" spans="1:6" x14ac:dyDescent="0.35">
      <c r="A131">
        <v>130</v>
      </c>
      <c r="B131" t="s">
        <v>17</v>
      </c>
      <c r="C131" t="s">
        <v>6</v>
      </c>
      <c r="D131" s="2">
        <v>5751</v>
      </c>
      <c r="E131" s="3">
        <v>42579</v>
      </c>
      <c r="F131" t="s">
        <v>9</v>
      </c>
    </row>
    <row r="132" spans="1:6" x14ac:dyDescent="0.35">
      <c r="A132">
        <v>131</v>
      </c>
      <c r="B132" t="s">
        <v>14</v>
      </c>
      <c r="C132" t="s">
        <v>5</v>
      </c>
      <c r="D132" s="2">
        <v>1704</v>
      </c>
      <c r="E132" s="3">
        <v>42580</v>
      </c>
      <c r="F132" t="s">
        <v>9</v>
      </c>
    </row>
    <row r="133" spans="1:6" x14ac:dyDescent="0.35">
      <c r="A133">
        <v>132</v>
      </c>
      <c r="B133" t="s">
        <v>13</v>
      </c>
      <c r="C133" t="s">
        <v>5</v>
      </c>
      <c r="D133" s="2">
        <v>7966</v>
      </c>
      <c r="E133" s="3">
        <v>42581</v>
      </c>
      <c r="F133" t="s">
        <v>11</v>
      </c>
    </row>
    <row r="134" spans="1:6" x14ac:dyDescent="0.35">
      <c r="A134">
        <v>133</v>
      </c>
      <c r="B134" t="s">
        <v>13</v>
      </c>
      <c r="C134" t="s">
        <v>5</v>
      </c>
      <c r="D134" s="2">
        <v>852</v>
      </c>
      <c r="E134" s="3">
        <v>42582</v>
      </c>
      <c r="F134" t="s">
        <v>8</v>
      </c>
    </row>
    <row r="135" spans="1:6" x14ac:dyDescent="0.35">
      <c r="A135">
        <v>134</v>
      </c>
      <c r="B135" t="s">
        <v>18</v>
      </c>
      <c r="C135" t="s">
        <v>6</v>
      </c>
      <c r="D135" s="2">
        <v>8416</v>
      </c>
      <c r="E135" s="3">
        <v>42582</v>
      </c>
      <c r="F135" t="s">
        <v>11</v>
      </c>
    </row>
    <row r="136" spans="1:6" x14ac:dyDescent="0.35">
      <c r="A136">
        <v>135</v>
      </c>
      <c r="B136" t="s">
        <v>13</v>
      </c>
      <c r="C136" t="s">
        <v>5</v>
      </c>
      <c r="D136" s="2">
        <v>7144</v>
      </c>
      <c r="E136" s="3">
        <v>42583</v>
      </c>
      <c r="F136" t="s">
        <v>19</v>
      </c>
    </row>
    <row r="137" spans="1:6" x14ac:dyDescent="0.35">
      <c r="A137">
        <v>136</v>
      </c>
      <c r="B137" t="s">
        <v>21</v>
      </c>
      <c r="C137" t="s">
        <v>6</v>
      </c>
      <c r="D137" s="2">
        <v>7854</v>
      </c>
      <c r="E137" s="3">
        <v>42583</v>
      </c>
      <c r="F137" t="s">
        <v>8</v>
      </c>
    </row>
    <row r="138" spans="1:6" x14ac:dyDescent="0.35">
      <c r="A138">
        <v>137</v>
      </c>
      <c r="B138" t="s">
        <v>15</v>
      </c>
      <c r="C138" t="s">
        <v>5</v>
      </c>
      <c r="D138" s="2">
        <v>859</v>
      </c>
      <c r="E138" s="3">
        <v>42585</v>
      </c>
      <c r="F138" t="s">
        <v>8</v>
      </c>
    </row>
    <row r="139" spans="1:6" x14ac:dyDescent="0.35">
      <c r="A139">
        <v>138</v>
      </c>
      <c r="B139" t="s">
        <v>21</v>
      </c>
      <c r="C139" t="s">
        <v>6</v>
      </c>
      <c r="D139" s="2">
        <v>8049</v>
      </c>
      <c r="E139" s="3">
        <v>42594</v>
      </c>
      <c r="F139" t="s">
        <v>8</v>
      </c>
    </row>
    <row r="140" spans="1:6" x14ac:dyDescent="0.35">
      <c r="A140">
        <v>139</v>
      </c>
      <c r="B140" t="s">
        <v>13</v>
      </c>
      <c r="C140" t="s">
        <v>5</v>
      </c>
      <c r="D140" s="2">
        <v>2836</v>
      </c>
      <c r="E140" s="3">
        <v>42595</v>
      </c>
      <c r="F140" t="s">
        <v>12</v>
      </c>
    </row>
    <row r="141" spans="1:6" x14ac:dyDescent="0.35">
      <c r="A141">
        <v>140</v>
      </c>
      <c r="B141" t="s">
        <v>17</v>
      </c>
      <c r="C141" t="s">
        <v>6</v>
      </c>
      <c r="D141" s="2">
        <v>1743</v>
      </c>
      <c r="E141" s="3">
        <v>42601</v>
      </c>
      <c r="F141" t="s">
        <v>8</v>
      </c>
    </row>
    <row r="142" spans="1:6" x14ac:dyDescent="0.35">
      <c r="A142">
        <v>141</v>
      </c>
      <c r="B142" t="s">
        <v>14</v>
      </c>
      <c r="C142" t="s">
        <v>5</v>
      </c>
      <c r="D142" s="2">
        <v>3844</v>
      </c>
      <c r="E142" s="3">
        <v>42605</v>
      </c>
      <c r="F142" t="s">
        <v>19</v>
      </c>
    </row>
    <row r="143" spans="1:6" x14ac:dyDescent="0.35">
      <c r="A143">
        <v>142</v>
      </c>
      <c r="B143" t="s">
        <v>14</v>
      </c>
      <c r="C143" t="s">
        <v>5</v>
      </c>
      <c r="D143" s="2">
        <v>7490</v>
      </c>
      <c r="E143" s="3">
        <v>42606</v>
      </c>
      <c r="F143" t="s">
        <v>19</v>
      </c>
    </row>
    <row r="144" spans="1:6" x14ac:dyDescent="0.35">
      <c r="A144">
        <v>143</v>
      </c>
      <c r="B144" t="s">
        <v>21</v>
      </c>
      <c r="C144" t="s">
        <v>6</v>
      </c>
      <c r="D144" s="2">
        <v>4483</v>
      </c>
      <c r="E144" s="3">
        <v>42607</v>
      </c>
      <c r="F144" t="s">
        <v>12</v>
      </c>
    </row>
    <row r="145" spans="1:6" x14ac:dyDescent="0.35">
      <c r="A145">
        <v>144</v>
      </c>
      <c r="B145" t="s">
        <v>14</v>
      </c>
      <c r="C145" t="s">
        <v>5</v>
      </c>
      <c r="D145" s="2">
        <v>7333</v>
      </c>
      <c r="E145" s="3">
        <v>42609</v>
      </c>
      <c r="F145" t="s">
        <v>10</v>
      </c>
    </row>
    <row r="146" spans="1:6" x14ac:dyDescent="0.35">
      <c r="A146">
        <v>145</v>
      </c>
      <c r="B146" t="s">
        <v>17</v>
      </c>
      <c r="C146" t="s">
        <v>6</v>
      </c>
      <c r="D146" s="2">
        <v>7654</v>
      </c>
      <c r="E146" s="3">
        <v>42610</v>
      </c>
      <c r="F146" t="s">
        <v>8</v>
      </c>
    </row>
    <row r="147" spans="1:6" x14ac:dyDescent="0.35">
      <c r="A147">
        <v>146</v>
      </c>
      <c r="B147" t="s">
        <v>14</v>
      </c>
      <c r="C147" t="s">
        <v>5</v>
      </c>
      <c r="D147" s="2">
        <v>3944</v>
      </c>
      <c r="E147" s="3">
        <v>42611</v>
      </c>
      <c r="F147" t="s">
        <v>9</v>
      </c>
    </row>
    <row r="148" spans="1:6" x14ac:dyDescent="0.35">
      <c r="A148">
        <v>147</v>
      </c>
      <c r="B148" t="s">
        <v>18</v>
      </c>
      <c r="C148" t="s">
        <v>6</v>
      </c>
      <c r="D148" s="2">
        <v>5761</v>
      </c>
      <c r="E148" s="3">
        <v>42611</v>
      </c>
      <c r="F148" t="s">
        <v>12</v>
      </c>
    </row>
    <row r="149" spans="1:6" x14ac:dyDescent="0.35">
      <c r="A149">
        <v>148</v>
      </c>
      <c r="B149" t="s">
        <v>13</v>
      </c>
      <c r="C149" t="s">
        <v>5</v>
      </c>
      <c r="D149" s="2">
        <v>6864</v>
      </c>
      <c r="E149" s="3">
        <v>42614</v>
      </c>
      <c r="F149" t="s">
        <v>20</v>
      </c>
    </row>
    <row r="150" spans="1:6" x14ac:dyDescent="0.35">
      <c r="A150">
        <v>149</v>
      </c>
      <c r="B150" t="s">
        <v>13</v>
      </c>
      <c r="C150" t="s">
        <v>5</v>
      </c>
      <c r="D150" s="2">
        <v>4016</v>
      </c>
      <c r="E150" s="3">
        <v>42614</v>
      </c>
      <c r="F150" t="s">
        <v>12</v>
      </c>
    </row>
    <row r="151" spans="1:6" x14ac:dyDescent="0.35">
      <c r="A151">
        <v>150</v>
      </c>
      <c r="B151" t="s">
        <v>13</v>
      </c>
      <c r="C151" t="s">
        <v>5</v>
      </c>
      <c r="D151" s="2">
        <v>1841</v>
      </c>
      <c r="E151" s="3">
        <v>42615</v>
      </c>
      <c r="F151" t="s">
        <v>8</v>
      </c>
    </row>
    <row r="152" spans="1:6" x14ac:dyDescent="0.35">
      <c r="A152">
        <v>151</v>
      </c>
      <c r="B152" t="s">
        <v>13</v>
      </c>
      <c r="C152" t="s">
        <v>5</v>
      </c>
      <c r="D152" s="2">
        <v>424</v>
      </c>
      <c r="E152" s="3">
        <v>42618</v>
      </c>
      <c r="F152" t="s">
        <v>11</v>
      </c>
    </row>
    <row r="153" spans="1:6" x14ac:dyDescent="0.35">
      <c r="A153">
        <v>152</v>
      </c>
      <c r="B153" t="s">
        <v>13</v>
      </c>
      <c r="C153" t="s">
        <v>5</v>
      </c>
      <c r="D153" s="2">
        <v>8765</v>
      </c>
      <c r="E153" s="3">
        <v>42620</v>
      </c>
      <c r="F153" t="s">
        <v>9</v>
      </c>
    </row>
    <row r="154" spans="1:6" x14ac:dyDescent="0.35">
      <c r="A154">
        <v>153</v>
      </c>
      <c r="B154" t="s">
        <v>13</v>
      </c>
      <c r="C154" t="s">
        <v>5</v>
      </c>
      <c r="D154" s="2">
        <v>5583</v>
      </c>
      <c r="E154" s="3">
        <v>42621</v>
      </c>
      <c r="F154" t="s">
        <v>8</v>
      </c>
    </row>
    <row r="155" spans="1:6" x14ac:dyDescent="0.35">
      <c r="A155">
        <v>154</v>
      </c>
      <c r="B155" t="s">
        <v>21</v>
      </c>
      <c r="C155" t="s">
        <v>6</v>
      </c>
      <c r="D155" s="2">
        <v>4390</v>
      </c>
      <c r="E155" s="3">
        <v>42622</v>
      </c>
      <c r="F155" t="s">
        <v>20</v>
      </c>
    </row>
    <row r="156" spans="1:6" x14ac:dyDescent="0.35">
      <c r="A156">
        <v>155</v>
      </c>
      <c r="B156" t="s">
        <v>21</v>
      </c>
      <c r="C156" t="s">
        <v>6</v>
      </c>
      <c r="D156" s="2">
        <v>352</v>
      </c>
      <c r="E156" s="3">
        <v>42622</v>
      </c>
      <c r="F156" t="s">
        <v>10</v>
      </c>
    </row>
    <row r="157" spans="1:6" x14ac:dyDescent="0.35">
      <c r="A157">
        <v>156</v>
      </c>
      <c r="B157" t="s">
        <v>14</v>
      </c>
      <c r="C157" t="s">
        <v>5</v>
      </c>
      <c r="D157" s="2">
        <v>8489</v>
      </c>
      <c r="E157" s="3">
        <v>42624</v>
      </c>
      <c r="F157" t="s">
        <v>8</v>
      </c>
    </row>
    <row r="158" spans="1:6" x14ac:dyDescent="0.35">
      <c r="A158">
        <v>157</v>
      </c>
      <c r="B158" t="s">
        <v>13</v>
      </c>
      <c r="C158" t="s">
        <v>5</v>
      </c>
      <c r="D158" s="2">
        <v>7090</v>
      </c>
      <c r="E158" s="3">
        <v>42624</v>
      </c>
      <c r="F158" t="s">
        <v>19</v>
      </c>
    </row>
    <row r="159" spans="1:6" x14ac:dyDescent="0.35">
      <c r="A159">
        <v>158</v>
      </c>
      <c r="B159" t="s">
        <v>13</v>
      </c>
      <c r="C159" t="s">
        <v>5</v>
      </c>
      <c r="D159" s="2">
        <v>7880</v>
      </c>
      <c r="E159" s="3">
        <v>42628</v>
      </c>
      <c r="F159" t="s">
        <v>8</v>
      </c>
    </row>
    <row r="160" spans="1:6" x14ac:dyDescent="0.35">
      <c r="A160">
        <v>159</v>
      </c>
      <c r="B160" t="s">
        <v>15</v>
      </c>
      <c r="C160" t="s">
        <v>5</v>
      </c>
      <c r="D160" s="2">
        <v>3861</v>
      </c>
      <c r="E160" s="3">
        <v>42631</v>
      </c>
      <c r="F160" t="s">
        <v>8</v>
      </c>
    </row>
    <row r="161" spans="1:6" x14ac:dyDescent="0.35">
      <c r="A161">
        <v>160</v>
      </c>
      <c r="B161" t="s">
        <v>21</v>
      </c>
      <c r="C161" t="s">
        <v>6</v>
      </c>
      <c r="D161" s="2">
        <v>7927</v>
      </c>
      <c r="E161" s="3">
        <v>42632</v>
      </c>
      <c r="F161" t="s">
        <v>12</v>
      </c>
    </row>
    <row r="162" spans="1:6" x14ac:dyDescent="0.35">
      <c r="A162">
        <v>161</v>
      </c>
      <c r="B162" t="s">
        <v>13</v>
      </c>
      <c r="C162" t="s">
        <v>5</v>
      </c>
      <c r="D162" s="2">
        <v>6162</v>
      </c>
      <c r="E162" s="3">
        <v>42633</v>
      </c>
      <c r="F162" t="s">
        <v>8</v>
      </c>
    </row>
    <row r="163" spans="1:6" x14ac:dyDescent="0.35">
      <c r="A163">
        <v>162</v>
      </c>
      <c r="B163" t="s">
        <v>16</v>
      </c>
      <c r="C163" t="s">
        <v>5</v>
      </c>
      <c r="D163" s="2">
        <v>5523</v>
      </c>
      <c r="E163" s="3">
        <v>42638</v>
      </c>
      <c r="F163" t="s">
        <v>11</v>
      </c>
    </row>
    <row r="164" spans="1:6" x14ac:dyDescent="0.35">
      <c r="A164">
        <v>163</v>
      </c>
      <c r="B164" t="s">
        <v>21</v>
      </c>
      <c r="C164" t="s">
        <v>6</v>
      </c>
      <c r="D164" s="2">
        <v>5936</v>
      </c>
      <c r="E164" s="3">
        <v>42638</v>
      </c>
      <c r="F164" t="s">
        <v>9</v>
      </c>
    </row>
    <row r="165" spans="1:6" x14ac:dyDescent="0.35">
      <c r="A165">
        <v>164</v>
      </c>
      <c r="B165" t="s">
        <v>17</v>
      </c>
      <c r="C165" t="s">
        <v>6</v>
      </c>
      <c r="D165" s="2">
        <v>7251</v>
      </c>
      <c r="E165" s="3">
        <v>42639</v>
      </c>
      <c r="F165" t="s">
        <v>12</v>
      </c>
    </row>
    <row r="166" spans="1:6" x14ac:dyDescent="0.35">
      <c r="A166">
        <v>165</v>
      </c>
      <c r="B166" t="s">
        <v>15</v>
      </c>
      <c r="C166" t="s">
        <v>5</v>
      </c>
      <c r="D166" s="2">
        <v>6187</v>
      </c>
      <c r="E166" s="3">
        <v>42640</v>
      </c>
      <c r="F166" t="s">
        <v>11</v>
      </c>
    </row>
    <row r="167" spans="1:6" x14ac:dyDescent="0.35">
      <c r="A167">
        <v>166</v>
      </c>
      <c r="B167" t="s">
        <v>13</v>
      </c>
      <c r="C167" t="s">
        <v>5</v>
      </c>
      <c r="D167" s="2">
        <v>3210</v>
      </c>
      <c r="E167" s="3">
        <v>42642</v>
      </c>
      <c r="F167" t="s">
        <v>12</v>
      </c>
    </row>
    <row r="168" spans="1:6" x14ac:dyDescent="0.35">
      <c r="A168">
        <v>167</v>
      </c>
      <c r="B168" t="s">
        <v>17</v>
      </c>
      <c r="C168" t="s">
        <v>6</v>
      </c>
      <c r="D168" s="2">
        <v>682</v>
      </c>
      <c r="E168" s="3">
        <v>42642</v>
      </c>
      <c r="F168" t="s">
        <v>12</v>
      </c>
    </row>
    <row r="169" spans="1:6" x14ac:dyDescent="0.35">
      <c r="A169">
        <v>168</v>
      </c>
      <c r="B169" t="s">
        <v>13</v>
      </c>
      <c r="C169" t="s">
        <v>5</v>
      </c>
      <c r="D169" s="2">
        <v>793</v>
      </c>
      <c r="E169" s="3">
        <v>42646</v>
      </c>
      <c r="F169" t="s">
        <v>11</v>
      </c>
    </row>
    <row r="170" spans="1:6" x14ac:dyDescent="0.35">
      <c r="A170">
        <v>169</v>
      </c>
      <c r="B170" t="s">
        <v>17</v>
      </c>
      <c r="C170" t="s">
        <v>6</v>
      </c>
      <c r="D170" s="2">
        <v>5346</v>
      </c>
      <c r="E170" s="3">
        <v>42647</v>
      </c>
      <c r="F170" t="s">
        <v>12</v>
      </c>
    </row>
    <row r="171" spans="1:6" x14ac:dyDescent="0.35">
      <c r="A171">
        <v>170</v>
      </c>
      <c r="B171" t="s">
        <v>13</v>
      </c>
      <c r="C171" t="s">
        <v>5</v>
      </c>
      <c r="D171" s="2">
        <v>7103</v>
      </c>
      <c r="E171" s="3">
        <v>42650</v>
      </c>
      <c r="F171" t="s">
        <v>20</v>
      </c>
    </row>
    <row r="172" spans="1:6" x14ac:dyDescent="0.35">
      <c r="A172">
        <v>171</v>
      </c>
      <c r="B172" t="s">
        <v>17</v>
      </c>
      <c r="C172" t="s">
        <v>6</v>
      </c>
      <c r="D172" s="2">
        <v>4603</v>
      </c>
      <c r="E172" s="3">
        <v>42653</v>
      </c>
      <c r="F172" t="s">
        <v>8</v>
      </c>
    </row>
    <row r="173" spans="1:6" x14ac:dyDescent="0.35">
      <c r="A173">
        <v>172</v>
      </c>
      <c r="B173" t="s">
        <v>14</v>
      </c>
      <c r="C173" t="s">
        <v>5</v>
      </c>
      <c r="D173" s="2">
        <v>8160</v>
      </c>
      <c r="E173" s="3">
        <v>42659</v>
      </c>
      <c r="F173" t="s">
        <v>19</v>
      </c>
    </row>
    <row r="174" spans="1:6" x14ac:dyDescent="0.35">
      <c r="A174">
        <v>173</v>
      </c>
      <c r="B174" t="s">
        <v>14</v>
      </c>
      <c r="C174" t="s">
        <v>5</v>
      </c>
      <c r="D174" s="2">
        <v>7171</v>
      </c>
      <c r="E174" s="3">
        <v>42666</v>
      </c>
      <c r="F174" t="s">
        <v>9</v>
      </c>
    </row>
    <row r="175" spans="1:6" x14ac:dyDescent="0.35">
      <c r="A175">
        <v>174</v>
      </c>
      <c r="B175" t="s">
        <v>13</v>
      </c>
      <c r="C175" t="s">
        <v>5</v>
      </c>
      <c r="D175" s="2">
        <v>3552</v>
      </c>
      <c r="E175" s="3">
        <v>42666</v>
      </c>
      <c r="F175" t="s">
        <v>20</v>
      </c>
    </row>
    <row r="176" spans="1:6" x14ac:dyDescent="0.35">
      <c r="A176">
        <v>175</v>
      </c>
      <c r="B176" t="s">
        <v>13</v>
      </c>
      <c r="C176" t="s">
        <v>5</v>
      </c>
      <c r="D176" s="2">
        <v>7273</v>
      </c>
      <c r="E176" s="3">
        <v>42668</v>
      </c>
      <c r="F176" t="s">
        <v>11</v>
      </c>
    </row>
    <row r="177" spans="1:6" x14ac:dyDescent="0.35">
      <c r="A177">
        <v>176</v>
      </c>
      <c r="B177" t="s">
        <v>13</v>
      </c>
      <c r="C177" t="s">
        <v>5</v>
      </c>
      <c r="D177" s="2">
        <v>2402</v>
      </c>
      <c r="E177" s="3">
        <v>42669</v>
      </c>
      <c r="F177" t="s">
        <v>12</v>
      </c>
    </row>
    <row r="178" spans="1:6" x14ac:dyDescent="0.35">
      <c r="A178">
        <v>177</v>
      </c>
      <c r="B178" t="s">
        <v>13</v>
      </c>
      <c r="C178" t="s">
        <v>5</v>
      </c>
      <c r="D178" s="2">
        <v>1197</v>
      </c>
      <c r="E178" s="3">
        <v>42669</v>
      </c>
      <c r="F178" t="s">
        <v>11</v>
      </c>
    </row>
    <row r="179" spans="1:6" x14ac:dyDescent="0.35">
      <c r="A179">
        <v>178</v>
      </c>
      <c r="B179" t="s">
        <v>18</v>
      </c>
      <c r="C179" t="s">
        <v>6</v>
      </c>
      <c r="D179" s="2">
        <v>5015</v>
      </c>
      <c r="E179" s="3">
        <v>42669</v>
      </c>
      <c r="F179" t="s">
        <v>11</v>
      </c>
    </row>
    <row r="180" spans="1:6" x14ac:dyDescent="0.35">
      <c r="A180">
        <v>179</v>
      </c>
      <c r="B180" t="s">
        <v>15</v>
      </c>
      <c r="C180" t="s">
        <v>5</v>
      </c>
      <c r="D180" s="2">
        <v>5818</v>
      </c>
      <c r="E180" s="3">
        <v>42676</v>
      </c>
      <c r="F180" t="s">
        <v>8</v>
      </c>
    </row>
    <row r="181" spans="1:6" x14ac:dyDescent="0.35">
      <c r="A181">
        <v>180</v>
      </c>
      <c r="B181" t="s">
        <v>13</v>
      </c>
      <c r="C181" t="s">
        <v>5</v>
      </c>
      <c r="D181" s="2">
        <v>4399</v>
      </c>
      <c r="E181" s="3">
        <v>42677</v>
      </c>
      <c r="F181" t="s">
        <v>9</v>
      </c>
    </row>
    <row r="182" spans="1:6" x14ac:dyDescent="0.35">
      <c r="A182">
        <v>181</v>
      </c>
      <c r="B182" t="s">
        <v>17</v>
      </c>
      <c r="C182" t="s">
        <v>6</v>
      </c>
      <c r="D182" s="2">
        <v>3011</v>
      </c>
      <c r="E182" s="3">
        <v>42677</v>
      </c>
      <c r="F182" t="s">
        <v>8</v>
      </c>
    </row>
    <row r="183" spans="1:6" x14ac:dyDescent="0.35">
      <c r="A183">
        <v>182</v>
      </c>
      <c r="B183" t="s">
        <v>14</v>
      </c>
      <c r="C183" t="s">
        <v>5</v>
      </c>
      <c r="D183" s="2">
        <v>4715</v>
      </c>
      <c r="E183" s="3">
        <v>42683</v>
      </c>
      <c r="F183" t="s">
        <v>9</v>
      </c>
    </row>
    <row r="184" spans="1:6" x14ac:dyDescent="0.35">
      <c r="A184">
        <v>183</v>
      </c>
      <c r="B184" t="s">
        <v>14</v>
      </c>
      <c r="C184" t="s">
        <v>5</v>
      </c>
      <c r="D184" s="2">
        <v>5321</v>
      </c>
      <c r="E184" s="3">
        <v>42686</v>
      </c>
      <c r="F184" t="s">
        <v>19</v>
      </c>
    </row>
    <row r="185" spans="1:6" x14ac:dyDescent="0.35">
      <c r="A185">
        <v>184</v>
      </c>
      <c r="B185" t="s">
        <v>13</v>
      </c>
      <c r="C185" t="s">
        <v>5</v>
      </c>
      <c r="D185" s="2">
        <v>8894</v>
      </c>
      <c r="E185" s="3">
        <v>42689</v>
      </c>
      <c r="F185" t="s">
        <v>8</v>
      </c>
    </row>
    <row r="186" spans="1:6" x14ac:dyDescent="0.35">
      <c r="A186">
        <v>185</v>
      </c>
      <c r="B186" t="s">
        <v>17</v>
      </c>
      <c r="C186" t="s">
        <v>6</v>
      </c>
      <c r="D186" s="2">
        <v>4846</v>
      </c>
      <c r="E186" s="3">
        <v>42699</v>
      </c>
      <c r="F186" t="s">
        <v>9</v>
      </c>
    </row>
    <row r="187" spans="1:6" x14ac:dyDescent="0.35">
      <c r="A187">
        <v>186</v>
      </c>
      <c r="B187" t="s">
        <v>21</v>
      </c>
      <c r="C187" t="s">
        <v>6</v>
      </c>
      <c r="D187" s="2">
        <v>284</v>
      </c>
      <c r="E187" s="3">
        <v>42699</v>
      </c>
      <c r="F187" t="s">
        <v>12</v>
      </c>
    </row>
    <row r="188" spans="1:6" x14ac:dyDescent="0.35">
      <c r="A188">
        <v>187</v>
      </c>
      <c r="B188" t="s">
        <v>15</v>
      </c>
      <c r="C188" t="s">
        <v>5</v>
      </c>
      <c r="D188" s="2">
        <v>8283</v>
      </c>
      <c r="E188" s="3">
        <v>42700</v>
      </c>
      <c r="F188" t="s">
        <v>9</v>
      </c>
    </row>
    <row r="189" spans="1:6" x14ac:dyDescent="0.35">
      <c r="A189">
        <v>188</v>
      </c>
      <c r="B189" t="s">
        <v>15</v>
      </c>
      <c r="C189" t="s">
        <v>5</v>
      </c>
      <c r="D189" s="2">
        <v>9990</v>
      </c>
      <c r="E189" s="3">
        <v>42702</v>
      </c>
      <c r="F189" t="s">
        <v>10</v>
      </c>
    </row>
    <row r="190" spans="1:6" x14ac:dyDescent="0.35">
      <c r="A190">
        <v>189</v>
      </c>
      <c r="B190" t="s">
        <v>13</v>
      </c>
      <c r="C190" t="s">
        <v>5</v>
      </c>
      <c r="D190" s="2">
        <v>9014</v>
      </c>
      <c r="E190" s="3">
        <v>42702</v>
      </c>
      <c r="F190" t="s">
        <v>11</v>
      </c>
    </row>
    <row r="191" spans="1:6" x14ac:dyDescent="0.35">
      <c r="A191">
        <v>190</v>
      </c>
      <c r="B191" t="s">
        <v>14</v>
      </c>
      <c r="C191" t="s">
        <v>5</v>
      </c>
      <c r="D191" s="2">
        <v>1942</v>
      </c>
      <c r="E191" s="3">
        <v>42703</v>
      </c>
      <c r="F191" t="s">
        <v>19</v>
      </c>
    </row>
    <row r="192" spans="1:6" x14ac:dyDescent="0.35">
      <c r="A192">
        <v>191</v>
      </c>
      <c r="B192" t="s">
        <v>13</v>
      </c>
      <c r="C192" t="s">
        <v>5</v>
      </c>
      <c r="D192" s="2">
        <v>7223</v>
      </c>
      <c r="E192" s="3">
        <v>42704</v>
      </c>
      <c r="F192" t="s">
        <v>8</v>
      </c>
    </row>
    <row r="193" spans="1:6" x14ac:dyDescent="0.35">
      <c r="A193">
        <v>192</v>
      </c>
      <c r="B193" t="s">
        <v>17</v>
      </c>
      <c r="C193" t="s">
        <v>6</v>
      </c>
      <c r="D193" s="2">
        <v>4673</v>
      </c>
      <c r="E193" s="3">
        <v>42706</v>
      </c>
      <c r="F193" t="s">
        <v>8</v>
      </c>
    </row>
    <row r="194" spans="1:6" x14ac:dyDescent="0.35">
      <c r="A194">
        <v>193</v>
      </c>
      <c r="B194" t="s">
        <v>17</v>
      </c>
      <c r="C194" t="s">
        <v>6</v>
      </c>
      <c r="D194" s="2">
        <v>9104</v>
      </c>
      <c r="E194" s="3">
        <v>42708</v>
      </c>
      <c r="F194" t="s">
        <v>19</v>
      </c>
    </row>
    <row r="195" spans="1:6" x14ac:dyDescent="0.35">
      <c r="A195">
        <v>194</v>
      </c>
      <c r="B195" t="s">
        <v>14</v>
      </c>
      <c r="C195" t="s">
        <v>5</v>
      </c>
      <c r="D195" s="2">
        <v>6078</v>
      </c>
      <c r="E195" s="3">
        <v>42709</v>
      </c>
      <c r="F195" t="s">
        <v>8</v>
      </c>
    </row>
    <row r="196" spans="1:6" x14ac:dyDescent="0.35">
      <c r="A196">
        <v>195</v>
      </c>
      <c r="B196" t="s">
        <v>18</v>
      </c>
      <c r="C196" t="s">
        <v>6</v>
      </c>
      <c r="D196" s="2">
        <v>3278</v>
      </c>
      <c r="E196" s="3">
        <v>42710</v>
      </c>
      <c r="F196" t="s">
        <v>12</v>
      </c>
    </row>
    <row r="197" spans="1:6" x14ac:dyDescent="0.35">
      <c r="A197">
        <v>196</v>
      </c>
      <c r="B197" t="s">
        <v>13</v>
      </c>
      <c r="C197" t="s">
        <v>5</v>
      </c>
      <c r="D197" s="2">
        <v>136</v>
      </c>
      <c r="E197" s="3">
        <v>42716</v>
      </c>
      <c r="F197" t="s">
        <v>10</v>
      </c>
    </row>
    <row r="198" spans="1:6" x14ac:dyDescent="0.35">
      <c r="A198">
        <v>197</v>
      </c>
      <c r="B198" t="s">
        <v>13</v>
      </c>
      <c r="C198" t="s">
        <v>5</v>
      </c>
      <c r="D198" s="2">
        <v>8377</v>
      </c>
      <c r="E198" s="3">
        <v>42716</v>
      </c>
      <c r="F198" t="s">
        <v>11</v>
      </c>
    </row>
    <row r="199" spans="1:6" x14ac:dyDescent="0.35">
      <c r="A199">
        <v>198</v>
      </c>
      <c r="B199" t="s">
        <v>13</v>
      </c>
      <c r="C199" t="s">
        <v>5</v>
      </c>
      <c r="D199" s="2">
        <v>2382</v>
      </c>
      <c r="E199" s="3">
        <v>42716</v>
      </c>
      <c r="F199" t="s">
        <v>8</v>
      </c>
    </row>
    <row r="200" spans="1:6" x14ac:dyDescent="0.35">
      <c r="A200">
        <v>199</v>
      </c>
      <c r="B200" t="s">
        <v>13</v>
      </c>
      <c r="C200" t="s">
        <v>5</v>
      </c>
      <c r="D200" s="2">
        <v>8702</v>
      </c>
      <c r="E200" s="3">
        <v>42719</v>
      </c>
      <c r="F200" t="s">
        <v>12</v>
      </c>
    </row>
    <row r="201" spans="1:6" x14ac:dyDescent="0.35">
      <c r="A201">
        <v>200</v>
      </c>
      <c r="B201" t="s">
        <v>13</v>
      </c>
      <c r="C201" t="s">
        <v>5</v>
      </c>
      <c r="D201" s="2">
        <v>5021</v>
      </c>
      <c r="E201" s="3">
        <v>42720</v>
      </c>
      <c r="F201" t="s">
        <v>8</v>
      </c>
    </row>
    <row r="202" spans="1:6" x14ac:dyDescent="0.35">
      <c r="A202">
        <v>201</v>
      </c>
      <c r="B202" t="s">
        <v>14</v>
      </c>
      <c r="C202" t="s">
        <v>5</v>
      </c>
      <c r="D202" s="2">
        <v>1760</v>
      </c>
      <c r="E202" s="3">
        <v>42720</v>
      </c>
      <c r="F202" t="s">
        <v>11</v>
      </c>
    </row>
    <row r="203" spans="1:6" x14ac:dyDescent="0.35">
      <c r="A203">
        <v>202</v>
      </c>
      <c r="B203" t="s">
        <v>13</v>
      </c>
      <c r="C203" t="s">
        <v>5</v>
      </c>
      <c r="D203" s="2">
        <v>4766</v>
      </c>
      <c r="E203" s="3">
        <v>42722</v>
      </c>
      <c r="F203" t="s">
        <v>12</v>
      </c>
    </row>
    <row r="204" spans="1:6" x14ac:dyDescent="0.35">
      <c r="A204">
        <v>203</v>
      </c>
      <c r="B204" t="s">
        <v>18</v>
      </c>
      <c r="C204" t="s">
        <v>6</v>
      </c>
      <c r="D204" s="2">
        <v>1541</v>
      </c>
      <c r="E204" s="3">
        <v>42723</v>
      </c>
      <c r="F204" t="s">
        <v>9</v>
      </c>
    </row>
    <row r="205" spans="1:6" x14ac:dyDescent="0.35">
      <c r="A205">
        <v>204</v>
      </c>
      <c r="B205" t="s">
        <v>15</v>
      </c>
      <c r="C205" t="s">
        <v>5</v>
      </c>
      <c r="D205" s="2">
        <v>2782</v>
      </c>
      <c r="E205" s="3">
        <v>42724</v>
      </c>
      <c r="F205" t="s">
        <v>9</v>
      </c>
    </row>
    <row r="206" spans="1:6" x14ac:dyDescent="0.35">
      <c r="A206">
        <v>205</v>
      </c>
      <c r="B206" t="s">
        <v>14</v>
      </c>
      <c r="C206" t="s">
        <v>5</v>
      </c>
      <c r="D206" s="2">
        <v>2455</v>
      </c>
      <c r="E206" s="3">
        <v>42724</v>
      </c>
      <c r="F206" t="s">
        <v>10</v>
      </c>
    </row>
    <row r="207" spans="1:6" x14ac:dyDescent="0.35">
      <c r="A207">
        <v>206</v>
      </c>
      <c r="B207" t="s">
        <v>14</v>
      </c>
      <c r="C207" t="s">
        <v>5</v>
      </c>
      <c r="D207" s="2">
        <v>4512</v>
      </c>
      <c r="E207" s="3">
        <v>42726</v>
      </c>
      <c r="F207" t="s">
        <v>20</v>
      </c>
    </row>
    <row r="208" spans="1:6" x14ac:dyDescent="0.35">
      <c r="A208">
        <v>207</v>
      </c>
      <c r="B208" t="s">
        <v>14</v>
      </c>
      <c r="C208" t="s">
        <v>5</v>
      </c>
      <c r="D208" s="2">
        <v>8752</v>
      </c>
      <c r="E208" s="3">
        <v>42726</v>
      </c>
      <c r="F208" t="s">
        <v>12</v>
      </c>
    </row>
    <row r="209" spans="1:6" x14ac:dyDescent="0.35">
      <c r="A209">
        <v>208</v>
      </c>
      <c r="B209" t="s">
        <v>17</v>
      </c>
      <c r="C209" t="s">
        <v>6</v>
      </c>
      <c r="D209" s="2">
        <v>9127</v>
      </c>
      <c r="E209" s="3">
        <v>42729</v>
      </c>
      <c r="F209" t="s">
        <v>8</v>
      </c>
    </row>
    <row r="210" spans="1:6" x14ac:dyDescent="0.35">
      <c r="A210">
        <v>209</v>
      </c>
      <c r="B210" t="s">
        <v>14</v>
      </c>
      <c r="C210" t="s">
        <v>5</v>
      </c>
      <c r="D210" s="2">
        <v>1777</v>
      </c>
      <c r="E210" s="3">
        <v>42732</v>
      </c>
      <c r="F210" t="s">
        <v>19</v>
      </c>
    </row>
    <row r="211" spans="1:6" x14ac:dyDescent="0.35">
      <c r="A211">
        <v>210</v>
      </c>
      <c r="B211" t="s">
        <v>18</v>
      </c>
      <c r="C211" t="s">
        <v>6</v>
      </c>
      <c r="D211" s="2">
        <v>680</v>
      </c>
      <c r="E211" s="3">
        <v>42732</v>
      </c>
      <c r="F211" t="s">
        <v>19</v>
      </c>
    </row>
    <row r="212" spans="1:6" x14ac:dyDescent="0.35">
      <c r="A212">
        <v>211</v>
      </c>
      <c r="B212" t="s">
        <v>15</v>
      </c>
      <c r="C212" t="s">
        <v>5</v>
      </c>
      <c r="D212" s="2">
        <v>958</v>
      </c>
      <c r="E212" s="3">
        <v>42733</v>
      </c>
      <c r="F212" t="s">
        <v>8</v>
      </c>
    </row>
    <row r="213" spans="1:6" x14ac:dyDescent="0.35">
      <c r="A213">
        <v>212</v>
      </c>
      <c r="B213" t="s">
        <v>17</v>
      </c>
      <c r="C213" t="s">
        <v>6</v>
      </c>
      <c r="D213" s="2">
        <v>2613</v>
      </c>
      <c r="E213" s="3">
        <v>42733</v>
      </c>
      <c r="F213" t="s">
        <v>11</v>
      </c>
    </row>
    <row r="214" spans="1:6" x14ac:dyDescent="0.35">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51D0-A349-457E-A465-A0A2E3854230}">
  <dimension ref="A1:O214"/>
  <sheetViews>
    <sheetView workbookViewId="0">
      <selection activeCell="G11" sqref="G11"/>
    </sheetView>
  </sheetViews>
  <sheetFormatPr defaultRowHeight="14.5" x14ac:dyDescent="0.35"/>
  <cols>
    <col min="3" max="3" width="11.1796875" bestFit="1" customWidth="1"/>
    <col min="5" max="5" width="10.7265625" bestFit="1" customWidth="1"/>
    <col min="6" max="6" width="15.453125" bestFit="1" customWidth="1"/>
    <col min="7" max="7" width="22.1796875" bestFit="1" customWidth="1"/>
    <col min="8" max="8" width="32" bestFit="1" customWidth="1"/>
    <col min="9" max="9" width="11.81640625" bestFit="1" customWidth="1"/>
    <col min="11" max="11" width="21.54296875" bestFit="1" customWidth="1"/>
    <col min="13" max="13" width="51.7265625" bestFit="1" customWidth="1"/>
  </cols>
  <sheetData>
    <row r="1" spans="1:15" ht="15.5" x14ac:dyDescent="0.35">
      <c r="A1" s="1" t="s">
        <v>1</v>
      </c>
      <c r="B1" s="1" t="s">
        <v>2</v>
      </c>
      <c r="C1" s="1" t="s">
        <v>3</v>
      </c>
      <c r="D1" s="1" t="s">
        <v>4</v>
      </c>
      <c r="E1" s="1" t="s">
        <v>7</v>
      </c>
      <c r="F1" s="1" t="s">
        <v>0</v>
      </c>
      <c r="H1" s="15" t="s">
        <v>63</v>
      </c>
      <c r="K1" s="16" t="s">
        <v>83</v>
      </c>
      <c r="M1" s="15" t="s">
        <v>64</v>
      </c>
    </row>
    <row r="2" spans="1:15" x14ac:dyDescent="0.35">
      <c r="A2">
        <v>1</v>
      </c>
      <c r="B2" t="s">
        <v>17</v>
      </c>
      <c r="C2" t="s">
        <v>6</v>
      </c>
      <c r="D2" s="2">
        <v>4270</v>
      </c>
      <c r="E2" s="3">
        <v>42375</v>
      </c>
      <c r="F2" t="s">
        <v>8</v>
      </c>
      <c r="H2" t="s">
        <v>49</v>
      </c>
      <c r="I2">
        <f>COUNTIF(International_Food_Umbrella[Category],Table!I2)</f>
        <v>67</v>
      </c>
      <c r="K2" t="s">
        <v>84</v>
      </c>
      <c r="M2" t="s">
        <v>66</v>
      </c>
    </row>
    <row r="3" spans="1:15" x14ac:dyDescent="0.35">
      <c r="A3">
        <v>2</v>
      </c>
      <c r="B3" t="s">
        <v>21</v>
      </c>
      <c r="C3" t="s">
        <v>6</v>
      </c>
      <c r="D3" s="2">
        <v>8239</v>
      </c>
      <c r="E3" s="3">
        <v>42376</v>
      </c>
      <c r="F3" t="s">
        <v>9</v>
      </c>
      <c r="H3" t="s">
        <v>50</v>
      </c>
      <c r="I3">
        <f>COUNTIF(International_Food_Umbrella[Category],Table!I3)</f>
        <v>146</v>
      </c>
      <c r="K3" t="s">
        <v>84</v>
      </c>
      <c r="M3" t="s">
        <v>65</v>
      </c>
    </row>
    <row r="4" spans="1:15" x14ac:dyDescent="0.35">
      <c r="A4">
        <v>3</v>
      </c>
      <c r="B4" t="s">
        <v>13</v>
      </c>
      <c r="C4" t="s">
        <v>5</v>
      </c>
      <c r="D4" s="2">
        <v>617</v>
      </c>
      <c r="E4" s="3">
        <v>42377</v>
      </c>
      <c r="F4" t="s">
        <v>8</v>
      </c>
      <c r="H4" t="s">
        <v>51</v>
      </c>
      <c r="I4">
        <f>COUNTIF(International_Food_Umbrella[Product],J41)</f>
        <v>0</v>
      </c>
      <c r="K4" t="s">
        <v>84</v>
      </c>
      <c r="M4" t="s">
        <v>67</v>
      </c>
    </row>
    <row r="5" spans="1:15" x14ac:dyDescent="0.35">
      <c r="A5">
        <v>4</v>
      </c>
      <c r="B5" t="s">
        <v>13</v>
      </c>
      <c r="C5" t="s">
        <v>5</v>
      </c>
      <c r="D5" s="2">
        <v>8384</v>
      </c>
      <c r="E5" s="3">
        <v>42379</v>
      </c>
      <c r="F5" t="s">
        <v>10</v>
      </c>
      <c r="H5" t="s">
        <v>52</v>
      </c>
      <c r="I5">
        <f>COUNTIF(International_Food_Umbrella[Product],J42)</f>
        <v>0</v>
      </c>
      <c r="K5" t="s">
        <v>84</v>
      </c>
      <c r="M5" t="s">
        <v>68</v>
      </c>
    </row>
    <row r="6" spans="1:15" x14ac:dyDescent="0.35">
      <c r="A6">
        <v>5</v>
      </c>
      <c r="B6" t="s">
        <v>18</v>
      </c>
      <c r="C6" t="s">
        <v>6</v>
      </c>
      <c r="D6" s="2">
        <v>2626</v>
      </c>
      <c r="E6" s="3">
        <v>42379</v>
      </c>
      <c r="F6" t="s">
        <v>12</v>
      </c>
      <c r="H6" t="s">
        <v>53</v>
      </c>
      <c r="I6">
        <f>COUNTIF(International_Food_Umbrella[Product],J43)</f>
        <v>0</v>
      </c>
      <c r="K6" t="s">
        <v>84</v>
      </c>
      <c r="M6" t="s">
        <v>69</v>
      </c>
    </row>
    <row r="7" spans="1:15" x14ac:dyDescent="0.35">
      <c r="A7">
        <v>6</v>
      </c>
      <c r="B7" t="s">
        <v>15</v>
      </c>
      <c r="C7" t="s">
        <v>5</v>
      </c>
      <c r="D7" s="2">
        <v>3610</v>
      </c>
      <c r="E7" s="3">
        <v>42380</v>
      </c>
      <c r="F7" t="s">
        <v>8</v>
      </c>
      <c r="H7" t="s">
        <v>54</v>
      </c>
      <c r="I7">
        <f>COUNTIF(International_Food_Umbrella[Product],J44)</f>
        <v>0</v>
      </c>
      <c r="K7" t="s">
        <v>84</v>
      </c>
      <c r="M7" t="s">
        <v>70</v>
      </c>
    </row>
    <row r="8" spans="1:15" x14ac:dyDescent="0.35">
      <c r="A8">
        <v>7</v>
      </c>
      <c r="B8" t="s">
        <v>21</v>
      </c>
      <c r="C8" t="s">
        <v>6</v>
      </c>
      <c r="D8" s="2">
        <v>9062</v>
      </c>
      <c r="E8" s="3">
        <v>42380</v>
      </c>
      <c r="F8" t="s">
        <v>11</v>
      </c>
      <c r="H8" t="s">
        <v>55</v>
      </c>
      <c r="I8">
        <f>COUNTIF(International_Food_Umbrella[Product],J45)</f>
        <v>0</v>
      </c>
      <c r="K8" t="s">
        <v>84</v>
      </c>
      <c r="M8" t="s">
        <v>71</v>
      </c>
    </row>
    <row r="9" spans="1:15" x14ac:dyDescent="0.35">
      <c r="A9">
        <v>8</v>
      </c>
      <c r="B9" t="s">
        <v>13</v>
      </c>
      <c r="C9" t="s">
        <v>5</v>
      </c>
      <c r="D9" s="2">
        <v>6906</v>
      </c>
      <c r="E9" s="3">
        <v>42385</v>
      </c>
      <c r="F9" t="s">
        <v>20</v>
      </c>
      <c r="H9" t="s">
        <v>56</v>
      </c>
      <c r="I9">
        <f>COUNTIF(International_Food_Umbrella[Product],J46)</f>
        <v>0</v>
      </c>
      <c r="K9" t="s">
        <v>84</v>
      </c>
      <c r="M9" t="s">
        <v>72</v>
      </c>
    </row>
    <row r="10" spans="1:15" x14ac:dyDescent="0.35">
      <c r="A10">
        <v>9</v>
      </c>
      <c r="B10" t="s">
        <v>14</v>
      </c>
      <c r="C10" t="s">
        <v>5</v>
      </c>
      <c r="D10" s="2">
        <v>2417</v>
      </c>
      <c r="E10" s="3">
        <v>42385</v>
      </c>
      <c r="F10" t="s">
        <v>19</v>
      </c>
      <c r="H10" t="s">
        <v>57</v>
      </c>
      <c r="I10">
        <f>COUNTIF(International_Food_Umbrella[Product],J47)</f>
        <v>0</v>
      </c>
      <c r="K10" t="s">
        <v>84</v>
      </c>
      <c r="M10" t="s">
        <v>73</v>
      </c>
    </row>
    <row r="11" spans="1:15" x14ac:dyDescent="0.35">
      <c r="A11">
        <v>10</v>
      </c>
      <c r="B11" t="s">
        <v>14</v>
      </c>
      <c r="C11" t="s">
        <v>5</v>
      </c>
      <c r="D11" s="2">
        <v>7431</v>
      </c>
      <c r="E11" s="3">
        <v>42385</v>
      </c>
      <c r="F11" t="s">
        <v>10</v>
      </c>
      <c r="H11" t="s">
        <v>58</v>
      </c>
      <c r="I11" s="2">
        <f>SUM(International_Food_Umbrella[Amount])</f>
        <v>1029734</v>
      </c>
      <c r="K11" t="s">
        <v>85</v>
      </c>
      <c r="M11" t="s">
        <v>74</v>
      </c>
      <c r="O11" s="12"/>
    </row>
    <row r="12" spans="1:15" x14ac:dyDescent="0.35">
      <c r="A12">
        <v>11</v>
      </c>
      <c r="B12" t="s">
        <v>13</v>
      </c>
      <c r="C12" t="s">
        <v>5</v>
      </c>
      <c r="D12" s="2">
        <v>8250</v>
      </c>
      <c r="E12" s="3">
        <v>42385</v>
      </c>
      <c r="F12" t="s">
        <v>12</v>
      </c>
      <c r="H12" t="s">
        <v>59</v>
      </c>
      <c r="I12" s="14">
        <f>AVERAGE(International_Food_Umbrella[Amount])</f>
        <v>4834.4319248826287</v>
      </c>
      <c r="K12" t="s">
        <v>86</v>
      </c>
      <c r="M12" t="s">
        <v>75</v>
      </c>
    </row>
    <row r="13" spans="1:15" x14ac:dyDescent="0.35">
      <c r="A13">
        <v>12</v>
      </c>
      <c r="B13" t="s">
        <v>21</v>
      </c>
      <c r="C13" t="s">
        <v>6</v>
      </c>
      <c r="D13" s="2">
        <v>7012</v>
      </c>
      <c r="E13" s="3">
        <v>42387</v>
      </c>
      <c r="F13" t="s">
        <v>8</v>
      </c>
      <c r="H13" t="s">
        <v>60</v>
      </c>
      <c r="I13">
        <f>MIN(International_Food_Umbrella[Amount])</f>
        <v>107</v>
      </c>
      <c r="K13" t="s">
        <v>87</v>
      </c>
      <c r="M13" t="s">
        <v>76</v>
      </c>
    </row>
    <row r="14" spans="1:15" x14ac:dyDescent="0.35">
      <c r="A14">
        <v>13</v>
      </c>
      <c r="B14" t="s">
        <v>17</v>
      </c>
      <c r="C14" t="s">
        <v>6</v>
      </c>
      <c r="D14" s="2">
        <v>1903</v>
      </c>
      <c r="E14" s="3">
        <v>42389</v>
      </c>
      <c r="F14" t="s">
        <v>12</v>
      </c>
      <c r="H14" t="s">
        <v>61</v>
      </c>
      <c r="I14">
        <f>MAX(International_Food_Umbrella[Amount])</f>
        <v>9990</v>
      </c>
      <c r="K14" t="s">
        <v>88</v>
      </c>
      <c r="M14" t="s">
        <v>77</v>
      </c>
    </row>
    <row r="15" spans="1:15" x14ac:dyDescent="0.35">
      <c r="A15">
        <v>14</v>
      </c>
      <c r="B15" t="s">
        <v>21</v>
      </c>
      <c r="C15" t="s">
        <v>6</v>
      </c>
      <c r="D15" s="2">
        <v>2824</v>
      </c>
      <c r="E15" s="3">
        <v>42391</v>
      </c>
      <c r="F15" t="s">
        <v>10</v>
      </c>
      <c r="H15" t="s">
        <v>62</v>
      </c>
      <c r="I15">
        <f>VLOOKUP(A21,International_Food_Umbrella[],4,FALSE)</f>
        <v>1161</v>
      </c>
      <c r="K15" t="s">
        <v>89</v>
      </c>
      <c r="M15" t="s">
        <v>78</v>
      </c>
    </row>
    <row r="16" spans="1:15" x14ac:dyDescent="0.35">
      <c r="A16">
        <v>15</v>
      </c>
      <c r="B16" t="s">
        <v>14</v>
      </c>
      <c r="C16" t="s">
        <v>5</v>
      </c>
      <c r="D16" s="2">
        <v>6946</v>
      </c>
      <c r="E16" s="3">
        <v>42393</v>
      </c>
      <c r="F16" t="s">
        <v>19</v>
      </c>
      <c r="H16" t="s">
        <v>48</v>
      </c>
      <c r="I16">
        <f>COUNT(International_Food_Umbrella[Order ID])</f>
        <v>213</v>
      </c>
      <c r="K16" t="s">
        <v>90</v>
      </c>
      <c r="M16" t="s">
        <v>79</v>
      </c>
    </row>
    <row r="17" spans="1:15" x14ac:dyDescent="0.35">
      <c r="A17">
        <v>16</v>
      </c>
      <c r="B17" t="s">
        <v>13</v>
      </c>
      <c r="C17" t="s">
        <v>5</v>
      </c>
      <c r="D17" s="2">
        <v>2320</v>
      </c>
      <c r="E17" s="3">
        <v>42396</v>
      </c>
      <c r="F17" t="s">
        <v>9</v>
      </c>
      <c r="H17" t="s">
        <v>43</v>
      </c>
      <c r="I17">
        <f>MEDIAN(International_Food_Umbrella[Amount])</f>
        <v>4781</v>
      </c>
      <c r="K17" t="s">
        <v>91</v>
      </c>
      <c r="M17" t="s">
        <v>80</v>
      </c>
    </row>
    <row r="18" spans="1:15" x14ac:dyDescent="0.35">
      <c r="A18">
        <v>17</v>
      </c>
      <c r="B18" t="s">
        <v>13</v>
      </c>
      <c r="C18" t="s">
        <v>5</v>
      </c>
      <c r="D18" s="2">
        <v>2116</v>
      </c>
      <c r="E18" s="3">
        <v>42397</v>
      </c>
      <c r="F18" t="s">
        <v>8</v>
      </c>
      <c r="H18" t="s">
        <v>44</v>
      </c>
      <c r="I18">
        <f>MEDIAN(International_Food_Umbrella[],International_Food_Umbrella[Order ID])</f>
        <v>212</v>
      </c>
      <c r="K18" t="s">
        <v>91</v>
      </c>
      <c r="M18" t="s">
        <v>81</v>
      </c>
    </row>
    <row r="19" spans="1:15" x14ac:dyDescent="0.35">
      <c r="A19">
        <v>18</v>
      </c>
      <c r="B19" t="s">
        <v>13</v>
      </c>
      <c r="C19" t="s">
        <v>5</v>
      </c>
      <c r="D19" s="2">
        <v>1135</v>
      </c>
      <c r="E19" s="3">
        <v>42399</v>
      </c>
      <c r="F19" t="s">
        <v>9</v>
      </c>
      <c r="H19" t="s">
        <v>45</v>
      </c>
      <c r="I19">
        <f>MODE(International_Food_Umbrella[],International_Food_Umbrella[Product])</f>
        <v>42385</v>
      </c>
      <c r="K19" t="s">
        <v>92</v>
      </c>
      <c r="M19" t="s">
        <v>82</v>
      </c>
    </row>
    <row r="20" spans="1:15" x14ac:dyDescent="0.35">
      <c r="A20">
        <v>19</v>
      </c>
      <c r="B20" t="s">
        <v>21</v>
      </c>
      <c r="C20" t="s">
        <v>6</v>
      </c>
      <c r="D20" s="2">
        <v>3595</v>
      </c>
      <c r="E20" s="3">
        <v>42399</v>
      </c>
      <c r="F20" t="s">
        <v>9</v>
      </c>
      <c r="H20" t="s">
        <v>47</v>
      </c>
      <c r="I20" s="9"/>
      <c r="K20" t="s">
        <v>93</v>
      </c>
    </row>
    <row r="21" spans="1:15" x14ac:dyDescent="0.35">
      <c r="A21">
        <v>20</v>
      </c>
      <c r="B21" t="s">
        <v>14</v>
      </c>
      <c r="C21" t="s">
        <v>5</v>
      </c>
      <c r="D21" s="2">
        <v>1161</v>
      </c>
      <c r="E21" s="3">
        <v>42402</v>
      </c>
      <c r="F21" t="s">
        <v>8</v>
      </c>
      <c r="H21" t="s">
        <v>46</v>
      </c>
      <c r="I21" s="5"/>
      <c r="K21" t="s">
        <v>93</v>
      </c>
    </row>
    <row r="22" spans="1:15" x14ac:dyDescent="0.35">
      <c r="A22">
        <v>21</v>
      </c>
      <c r="B22" t="s">
        <v>15</v>
      </c>
      <c r="C22" t="s">
        <v>5</v>
      </c>
      <c r="D22" s="2">
        <v>2256</v>
      </c>
      <c r="E22" s="3">
        <v>42404</v>
      </c>
      <c r="F22" t="s">
        <v>19</v>
      </c>
      <c r="H22" t="s">
        <v>42</v>
      </c>
      <c r="I22" s="18"/>
      <c r="K22" t="s">
        <v>93</v>
      </c>
    </row>
    <row r="23" spans="1:15" x14ac:dyDescent="0.35">
      <c r="A23">
        <v>22</v>
      </c>
      <c r="B23" t="s">
        <v>13</v>
      </c>
      <c r="C23" t="s">
        <v>5</v>
      </c>
      <c r="D23" s="2">
        <v>1004</v>
      </c>
      <c r="E23" s="3">
        <v>42411</v>
      </c>
      <c r="F23" t="s">
        <v>20</v>
      </c>
      <c r="H23" t="s">
        <v>6</v>
      </c>
      <c r="I23" s="19"/>
      <c r="K23" t="s">
        <v>93</v>
      </c>
    </row>
    <row r="24" spans="1:15" x14ac:dyDescent="0.35">
      <c r="A24">
        <v>23</v>
      </c>
      <c r="B24" t="s">
        <v>13</v>
      </c>
      <c r="C24" t="s">
        <v>5</v>
      </c>
      <c r="D24" s="2">
        <v>3642</v>
      </c>
      <c r="E24" s="3">
        <v>42414</v>
      </c>
      <c r="F24" t="s">
        <v>10</v>
      </c>
      <c r="H24" t="s">
        <v>8</v>
      </c>
      <c r="I24" s="20"/>
      <c r="K24" t="s">
        <v>93</v>
      </c>
    </row>
    <row r="25" spans="1:15" x14ac:dyDescent="0.35">
      <c r="A25">
        <v>24</v>
      </c>
      <c r="B25" t="s">
        <v>13</v>
      </c>
      <c r="C25" t="s">
        <v>5</v>
      </c>
      <c r="D25" s="2">
        <v>4582</v>
      </c>
      <c r="E25" s="3">
        <v>42417</v>
      </c>
      <c r="F25" t="s">
        <v>8</v>
      </c>
      <c r="H25" t="s">
        <v>19</v>
      </c>
      <c r="I25" s="13"/>
      <c r="K25" t="s">
        <v>93</v>
      </c>
    </row>
    <row r="26" spans="1:15" x14ac:dyDescent="0.35">
      <c r="A26">
        <v>25</v>
      </c>
      <c r="B26" t="s">
        <v>18</v>
      </c>
      <c r="C26" t="s">
        <v>6</v>
      </c>
      <c r="D26" s="2">
        <v>3559</v>
      </c>
      <c r="E26" s="3">
        <v>42417</v>
      </c>
      <c r="F26" t="s">
        <v>9</v>
      </c>
      <c r="H26" t="s">
        <v>12</v>
      </c>
      <c r="I26" s="17"/>
      <c r="K26" t="s">
        <v>93</v>
      </c>
    </row>
    <row r="27" spans="1:15" x14ac:dyDescent="0.35">
      <c r="A27">
        <v>26</v>
      </c>
      <c r="B27" t="s">
        <v>17</v>
      </c>
      <c r="C27" t="s">
        <v>6</v>
      </c>
      <c r="D27" s="2">
        <v>5154</v>
      </c>
      <c r="E27" s="3">
        <v>42417</v>
      </c>
      <c r="F27" t="s">
        <v>11</v>
      </c>
      <c r="H27" t="s">
        <v>111</v>
      </c>
      <c r="I27">
        <f>COUNTIF(International_Food_Umbrella[Country],"United States")</f>
        <v>57</v>
      </c>
      <c r="K27" t="s">
        <v>84</v>
      </c>
    </row>
    <row r="28" spans="1:15" x14ac:dyDescent="0.35">
      <c r="A28">
        <v>27</v>
      </c>
      <c r="B28" t="s">
        <v>16</v>
      </c>
      <c r="C28" t="s">
        <v>5</v>
      </c>
      <c r="D28" s="2">
        <v>7388</v>
      </c>
      <c r="E28" s="3">
        <v>42418</v>
      </c>
      <c r="F28" t="s">
        <v>19</v>
      </c>
      <c r="H28" t="s">
        <v>95</v>
      </c>
      <c r="I28">
        <f>COUNTIF(International_Food_Umbrella[Country],"France")</f>
        <v>28</v>
      </c>
      <c r="K28" t="s">
        <v>84</v>
      </c>
    </row>
    <row r="29" spans="1:15" x14ac:dyDescent="0.35">
      <c r="A29">
        <v>28</v>
      </c>
      <c r="B29" t="s">
        <v>18</v>
      </c>
      <c r="C29" t="s">
        <v>6</v>
      </c>
      <c r="D29" s="2">
        <v>7163</v>
      </c>
      <c r="E29" s="3">
        <v>42418</v>
      </c>
      <c r="F29" t="s">
        <v>8</v>
      </c>
      <c r="H29" t="s">
        <v>112</v>
      </c>
      <c r="I29">
        <f>COUNTIF(International_Food_Umbrella[Country],"Germany")</f>
        <v>33</v>
      </c>
      <c r="K29" t="s">
        <v>84</v>
      </c>
      <c r="O29">
        <f>IF(B3="Cabbage",D3,0)</f>
        <v>8239</v>
      </c>
    </row>
    <row r="30" spans="1:15" x14ac:dyDescent="0.35">
      <c r="A30">
        <v>29</v>
      </c>
      <c r="B30" t="s">
        <v>18</v>
      </c>
      <c r="C30" t="s">
        <v>6</v>
      </c>
      <c r="D30" s="2">
        <v>5101</v>
      </c>
      <c r="E30" s="3">
        <v>42420</v>
      </c>
      <c r="F30" t="s">
        <v>12</v>
      </c>
      <c r="H30" t="s">
        <v>113</v>
      </c>
      <c r="I30">
        <f>COUNTIF(International_Food_Umbrella[Country],"Australia")</f>
        <v>27</v>
      </c>
      <c r="K30" t="s">
        <v>84</v>
      </c>
    </row>
    <row r="31" spans="1:15" x14ac:dyDescent="0.35">
      <c r="A31">
        <v>30</v>
      </c>
      <c r="B31" t="s">
        <v>14</v>
      </c>
      <c r="C31" t="s">
        <v>5</v>
      </c>
      <c r="D31" s="2">
        <v>7602</v>
      </c>
      <c r="E31" s="3">
        <v>42421</v>
      </c>
      <c r="F31" t="s">
        <v>19</v>
      </c>
      <c r="H31" t="s">
        <v>114</v>
      </c>
      <c r="I31">
        <f>COUNTIF(International_Food_Umbrella[Country],"United Kingdom")</f>
        <v>34</v>
      </c>
      <c r="K31" t="s">
        <v>84</v>
      </c>
    </row>
    <row r="32" spans="1:15" x14ac:dyDescent="0.35">
      <c r="A32">
        <v>31</v>
      </c>
      <c r="B32" t="s">
        <v>16</v>
      </c>
      <c r="C32" t="s">
        <v>5</v>
      </c>
      <c r="D32" s="2">
        <v>1641</v>
      </c>
      <c r="E32" s="3">
        <v>42422</v>
      </c>
      <c r="F32" t="s">
        <v>8</v>
      </c>
      <c r="H32" t="s">
        <v>115</v>
      </c>
      <c r="I32">
        <f>COUNTIF(International_Food_Umbrella[Country],"Canada")</f>
        <v>20</v>
      </c>
      <c r="K32" t="s">
        <v>84</v>
      </c>
    </row>
    <row r="33" spans="1:11" x14ac:dyDescent="0.35">
      <c r="A33">
        <v>32</v>
      </c>
      <c r="B33" t="s">
        <v>14</v>
      </c>
      <c r="C33" t="s">
        <v>5</v>
      </c>
      <c r="D33" s="2">
        <v>8892</v>
      </c>
      <c r="E33" s="3">
        <v>42423</v>
      </c>
      <c r="F33" t="s">
        <v>11</v>
      </c>
      <c r="H33" t="s">
        <v>116</v>
      </c>
      <c r="I33">
        <f>COUNTIF(International_Food_Umbrella[Country],"New Zealand")</f>
        <v>14</v>
      </c>
      <c r="K33" t="s">
        <v>84</v>
      </c>
    </row>
    <row r="34" spans="1:11" x14ac:dyDescent="0.35">
      <c r="A34">
        <v>33</v>
      </c>
      <c r="B34" t="s">
        <v>14</v>
      </c>
      <c r="C34" t="s">
        <v>5</v>
      </c>
      <c r="D34" s="2">
        <v>2060</v>
      </c>
      <c r="E34" s="3">
        <v>42429</v>
      </c>
      <c r="F34" t="s">
        <v>19</v>
      </c>
      <c r="H34" t="s">
        <v>117</v>
      </c>
      <c r="I34" t="str">
        <f>UPPER(B35)</f>
        <v>CABBAGE</v>
      </c>
      <c r="K34" t="s">
        <v>120</v>
      </c>
    </row>
    <row r="35" spans="1:11" x14ac:dyDescent="0.35">
      <c r="A35">
        <v>34</v>
      </c>
      <c r="B35" t="s">
        <v>21</v>
      </c>
      <c r="C35" t="s">
        <v>6</v>
      </c>
      <c r="D35" s="2">
        <v>1557</v>
      </c>
      <c r="E35" s="3">
        <v>42429</v>
      </c>
      <c r="F35" t="s">
        <v>12</v>
      </c>
      <c r="H35" t="s">
        <v>118</v>
      </c>
      <c r="I35" t="str">
        <f>LOWER(F36)</f>
        <v>france</v>
      </c>
      <c r="K35" t="s">
        <v>121</v>
      </c>
    </row>
    <row r="36" spans="1:11" x14ac:dyDescent="0.35">
      <c r="A36">
        <v>35</v>
      </c>
      <c r="B36" t="s">
        <v>14</v>
      </c>
      <c r="C36" t="s">
        <v>5</v>
      </c>
      <c r="D36" s="2">
        <v>6509</v>
      </c>
      <c r="E36" s="3">
        <v>42430</v>
      </c>
      <c r="F36" t="s">
        <v>19</v>
      </c>
      <c r="H36" s="1" t="s">
        <v>94</v>
      </c>
      <c r="K36" t="s">
        <v>122</v>
      </c>
    </row>
    <row r="37" spans="1:11" x14ac:dyDescent="0.35">
      <c r="A37">
        <v>36</v>
      </c>
      <c r="B37" t="s">
        <v>14</v>
      </c>
      <c r="C37" t="s">
        <v>5</v>
      </c>
      <c r="D37" s="2">
        <v>5718</v>
      </c>
      <c r="E37" s="3">
        <v>42433</v>
      </c>
      <c r="F37" t="s">
        <v>11</v>
      </c>
      <c r="H37" t="str" cm="1">
        <f t="array" ref="H37:H43">_xlfn.UNIQUE(International_Food_Umbrella[Product])</f>
        <v>Carrots</v>
      </c>
    </row>
    <row r="38" spans="1:11" x14ac:dyDescent="0.35">
      <c r="A38">
        <v>37</v>
      </c>
      <c r="B38" t="s">
        <v>14</v>
      </c>
      <c r="C38" t="s">
        <v>5</v>
      </c>
      <c r="D38" s="2">
        <v>7655</v>
      </c>
      <c r="E38" s="3">
        <v>42434</v>
      </c>
      <c r="F38" t="s">
        <v>8</v>
      </c>
      <c r="H38" t="str">
        <v>Cabbage</v>
      </c>
    </row>
    <row r="39" spans="1:11" x14ac:dyDescent="0.35">
      <c r="A39">
        <v>38</v>
      </c>
      <c r="B39" t="s">
        <v>17</v>
      </c>
      <c r="C39" t="s">
        <v>6</v>
      </c>
      <c r="D39" s="2">
        <v>9116</v>
      </c>
      <c r="E39" s="3">
        <v>42434</v>
      </c>
      <c r="F39" t="s">
        <v>9</v>
      </c>
      <c r="H39" t="str">
        <v>Banana</v>
      </c>
    </row>
    <row r="40" spans="1:11" x14ac:dyDescent="0.35">
      <c r="A40">
        <v>39</v>
      </c>
      <c r="B40" t="s">
        <v>13</v>
      </c>
      <c r="C40" t="s">
        <v>5</v>
      </c>
      <c r="D40" s="2">
        <v>2795</v>
      </c>
      <c r="E40" s="3">
        <v>42444</v>
      </c>
      <c r="F40" t="s">
        <v>8</v>
      </c>
      <c r="H40" t="str">
        <v>Beans</v>
      </c>
      <c r="J40" s="1"/>
    </row>
    <row r="41" spans="1:11" x14ac:dyDescent="0.35">
      <c r="A41">
        <v>40</v>
      </c>
      <c r="B41" t="s">
        <v>13</v>
      </c>
      <c r="C41" t="s">
        <v>5</v>
      </c>
      <c r="D41" s="2">
        <v>5084</v>
      </c>
      <c r="E41" s="3">
        <v>42444</v>
      </c>
      <c r="F41" t="s">
        <v>8</v>
      </c>
      <c r="H41" t="str">
        <v>Orange</v>
      </c>
    </row>
    <row r="42" spans="1:11" x14ac:dyDescent="0.35">
      <c r="A42">
        <v>41</v>
      </c>
      <c r="B42" t="s">
        <v>17</v>
      </c>
      <c r="C42" t="s">
        <v>6</v>
      </c>
      <c r="D42" s="2">
        <v>8941</v>
      </c>
      <c r="E42" s="3">
        <v>42444</v>
      </c>
      <c r="F42" t="s">
        <v>9</v>
      </c>
      <c r="H42" t="str">
        <v>Apple</v>
      </c>
    </row>
    <row r="43" spans="1:11" x14ac:dyDescent="0.35">
      <c r="A43">
        <v>42</v>
      </c>
      <c r="B43" t="s">
        <v>21</v>
      </c>
      <c r="C43" t="s">
        <v>6</v>
      </c>
      <c r="D43" s="2">
        <v>5341</v>
      </c>
      <c r="E43" s="3">
        <v>42445</v>
      </c>
      <c r="F43" t="s">
        <v>19</v>
      </c>
      <c r="H43" t="str">
        <v>Mango</v>
      </c>
    </row>
    <row r="44" spans="1:11" x14ac:dyDescent="0.35">
      <c r="A44">
        <v>43</v>
      </c>
      <c r="B44" t="s">
        <v>13</v>
      </c>
      <c r="C44" t="s">
        <v>5</v>
      </c>
      <c r="D44" s="2">
        <v>135</v>
      </c>
      <c r="E44" s="3">
        <v>42448</v>
      </c>
      <c r="F44" t="s">
        <v>10</v>
      </c>
      <c r="H44" t="s">
        <v>119</v>
      </c>
      <c r="I44" t="str">
        <f>VLOOKUP("Apple",International_Food_Umbrella[[Product]:[Country]],2,FALSE)</f>
        <v>Fruit</v>
      </c>
      <c r="K44" t="s">
        <v>89</v>
      </c>
    </row>
    <row r="45" spans="1:11" x14ac:dyDescent="0.35">
      <c r="A45">
        <v>44</v>
      </c>
      <c r="B45" t="s">
        <v>13</v>
      </c>
      <c r="C45" t="s">
        <v>5</v>
      </c>
      <c r="D45" s="2">
        <v>9400</v>
      </c>
      <c r="E45" s="3">
        <v>42448</v>
      </c>
      <c r="F45" t="s">
        <v>11</v>
      </c>
    </row>
    <row r="46" spans="1:11" x14ac:dyDescent="0.35">
      <c r="A46">
        <v>45</v>
      </c>
      <c r="B46" t="s">
        <v>18</v>
      </c>
      <c r="C46" t="s">
        <v>6</v>
      </c>
      <c r="D46" s="2">
        <v>6045</v>
      </c>
      <c r="E46" s="3">
        <v>42450</v>
      </c>
      <c r="F46" t="s">
        <v>12</v>
      </c>
    </row>
    <row r="47" spans="1:11" x14ac:dyDescent="0.35">
      <c r="A47">
        <v>46</v>
      </c>
      <c r="B47" t="s">
        <v>14</v>
      </c>
      <c r="C47" t="s">
        <v>5</v>
      </c>
      <c r="D47" s="2">
        <v>5820</v>
      </c>
      <c r="E47" s="3">
        <v>42451</v>
      </c>
      <c r="F47" t="s">
        <v>20</v>
      </c>
    </row>
    <row r="48" spans="1:11" x14ac:dyDescent="0.35">
      <c r="A48">
        <v>47</v>
      </c>
      <c r="B48" t="s">
        <v>15</v>
      </c>
      <c r="C48" t="s">
        <v>5</v>
      </c>
      <c r="D48" s="2">
        <v>8887</v>
      </c>
      <c r="E48" s="3">
        <v>42452</v>
      </c>
      <c r="F48" t="s">
        <v>12</v>
      </c>
    </row>
    <row r="49" spans="1:6" x14ac:dyDescent="0.35">
      <c r="A49">
        <v>48</v>
      </c>
      <c r="B49" t="s">
        <v>15</v>
      </c>
      <c r="C49" t="s">
        <v>5</v>
      </c>
      <c r="D49" s="2">
        <v>6982</v>
      </c>
      <c r="E49" s="3">
        <v>42453</v>
      </c>
      <c r="F49" t="s">
        <v>8</v>
      </c>
    </row>
    <row r="50" spans="1:6" x14ac:dyDescent="0.35">
      <c r="A50">
        <v>49</v>
      </c>
      <c r="B50" t="s">
        <v>13</v>
      </c>
      <c r="C50" t="s">
        <v>5</v>
      </c>
      <c r="D50" s="2">
        <v>4029</v>
      </c>
      <c r="E50" s="3">
        <v>42455</v>
      </c>
      <c r="F50" t="s">
        <v>11</v>
      </c>
    </row>
    <row r="51" spans="1:6" x14ac:dyDescent="0.35">
      <c r="A51">
        <v>50</v>
      </c>
      <c r="B51" t="s">
        <v>17</v>
      </c>
      <c r="C51" t="s">
        <v>6</v>
      </c>
      <c r="D51" s="2">
        <v>3665</v>
      </c>
      <c r="E51" s="3">
        <v>42455</v>
      </c>
      <c r="F51" t="s">
        <v>12</v>
      </c>
    </row>
    <row r="52" spans="1:6" x14ac:dyDescent="0.35">
      <c r="A52">
        <v>51</v>
      </c>
      <c r="B52" t="s">
        <v>13</v>
      </c>
      <c r="C52" t="s">
        <v>5</v>
      </c>
      <c r="D52" s="2">
        <v>4781</v>
      </c>
      <c r="E52" s="3">
        <v>42458</v>
      </c>
      <c r="F52" t="s">
        <v>19</v>
      </c>
    </row>
    <row r="53" spans="1:6" x14ac:dyDescent="0.35">
      <c r="A53">
        <v>52</v>
      </c>
      <c r="B53" t="s">
        <v>16</v>
      </c>
      <c r="C53" t="s">
        <v>5</v>
      </c>
      <c r="D53" s="2">
        <v>3663</v>
      </c>
      <c r="E53" s="3">
        <v>42459</v>
      </c>
      <c r="F53" t="s">
        <v>11</v>
      </c>
    </row>
    <row r="54" spans="1:6" x14ac:dyDescent="0.35">
      <c r="A54">
        <v>53</v>
      </c>
      <c r="B54" t="s">
        <v>14</v>
      </c>
      <c r="C54" t="s">
        <v>5</v>
      </c>
      <c r="D54" s="2">
        <v>6331</v>
      </c>
      <c r="E54" s="3">
        <v>42461</v>
      </c>
      <c r="F54" t="s">
        <v>19</v>
      </c>
    </row>
    <row r="55" spans="1:6" x14ac:dyDescent="0.35">
      <c r="A55">
        <v>54</v>
      </c>
      <c r="B55" t="s">
        <v>14</v>
      </c>
      <c r="C55" t="s">
        <v>5</v>
      </c>
      <c r="D55" s="2">
        <v>4364</v>
      </c>
      <c r="E55" s="3">
        <v>42461</v>
      </c>
      <c r="F55" t="s">
        <v>10</v>
      </c>
    </row>
    <row r="56" spans="1:6" x14ac:dyDescent="0.35">
      <c r="A56">
        <v>55</v>
      </c>
      <c r="B56" t="s">
        <v>17</v>
      </c>
      <c r="C56" t="s">
        <v>6</v>
      </c>
      <c r="D56" s="2">
        <v>607</v>
      </c>
      <c r="E56" s="3">
        <v>42463</v>
      </c>
      <c r="F56" t="s">
        <v>9</v>
      </c>
    </row>
    <row r="57" spans="1:6" x14ac:dyDescent="0.35">
      <c r="A57">
        <v>56</v>
      </c>
      <c r="B57" t="s">
        <v>13</v>
      </c>
      <c r="C57" t="s">
        <v>5</v>
      </c>
      <c r="D57" s="2">
        <v>1054</v>
      </c>
      <c r="E57" s="3">
        <v>42466</v>
      </c>
      <c r="F57" t="s">
        <v>20</v>
      </c>
    </row>
    <row r="58" spans="1:6" x14ac:dyDescent="0.35">
      <c r="A58">
        <v>57</v>
      </c>
      <c r="B58" t="s">
        <v>17</v>
      </c>
      <c r="C58" t="s">
        <v>6</v>
      </c>
      <c r="D58" s="2">
        <v>7659</v>
      </c>
      <c r="E58" s="3">
        <v>42466</v>
      </c>
      <c r="F58" t="s">
        <v>8</v>
      </c>
    </row>
    <row r="59" spans="1:6" x14ac:dyDescent="0.35">
      <c r="A59">
        <v>58</v>
      </c>
      <c r="B59" t="s">
        <v>21</v>
      </c>
      <c r="C59" t="s">
        <v>6</v>
      </c>
      <c r="D59" s="2">
        <v>277</v>
      </c>
      <c r="E59" s="3">
        <v>42472</v>
      </c>
      <c r="F59" t="s">
        <v>12</v>
      </c>
    </row>
    <row r="60" spans="1:6" x14ac:dyDescent="0.35">
      <c r="A60">
        <v>59</v>
      </c>
      <c r="B60" t="s">
        <v>13</v>
      </c>
      <c r="C60" t="s">
        <v>5</v>
      </c>
      <c r="D60" s="2">
        <v>235</v>
      </c>
      <c r="E60" s="3">
        <v>42477</v>
      </c>
      <c r="F60" t="s">
        <v>8</v>
      </c>
    </row>
    <row r="61" spans="1:6" x14ac:dyDescent="0.35">
      <c r="A61">
        <v>60</v>
      </c>
      <c r="B61" t="s">
        <v>15</v>
      </c>
      <c r="C61" t="s">
        <v>5</v>
      </c>
      <c r="D61" s="2">
        <v>1113</v>
      </c>
      <c r="E61" s="3">
        <v>42478</v>
      </c>
      <c r="F61" t="s">
        <v>11</v>
      </c>
    </row>
    <row r="62" spans="1:6" x14ac:dyDescent="0.35">
      <c r="A62">
        <v>61</v>
      </c>
      <c r="B62" t="s">
        <v>14</v>
      </c>
      <c r="C62" t="s">
        <v>5</v>
      </c>
      <c r="D62" s="2">
        <v>1128</v>
      </c>
      <c r="E62" s="3">
        <v>42481</v>
      </c>
      <c r="F62" t="s">
        <v>8</v>
      </c>
    </row>
    <row r="63" spans="1:6" x14ac:dyDescent="0.35">
      <c r="A63">
        <v>62</v>
      </c>
      <c r="B63" t="s">
        <v>21</v>
      </c>
      <c r="C63" t="s">
        <v>6</v>
      </c>
      <c r="D63" s="2">
        <v>9231</v>
      </c>
      <c r="E63" s="3">
        <v>42482</v>
      </c>
      <c r="F63" t="s">
        <v>10</v>
      </c>
    </row>
    <row r="64" spans="1:6" x14ac:dyDescent="0.35">
      <c r="A64">
        <v>63</v>
      </c>
      <c r="B64" t="s">
        <v>13</v>
      </c>
      <c r="C64" t="s">
        <v>5</v>
      </c>
      <c r="D64" s="2">
        <v>4387</v>
      </c>
      <c r="E64" s="3">
        <v>42483</v>
      </c>
      <c r="F64" t="s">
        <v>8</v>
      </c>
    </row>
    <row r="65" spans="1:6" x14ac:dyDescent="0.35">
      <c r="A65">
        <v>64</v>
      </c>
      <c r="B65" t="s">
        <v>14</v>
      </c>
      <c r="C65" t="s">
        <v>5</v>
      </c>
      <c r="D65" s="2">
        <v>2763</v>
      </c>
      <c r="E65" s="3">
        <v>42485</v>
      </c>
      <c r="F65" t="s">
        <v>10</v>
      </c>
    </row>
    <row r="66" spans="1:6" x14ac:dyDescent="0.35">
      <c r="A66">
        <v>65</v>
      </c>
      <c r="B66" t="s">
        <v>13</v>
      </c>
      <c r="C66" t="s">
        <v>5</v>
      </c>
      <c r="D66" s="2">
        <v>7898</v>
      </c>
      <c r="E66" s="3">
        <v>42487</v>
      </c>
      <c r="F66" t="s">
        <v>9</v>
      </c>
    </row>
    <row r="67" spans="1:6" x14ac:dyDescent="0.35">
      <c r="A67">
        <v>66</v>
      </c>
      <c r="B67" t="s">
        <v>13</v>
      </c>
      <c r="C67" t="s">
        <v>5</v>
      </c>
      <c r="D67" s="2">
        <v>2427</v>
      </c>
      <c r="E67" s="3">
        <v>42490</v>
      </c>
      <c r="F67" t="s">
        <v>19</v>
      </c>
    </row>
    <row r="68" spans="1:6" x14ac:dyDescent="0.35">
      <c r="A68">
        <v>67</v>
      </c>
      <c r="B68" t="s">
        <v>13</v>
      </c>
      <c r="C68" t="s">
        <v>5</v>
      </c>
      <c r="D68" s="2">
        <v>8663</v>
      </c>
      <c r="E68" s="3">
        <v>42491</v>
      </c>
      <c r="F68" t="s">
        <v>20</v>
      </c>
    </row>
    <row r="69" spans="1:6" x14ac:dyDescent="0.35">
      <c r="A69">
        <v>68</v>
      </c>
      <c r="B69" t="s">
        <v>17</v>
      </c>
      <c r="C69" t="s">
        <v>6</v>
      </c>
      <c r="D69" s="2">
        <v>2789</v>
      </c>
      <c r="E69" s="3">
        <v>42491</v>
      </c>
      <c r="F69" t="s">
        <v>12</v>
      </c>
    </row>
    <row r="70" spans="1:6" x14ac:dyDescent="0.35">
      <c r="A70">
        <v>69</v>
      </c>
      <c r="B70" t="s">
        <v>13</v>
      </c>
      <c r="C70" t="s">
        <v>5</v>
      </c>
      <c r="D70" s="2">
        <v>4054</v>
      </c>
      <c r="E70" s="3">
        <v>42492</v>
      </c>
      <c r="F70" t="s">
        <v>8</v>
      </c>
    </row>
    <row r="71" spans="1:6" x14ac:dyDescent="0.35">
      <c r="A71">
        <v>70</v>
      </c>
      <c r="B71" t="s">
        <v>16</v>
      </c>
      <c r="C71" t="s">
        <v>5</v>
      </c>
      <c r="D71" s="2">
        <v>2262</v>
      </c>
      <c r="E71" s="3">
        <v>42492</v>
      </c>
      <c r="F71" t="s">
        <v>8</v>
      </c>
    </row>
    <row r="72" spans="1:6" x14ac:dyDescent="0.35">
      <c r="A72">
        <v>71</v>
      </c>
      <c r="B72" t="s">
        <v>16</v>
      </c>
      <c r="C72" t="s">
        <v>5</v>
      </c>
      <c r="D72" s="2">
        <v>5600</v>
      </c>
      <c r="E72" s="3">
        <v>42492</v>
      </c>
      <c r="F72" t="s">
        <v>9</v>
      </c>
    </row>
    <row r="73" spans="1:6" x14ac:dyDescent="0.35">
      <c r="A73">
        <v>72</v>
      </c>
      <c r="B73" t="s">
        <v>13</v>
      </c>
      <c r="C73" t="s">
        <v>5</v>
      </c>
      <c r="D73" s="2">
        <v>5787</v>
      </c>
      <c r="E73" s="3">
        <v>42493</v>
      </c>
      <c r="F73" t="s">
        <v>8</v>
      </c>
    </row>
    <row r="74" spans="1:6" x14ac:dyDescent="0.35">
      <c r="A74">
        <v>73</v>
      </c>
      <c r="B74" t="s">
        <v>15</v>
      </c>
      <c r="C74" t="s">
        <v>5</v>
      </c>
      <c r="D74" s="2">
        <v>6295</v>
      </c>
      <c r="E74" s="3">
        <v>42493</v>
      </c>
      <c r="F74" t="s">
        <v>10</v>
      </c>
    </row>
    <row r="75" spans="1:6" x14ac:dyDescent="0.35">
      <c r="A75">
        <v>74</v>
      </c>
      <c r="B75" t="s">
        <v>13</v>
      </c>
      <c r="C75" t="s">
        <v>5</v>
      </c>
      <c r="D75" s="2">
        <v>474</v>
      </c>
      <c r="E75" s="3">
        <v>42495</v>
      </c>
      <c r="F75" t="s">
        <v>12</v>
      </c>
    </row>
    <row r="76" spans="1:6" x14ac:dyDescent="0.35">
      <c r="A76">
        <v>75</v>
      </c>
      <c r="B76" t="s">
        <v>14</v>
      </c>
      <c r="C76" t="s">
        <v>5</v>
      </c>
      <c r="D76" s="2">
        <v>4325</v>
      </c>
      <c r="E76" s="3">
        <v>42495</v>
      </c>
      <c r="F76" t="s">
        <v>19</v>
      </c>
    </row>
    <row r="77" spans="1:6" x14ac:dyDescent="0.35">
      <c r="A77">
        <v>76</v>
      </c>
      <c r="B77" t="s">
        <v>13</v>
      </c>
      <c r="C77" t="s">
        <v>5</v>
      </c>
      <c r="D77" s="2">
        <v>592</v>
      </c>
      <c r="E77" s="3">
        <v>42496</v>
      </c>
      <c r="F77" t="s">
        <v>8</v>
      </c>
    </row>
    <row r="78" spans="1:6" x14ac:dyDescent="0.35">
      <c r="A78">
        <v>77</v>
      </c>
      <c r="B78" t="s">
        <v>15</v>
      </c>
      <c r="C78" t="s">
        <v>5</v>
      </c>
      <c r="D78" s="2">
        <v>4330</v>
      </c>
      <c r="E78" s="3">
        <v>42498</v>
      </c>
      <c r="F78" t="s">
        <v>8</v>
      </c>
    </row>
    <row r="79" spans="1:6" x14ac:dyDescent="0.35">
      <c r="A79">
        <v>78</v>
      </c>
      <c r="B79" t="s">
        <v>13</v>
      </c>
      <c r="C79" t="s">
        <v>5</v>
      </c>
      <c r="D79" s="2">
        <v>9405</v>
      </c>
      <c r="E79" s="3">
        <v>42498</v>
      </c>
      <c r="F79" t="s">
        <v>9</v>
      </c>
    </row>
    <row r="80" spans="1:6" x14ac:dyDescent="0.35">
      <c r="A80">
        <v>79</v>
      </c>
      <c r="B80" t="s">
        <v>14</v>
      </c>
      <c r="C80" t="s">
        <v>5</v>
      </c>
      <c r="D80" s="2">
        <v>7671</v>
      </c>
      <c r="E80" s="3">
        <v>42498</v>
      </c>
      <c r="F80" t="s">
        <v>19</v>
      </c>
    </row>
    <row r="81" spans="1:6" x14ac:dyDescent="0.35">
      <c r="A81">
        <v>80</v>
      </c>
      <c r="B81" t="s">
        <v>17</v>
      </c>
      <c r="C81" t="s">
        <v>6</v>
      </c>
      <c r="D81" s="2">
        <v>5791</v>
      </c>
      <c r="E81" s="3">
        <v>42498</v>
      </c>
      <c r="F81" t="s">
        <v>9</v>
      </c>
    </row>
    <row r="82" spans="1:6" x14ac:dyDescent="0.35">
      <c r="A82">
        <v>81</v>
      </c>
      <c r="B82" t="s">
        <v>13</v>
      </c>
      <c r="C82" t="s">
        <v>5</v>
      </c>
      <c r="D82" s="2">
        <v>6007</v>
      </c>
      <c r="E82" s="3">
        <v>42502</v>
      </c>
      <c r="F82" t="s">
        <v>10</v>
      </c>
    </row>
    <row r="83" spans="1:6" x14ac:dyDescent="0.35">
      <c r="A83">
        <v>82</v>
      </c>
      <c r="B83" t="s">
        <v>13</v>
      </c>
      <c r="C83" t="s">
        <v>5</v>
      </c>
      <c r="D83" s="2">
        <v>5030</v>
      </c>
      <c r="E83" s="3">
        <v>42504</v>
      </c>
      <c r="F83" t="s">
        <v>12</v>
      </c>
    </row>
    <row r="84" spans="1:6" x14ac:dyDescent="0.35">
      <c r="A84">
        <v>83</v>
      </c>
      <c r="B84" t="s">
        <v>17</v>
      </c>
      <c r="C84" t="s">
        <v>6</v>
      </c>
      <c r="D84" s="2">
        <v>6763</v>
      </c>
      <c r="E84" s="3">
        <v>42504</v>
      </c>
      <c r="F84" t="s">
        <v>9</v>
      </c>
    </row>
    <row r="85" spans="1:6" x14ac:dyDescent="0.35">
      <c r="A85">
        <v>84</v>
      </c>
      <c r="B85" t="s">
        <v>13</v>
      </c>
      <c r="C85" t="s">
        <v>5</v>
      </c>
      <c r="D85" s="2">
        <v>4248</v>
      </c>
      <c r="E85" s="3">
        <v>42505</v>
      </c>
      <c r="F85" t="s">
        <v>11</v>
      </c>
    </row>
    <row r="86" spans="1:6" x14ac:dyDescent="0.35">
      <c r="A86">
        <v>85</v>
      </c>
      <c r="B86" t="s">
        <v>13</v>
      </c>
      <c r="C86" t="s">
        <v>5</v>
      </c>
      <c r="D86" s="2">
        <v>9543</v>
      </c>
      <c r="E86" s="3">
        <v>42506</v>
      </c>
      <c r="F86" t="s">
        <v>19</v>
      </c>
    </row>
    <row r="87" spans="1:6" x14ac:dyDescent="0.35">
      <c r="A87">
        <v>86</v>
      </c>
      <c r="B87" t="s">
        <v>21</v>
      </c>
      <c r="C87" t="s">
        <v>6</v>
      </c>
      <c r="D87" s="2">
        <v>2054</v>
      </c>
      <c r="E87" s="3">
        <v>42506</v>
      </c>
      <c r="F87" t="s">
        <v>9</v>
      </c>
    </row>
    <row r="88" spans="1:6" x14ac:dyDescent="0.35">
      <c r="A88">
        <v>87</v>
      </c>
      <c r="B88" t="s">
        <v>18</v>
      </c>
      <c r="C88" t="s">
        <v>6</v>
      </c>
      <c r="D88" s="2">
        <v>7094</v>
      </c>
      <c r="E88" s="3">
        <v>42506</v>
      </c>
      <c r="F88" t="s">
        <v>12</v>
      </c>
    </row>
    <row r="89" spans="1:6" x14ac:dyDescent="0.35">
      <c r="A89">
        <v>88</v>
      </c>
      <c r="B89" t="s">
        <v>17</v>
      </c>
      <c r="C89" t="s">
        <v>6</v>
      </c>
      <c r="D89" s="2">
        <v>6087</v>
      </c>
      <c r="E89" s="3">
        <v>42508</v>
      </c>
      <c r="F89" t="s">
        <v>8</v>
      </c>
    </row>
    <row r="90" spans="1:6" x14ac:dyDescent="0.35">
      <c r="A90">
        <v>89</v>
      </c>
      <c r="B90" t="s">
        <v>14</v>
      </c>
      <c r="C90" t="s">
        <v>5</v>
      </c>
      <c r="D90" s="2">
        <v>4264</v>
      </c>
      <c r="E90" s="3">
        <v>42509</v>
      </c>
      <c r="F90" t="s">
        <v>11</v>
      </c>
    </row>
    <row r="91" spans="1:6" x14ac:dyDescent="0.35">
      <c r="A91">
        <v>90</v>
      </c>
      <c r="B91" t="s">
        <v>16</v>
      </c>
      <c r="C91" t="s">
        <v>5</v>
      </c>
      <c r="D91" s="2">
        <v>9333</v>
      </c>
      <c r="E91" s="3">
        <v>42510</v>
      </c>
      <c r="F91" t="s">
        <v>8</v>
      </c>
    </row>
    <row r="92" spans="1:6" x14ac:dyDescent="0.35">
      <c r="A92">
        <v>91</v>
      </c>
      <c r="B92" t="s">
        <v>16</v>
      </c>
      <c r="C92" t="s">
        <v>5</v>
      </c>
      <c r="D92" s="2">
        <v>8775</v>
      </c>
      <c r="E92" s="3">
        <v>42512</v>
      </c>
      <c r="F92" t="s">
        <v>12</v>
      </c>
    </row>
    <row r="93" spans="1:6" x14ac:dyDescent="0.35">
      <c r="A93">
        <v>92</v>
      </c>
      <c r="B93" t="s">
        <v>21</v>
      </c>
      <c r="C93" t="s">
        <v>6</v>
      </c>
      <c r="D93" s="2">
        <v>2011</v>
      </c>
      <c r="E93" s="3">
        <v>42513</v>
      </c>
      <c r="F93" t="s">
        <v>9</v>
      </c>
    </row>
    <row r="94" spans="1:6" x14ac:dyDescent="0.35">
      <c r="A94">
        <v>93</v>
      </c>
      <c r="B94" t="s">
        <v>13</v>
      </c>
      <c r="C94" t="s">
        <v>5</v>
      </c>
      <c r="D94" s="2">
        <v>5632</v>
      </c>
      <c r="E94" s="3">
        <v>42515</v>
      </c>
      <c r="F94" t="s">
        <v>8</v>
      </c>
    </row>
    <row r="95" spans="1:6" x14ac:dyDescent="0.35">
      <c r="A95">
        <v>94</v>
      </c>
      <c r="B95" t="s">
        <v>13</v>
      </c>
      <c r="C95" t="s">
        <v>5</v>
      </c>
      <c r="D95" s="2">
        <v>4904</v>
      </c>
      <c r="E95" s="3">
        <v>42515</v>
      </c>
      <c r="F95" t="s">
        <v>20</v>
      </c>
    </row>
    <row r="96" spans="1:6" x14ac:dyDescent="0.35">
      <c r="A96">
        <v>95</v>
      </c>
      <c r="B96" t="s">
        <v>18</v>
      </c>
      <c r="C96" t="s">
        <v>6</v>
      </c>
      <c r="D96" s="2">
        <v>1002</v>
      </c>
      <c r="E96" s="3">
        <v>42515</v>
      </c>
      <c r="F96" t="s">
        <v>11</v>
      </c>
    </row>
    <row r="97" spans="1:6" x14ac:dyDescent="0.35">
      <c r="A97">
        <v>96</v>
      </c>
      <c r="B97" t="s">
        <v>15</v>
      </c>
      <c r="C97" t="s">
        <v>5</v>
      </c>
      <c r="D97" s="2">
        <v>8141</v>
      </c>
      <c r="E97" s="3">
        <v>42516</v>
      </c>
      <c r="F97" t="s">
        <v>9</v>
      </c>
    </row>
    <row r="98" spans="1:6" x14ac:dyDescent="0.35">
      <c r="A98">
        <v>97</v>
      </c>
      <c r="B98" t="s">
        <v>15</v>
      </c>
      <c r="C98" t="s">
        <v>5</v>
      </c>
      <c r="D98" s="2">
        <v>3644</v>
      </c>
      <c r="E98" s="3">
        <v>42516</v>
      </c>
      <c r="F98" t="s">
        <v>10</v>
      </c>
    </row>
    <row r="99" spans="1:6" x14ac:dyDescent="0.35">
      <c r="A99">
        <v>98</v>
      </c>
      <c r="B99" t="s">
        <v>15</v>
      </c>
      <c r="C99" t="s">
        <v>5</v>
      </c>
      <c r="D99" s="2">
        <v>1380</v>
      </c>
      <c r="E99" s="3">
        <v>42516</v>
      </c>
      <c r="F99" t="s">
        <v>11</v>
      </c>
    </row>
    <row r="100" spans="1:6" x14ac:dyDescent="0.35">
      <c r="A100">
        <v>99</v>
      </c>
      <c r="B100" t="s">
        <v>21</v>
      </c>
      <c r="C100" t="s">
        <v>6</v>
      </c>
      <c r="D100" s="2">
        <v>8354</v>
      </c>
      <c r="E100" s="3">
        <v>42516</v>
      </c>
      <c r="F100" t="s">
        <v>12</v>
      </c>
    </row>
    <row r="101" spans="1:6" x14ac:dyDescent="0.35">
      <c r="A101">
        <v>100</v>
      </c>
      <c r="B101" t="s">
        <v>13</v>
      </c>
      <c r="C101" t="s">
        <v>5</v>
      </c>
      <c r="D101" s="2">
        <v>5182</v>
      </c>
      <c r="E101" s="3">
        <v>42517</v>
      </c>
      <c r="F101" t="s">
        <v>8</v>
      </c>
    </row>
    <row r="102" spans="1:6" x14ac:dyDescent="0.35">
      <c r="A102">
        <v>101</v>
      </c>
      <c r="B102" t="s">
        <v>14</v>
      </c>
      <c r="C102" t="s">
        <v>5</v>
      </c>
      <c r="D102" s="2">
        <v>2193</v>
      </c>
      <c r="E102" s="3">
        <v>42517</v>
      </c>
      <c r="F102" t="s">
        <v>19</v>
      </c>
    </row>
    <row r="103" spans="1:6" x14ac:dyDescent="0.35">
      <c r="A103">
        <v>102</v>
      </c>
      <c r="B103" t="s">
        <v>16</v>
      </c>
      <c r="C103" t="s">
        <v>5</v>
      </c>
      <c r="D103" s="2">
        <v>3647</v>
      </c>
      <c r="E103" s="3">
        <v>42518</v>
      </c>
      <c r="F103" t="s">
        <v>8</v>
      </c>
    </row>
    <row r="104" spans="1:6" x14ac:dyDescent="0.35">
      <c r="A104">
        <v>103</v>
      </c>
      <c r="B104" t="s">
        <v>14</v>
      </c>
      <c r="C104" t="s">
        <v>5</v>
      </c>
      <c r="D104" s="2">
        <v>4104</v>
      </c>
      <c r="E104" s="3">
        <v>42518</v>
      </c>
      <c r="F104" t="s">
        <v>8</v>
      </c>
    </row>
    <row r="105" spans="1:6" x14ac:dyDescent="0.35">
      <c r="A105">
        <v>104</v>
      </c>
      <c r="B105" t="s">
        <v>17</v>
      </c>
      <c r="C105" t="s">
        <v>6</v>
      </c>
      <c r="D105" s="2">
        <v>7457</v>
      </c>
      <c r="E105" s="3">
        <v>42518</v>
      </c>
      <c r="F105" t="s">
        <v>8</v>
      </c>
    </row>
    <row r="106" spans="1:6" x14ac:dyDescent="0.35">
      <c r="A106">
        <v>105</v>
      </c>
      <c r="B106" t="s">
        <v>16</v>
      </c>
      <c r="C106" t="s">
        <v>5</v>
      </c>
      <c r="D106" s="2">
        <v>3767</v>
      </c>
      <c r="E106" s="3">
        <v>42519</v>
      </c>
      <c r="F106" t="s">
        <v>10</v>
      </c>
    </row>
    <row r="107" spans="1:6" x14ac:dyDescent="0.35">
      <c r="A107">
        <v>106</v>
      </c>
      <c r="B107" t="s">
        <v>21</v>
      </c>
      <c r="C107" t="s">
        <v>6</v>
      </c>
      <c r="D107" s="2">
        <v>4685</v>
      </c>
      <c r="E107" s="3">
        <v>42520</v>
      </c>
      <c r="F107" t="s">
        <v>12</v>
      </c>
    </row>
    <row r="108" spans="1:6" x14ac:dyDescent="0.35">
      <c r="A108">
        <v>107</v>
      </c>
      <c r="B108" t="s">
        <v>13</v>
      </c>
      <c r="C108" t="s">
        <v>5</v>
      </c>
      <c r="D108" s="2">
        <v>3917</v>
      </c>
      <c r="E108" s="3">
        <v>42525</v>
      </c>
      <c r="F108" t="s">
        <v>8</v>
      </c>
    </row>
    <row r="109" spans="1:6" x14ac:dyDescent="0.35">
      <c r="A109">
        <v>108</v>
      </c>
      <c r="B109" t="s">
        <v>14</v>
      </c>
      <c r="C109" t="s">
        <v>5</v>
      </c>
      <c r="D109" s="2">
        <v>521</v>
      </c>
      <c r="E109" s="3">
        <v>42525</v>
      </c>
      <c r="F109" t="s">
        <v>10</v>
      </c>
    </row>
    <row r="110" spans="1:6" x14ac:dyDescent="0.35">
      <c r="A110">
        <v>109</v>
      </c>
      <c r="B110" t="s">
        <v>14</v>
      </c>
      <c r="C110" t="s">
        <v>5</v>
      </c>
      <c r="D110" s="2">
        <v>5605</v>
      </c>
      <c r="E110" s="3">
        <v>42531</v>
      </c>
      <c r="F110" t="s">
        <v>19</v>
      </c>
    </row>
    <row r="111" spans="1:6" x14ac:dyDescent="0.35">
      <c r="A111">
        <v>110</v>
      </c>
      <c r="B111" t="s">
        <v>21</v>
      </c>
      <c r="C111" t="s">
        <v>6</v>
      </c>
      <c r="D111" s="2">
        <v>9630</v>
      </c>
      <c r="E111" s="3">
        <v>42532</v>
      </c>
      <c r="F111" t="s">
        <v>12</v>
      </c>
    </row>
    <row r="112" spans="1:6" x14ac:dyDescent="0.35">
      <c r="A112">
        <v>111</v>
      </c>
      <c r="B112" t="s">
        <v>13</v>
      </c>
      <c r="C112" t="s">
        <v>5</v>
      </c>
      <c r="D112" s="2">
        <v>6941</v>
      </c>
      <c r="E112" s="3">
        <v>42541</v>
      </c>
      <c r="F112" t="s">
        <v>10</v>
      </c>
    </row>
    <row r="113" spans="1:6" x14ac:dyDescent="0.35">
      <c r="A113">
        <v>112</v>
      </c>
      <c r="B113" t="s">
        <v>21</v>
      </c>
      <c r="C113" t="s">
        <v>6</v>
      </c>
      <c r="D113" s="2">
        <v>7231</v>
      </c>
      <c r="E113" s="3">
        <v>42541</v>
      </c>
      <c r="F113" t="s">
        <v>9</v>
      </c>
    </row>
    <row r="114" spans="1:6" x14ac:dyDescent="0.35">
      <c r="A114">
        <v>113</v>
      </c>
      <c r="B114" t="s">
        <v>21</v>
      </c>
      <c r="C114" t="s">
        <v>6</v>
      </c>
      <c r="D114" s="2">
        <v>8891</v>
      </c>
      <c r="E114" s="3">
        <v>42544</v>
      </c>
      <c r="F114" t="s">
        <v>11</v>
      </c>
    </row>
    <row r="115" spans="1:6" x14ac:dyDescent="0.35">
      <c r="A115">
        <v>114</v>
      </c>
      <c r="B115" t="s">
        <v>13</v>
      </c>
      <c r="C115" t="s">
        <v>5</v>
      </c>
      <c r="D115" s="2">
        <v>107</v>
      </c>
      <c r="E115" s="3">
        <v>42546</v>
      </c>
      <c r="F115" t="s">
        <v>19</v>
      </c>
    </row>
    <row r="116" spans="1:6" x14ac:dyDescent="0.35">
      <c r="A116">
        <v>115</v>
      </c>
      <c r="B116" t="s">
        <v>13</v>
      </c>
      <c r="C116" t="s">
        <v>5</v>
      </c>
      <c r="D116" s="2">
        <v>4243</v>
      </c>
      <c r="E116" s="3">
        <v>42547</v>
      </c>
      <c r="F116" t="s">
        <v>8</v>
      </c>
    </row>
    <row r="117" spans="1:6" x14ac:dyDescent="0.35">
      <c r="A117">
        <v>116</v>
      </c>
      <c r="B117" t="s">
        <v>15</v>
      </c>
      <c r="C117" t="s">
        <v>5</v>
      </c>
      <c r="D117" s="2">
        <v>4514</v>
      </c>
      <c r="E117" s="3">
        <v>42548</v>
      </c>
      <c r="F117" t="s">
        <v>8</v>
      </c>
    </row>
    <row r="118" spans="1:6" x14ac:dyDescent="0.35">
      <c r="A118">
        <v>117</v>
      </c>
      <c r="B118" t="s">
        <v>16</v>
      </c>
      <c r="C118" t="s">
        <v>5</v>
      </c>
      <c r="D118" s="2">
        <v>5480</v>
      </c>
      <c r="E118" s="3">
        <v>42553</v>
      </c>
      <c r="F118" t="s">
        <v>8</v>
      </c>
    </row>
    <row r="119" spans="1:6" x14ac:dyDescent="0.35">
      <c r="A119">
        <v>118</v>
      </c>
      <c r="B119" t="s">
        <v>13</v>
      </c>
      <c r="C119" t="s">
        <v>5</v>
      </c>
      <c r="D119" s="2">
        <v>5002</v>
      </c>
      <c r="E119" s="3">
        <v>42553</v>
      </c>
      <c r="F119" t="s">
        <v>19</v>
      </c>
    </row>
    <row r="120" spans="1:6" x14ac:dyDescent="0.35">
      <c r="A120">
        <v>119</v>
      </c>
      <c r="B120" t="s">
        <v>13</v>
      </c>
      <c r="C120" t="s">
        <v>5</v>
      </c>
      <c r="D120" s="2">
        <v>8530</v>
      </c>
      <c r="E120" s="3">
        <v>42556</v>
      </c>
      <c r="F120" t="s">
        <v>10</v>
      </c>
    </row>
    <row r="121" spans="1:6" x14ac:dyDescent="0.35">
      <c r="A121">
        <v>120</v>
      </c>
      <c r="B121" t="s">
        <v>15</v>
      </c>
      <c r="C121" t="s">
        <v>5</v>
      </c>
      <c r="D121" s="2">
        <v>4819</v>
      </c>
      <c r="E121" s="3">
        <v>42558</v>
      </c>
      <c r="F121" t="s">
        <v>20</v>
      </c>
    </row>
    <row r="122" spans="1:6" x14ac:dyDescent="0.35">
      <c r="A122">
        <v>121</v>
      </c>
      <c r="B122" t="s">
        <v>21</v>
      </c>
      <c r="C122" t="s">
        <v>6</v>
      </c>
      <c r="D122" s="2">
        <v>6343</v>
      </c>
      <c r="E122" s="3">
        <v>42562</v>
      </c>
      <c r="F122" t="s">
        <v>9</v>
      </c>
    </row>
    <row r="123" spans="1:6" x14ac:dyDescent="0.35">
      <c r="A123">
        <v>122</v>
      </c>
      <c r="B123" t="s">
        <v>15</v>
      </c>
      <c r="C123" t="s">
        <v>5</v>
      </c>
      <c r="D123" s="2">
        <v>2318</v>
      </c>
      <c r="E123" s="3">
        <v>42564</v>
      </c>
      <c r="F123" t="s">
        <v>9</v>
      </c>
    </row>
    <row r="124" spans="1:6" x14ac:dyDescent="0.35">
      <c r="A124">
        <v>123</v>
      </c>
      <c r="B124" t="s">
        <v>15</v>
      </c>
      <c r="C124" t="s">
        <v>5</v>
      </c>
      <c r="D124" s="2">
        <v>220</v>
      </c>
      <c r="E124" s="3">
        <v>42571</v>
      </c>
      <c r="F124" t="s">
        <v>9</v>
      </c>
    </row>
    <row r="125" spans="1:6" x14ac:dyDescent="0.35">
      <c r="A125">
        <v>124</v>
      </c>
      <c r="B125" t="s">
        <v>15</v>
      </c>
      <c r="C125" t="s">
        <v>5</v>
      </c>
      <c r="D125" s="2">
        <v>6341</v>
      </c>
      <c r="E125" s="3">
        <v>42571</v>
      </c>
      <c r="F125" t="s">
        <v>20</v>
      </c>
    </row>
    <row r="126" spans="1:6" x14ac:dyDescent="0.35">
      <c r="A126">
        <v>125</v>
      </c>
      <c r="B126" t="s">
        <v>14</v>
      </c>
      <c r="C126" t="s">
        <v>5</v>
      </c>
      <c r="D126" s="2">
        <v>330</v>
      </c>
      <c r="E126" s="3">
        <v>42571</v>
      </c>
      <c r="F126" t="s">
        <v>12</v>
      </c>
    </row>
    <row r="127" spans="1:6" x14ac:dyDescent="0.35">
      <c r="A127">
        <v>126</v>
      </c>
      <c r="B127" t="s">
        <v>21</v>
      </c>
      <c r="C127" t="s">
        <v>6</v>
      </c>
      <c r="D127" s="2">
        <v>3027</v>
      </c>
      <c r="E127" s="3">
        <v>42571</v>
      </c>
      <c r="F127" t="s">
        <v>9</v>
      </c>
    </row>
    <row r="128" spans="1:6" x14ac:dyDescent="0.35">
      <c r="A128">
        <v>127</v>
      </c>
      <c r="B128" t="s">
        <v>15</v>
      </c>
      <c r="C128" t="s">
        <v>5</v>
      </c>
      <c r="D128" s="2">
        <v>850</v>
      </c>
      <c r="E128" s="3">
        <v>42573</v>
      </c>
      <c r="F128" t="s">
        <v>20</v>
      </c>
    </row>
    <row r="129" spans="1:6" x14ac:dyDescent="0.35">
      <c r="A129">
        <v>128</v>
      </c>
      <c r="B129" t="s">
        <v>13</v>
      </c>
      <c r="C129" t="s">
        <v>5</v>
      </c>
      <c r="D129" s="2">
        <v>8986</v>
      </c>
      <c r="E129" s="3">
        <v>42574</v>
      </c>
      <c r="F129" t="s">
        <v>9</v>
      </c>
    </row>
    <row r="130" spans="1:6" x14ac:dyDescent="0.35">
      <c r="A130">
        <v>129</v>
      </c>
      <c r="B130" t="s">
        <v>21</v>
      </c>
      <c r="C130" t="s">
        <v>6</v>
      </c>
      <c r="D130" s="2">
        <v>3800</v>
      </c>
      <c r="E130" s="3">
        <v>42576</v>
      </c>
      <c r="F130" t="s">
        <v>8</v>
      </c>
    </row>
    <row r="131" spans="1:6" x14ac:dyDescent="0.35">
      <c r="A131">
        <v>130</v>
      </c>
      <c r="B131" t="s">
        <v>17</v>
      </c>
      <c r="C131" t="s">
        <v>6</v>
      </c>
      <c r="D131" s="2">
        <v>5751</v>
      </c>
      <c r="E131" s="3">
        <v>42579</v>
      </c>
      <c r="F131" t="s">
        <v>9</v>
      </c>
    </row>
    <row r="132" spans="1:6" x14ac:dyDescent="0.35">
      <c r="A132">
        <v>131</v>
      </c>
      <c r="B132" t="s">
        <v>14</v>
      </c>
      <c r="C132" t="s">
        <v>5</v>
      </c>
      <c r="D132" s="2">
        <v>1704</v>
      </c>
      <c r="E132" s="3">
        <v>42580</v>
      </c>
      <c r="F132" t="s">
        <v>9</v>
      </c>
    </row>
    <row r="133" spans="1:6" x14ac:dyDescent="0.35">
      <c r="A133">
        <v>132</v>
      </c>
      <c r="B133" t="s">
        <v>13</v>
      </c>
      <c r="C133" t="s">
        <v>5</v>
      </c>
      <c r="D133" s="2">
        <v>7966</v>
      </c>
      <c r="E133" s="3">
        <v>42581</v>
      </c>
      <c r="F133" t="s">
        <v>11</v>
      </c>
    </row>
    <row r="134" spans="1:6" x14ac:dyDescent="0.35">
      <c r="A134">
        <v>133</v>
      </c>
      <c r="B134" t="s">
        <v>13</v>
      </c>
      <c r="C134" t="s">
        <v>5</v>
      </c>
      <c r="D134" s="2">
        <v>852</v>
      </c>
      <c r="E134" s="3">
        <v>42582</v>
      </c>
      <c r="F134" t="s">
        <v>8</v>
      </c>
    </row>
    <row r="135" spans="1:6" x14ac:dyDescent="0.35">
      <c r="A135">
        <v>134</v>
      </c>
      <c r="B135" t="s">
        <v>18</v>
      </c>
      <c r="C135" t="s">
        <v>6</v>
      </c>
      <c r="D135" s="2">
        <v>8416</v>
      </c>
      <c r="E135" s="3">
        <v>42582</v>
      </c>
      <c r="F135" t="s">
        <v>11</v>
      </c>
    </row>
    <row r="136" spans="1:6" x14ac:dyDescent="0.35">
      <c r="A136">
        <v>135</v>
      </c>
      <c r="B136" t="s">
        <v>13</v>
      </c>
      <c r="C136" t="s">
        <v>5</v>
      </c>
      <c r="D136" s="2">
        <v>7144</v>
      </c>
      <c r="E136" s="3">
        <v>42583</v>
      </c>
      <c r="F136" t="s">
        <v>19</v>
      </c>
    </row>
    <row r="137" spans="1:6" x14ac:dyDescent="0.35">
      <c r="A137">
        <v>136</v>
      </c>
      <c r="B137" t="s">
        <v>21</v>
      </c>
      <c r="C137" t="s">
        <v>6</v>
      </c>
      <c r="D137" s="2">
        <v>7854</v>
      </c>
      <c r="E137" s="3">
        <v>42583</v>
      </c>
      <c r="F137" t="s">
        <v>8</v>
      </c>
    </row>
    <row r="138" spans="1:6" x14ac:dyDescent="0.35">
      <c r="A138">
        <v>137</v>
      </c>
      <c r="B138" t="s">
        <v>15</v>
      </c>
      <c r="C138" t="s">
        <v>5</v>
      </c>
      <c r="D138" s="2">
        <v>859</v>
      </c>
      <c r="E138" s="3">
        <v>42585</v>
      </c>
      <c r="F138" t="s">
        <v>8</v>
      </c>
    </row>
    <row r="139" spans="1:6" x14ac:dyDescent="0.35">
      <c r="A139">
        <v>138</v>
      </c>
      <c r="B139" t="s">
        <v>21</v>
      </c>
      <c r="C139" t="s">
        <v>6</v>
      </c>
      <c r="D139" s="2">
        <v>8049</v>
      </c>
      <c r="E139" s="3">
        <v>42594</v>
      </c>
      <c r="F139" t="s">
        <v>8</v>
      </c>
    </row>
    <row r="140" spans="1:6" x14ac:dyDescent="0.35">
      <c r="A140">
        <v>139</v>
      </c>
      <c r="B140" t="s">
        <v>13</v>
      </c>
      <c r="C140" t="s">
        <v>5</v>
      </c>
      <c r="D140" s="2">
        <v>2836</v>
      </c>
      <c r="E140" s="3">
        <v>42595</v>
      </c>
      <c r="F140" t="s">
        <v>12</v>
      </c>
    </row>
    <row r="141" spans="1:6" x14ac:dyDescent="0.35">
      <c r="A141">
        <v>140</v>
      </c>
      <c r="B141" t="s">
        <v>17</v>
      </c>
      <c r="C141" t="s">
        <v>6</v>
      </c>
      <c r="D141" s="2">
        <v>1743</v>
      </c>
      <c r="E141" s="3">
        <v>42601</v>
      </c>
      <c r="F141" t="s">
        <v>8</v>
      </c>
    </row>
    <row r="142" spans="1:6" x14ac:dyDescent="0.35">
      <c r="A142">
        <v>141</v>
      </c>
      <c r="B142" t="s">
        <v>14</v>
      </c>
      <c r="C142" t="s">
        <v>5</v>
      </c>
      <c r="D142" s="2">
        <v>3844</v>
      </c>
      <c r="E142" s="3">
        <v>42605</v>
      </c>
      <c r="F142" t="s">
        <v>19</v>
      </c>
    </row>
    <row r="143" spans="1:6" x14ac:dyDescent="0.35">
      <c r="A143">
        <v>142</v>
      </c>
      <c r="B143" t="s">
        <v>14</v>
      </c>
      <c r="C143" t="s">
        <v>5</v>
      </c>
      <c r="D143" s="2">
        <v>7490</v>
      </c>
      <c r="E143" s="3">
        <v>42606</v>
      </c>
      <c r="F143" t="s">
        <v>19</v>
      </c>
    </row>
    <row r="144" spans="1:6" x14ac:dyDescent="0.35">
      <c r="A144">
        <v>143</v>
      </c>
      <c r="B144" t="s">
        <v>21</v>
      </c>
      <c r="C144" t="s">
        <v>6</v>
      </c>
      <c r="D144" s="2">
        <v>4483</v>
      </c>
      <c r="E144" s="3">
        <v>42607</v>
      </c>
      <c r="F144" t="s">
        <v>12</v>
      </c>
    </row>
    <row r="145" spans="1:6" x14ac:dyDescent="0.35">
      <c r="A145">
        <v>144</v>
      </c>
      <c r="B145" t="s">
        <v>14</v>
      </c>
      <c r="C145" t="s">
        <v>5</v>
      </c>
      <c r="D145" s="2">
        <v>7333</v>
      </c>
      <c r="E145" s="3">
        <v>42609</v>
      </c>
      <c r="F145" t="s">
        <v>10</v>
      </c>
    </row>
    <row r="146" spans="1:6" x14ac:dyDescent="0.35">
      <c r="A146">
        <v>145</v>
      </c>
      <c r="B146" t="s">
        <v>17</v>
      </c>
      <c r="C146" t="s">
        <v>6</v>
      </c>
      <c r="D146" s="2">
        <v>7654</v>
      </c>
      <c r="E146" s="3">
        <v>42610</v>
      </c>
      <c r="F146" t="s">
        <v>8</v>
      </c>
    </row>
    <row r="147" spans="1:6" x14ac:dyDescent="0.35">
      <c r="A147">
        <v>146</v>
      </c>
      <c r="B147" t="s">
        <v>14</v>
      </c>
      <c r="C147" t="s">
        <v>5</v>
      </c>
      <c r="D147" s="2">
        <v>3944</v>
      </c>
      <c r="E147" s="3">
        <v>42611</v>
      </c>
      <c r="F147" t="s">
        <v>9</v>
      </c>
    </row>
    <row r="148" spans="1:6" x14ac:dyDescent="0.35">
      <c r="A148">
        <v>147</v>
      </c>
      <c r="B148" t="s">
        <v>18</v>
      </c>
      <c r="C148" t="s">
        <v>6</v>
      </c>
      <c r="D148" s="2">
        <v>5761</v>
      </c>
      <c r="E148" s="3">
        <v>42611</v>
      </c>
      <c r="F148" t="s">
        <v>12</v>
      </c>
    </row>
    <row r="149" spans="1:6" x14ac:dyDescent="0.35">
      <c r="A149">
        <v>148</v>
      </c>
      <c r="B149" t="s">
        <v>13</v>
      </c>
      <c r="C149" t="s">
        <v>5</v>
      </c>
      <c r="D149" s="2">
        <v>6864</v>
      </c>
      <c r="E149" s="3">
        <v>42614</v>
      </c>
      <c r="F149" t="s">
        <v>20</v>
      </c>
    </row>
    <row r="150" spans="1:6" x14ac:dyDescent="0.35">
      <c r="A150">
        <v>149</v>
      </c>
      <c r="B150" t="s">
        <v>13</v>
      </c>
      <c r="C150" t="s">
        <v>5</v>
      </c>
      <c r="D150" s="2">
        <v>4016</v>
      </c>
      <c r="E150" s="3">
        <v>42614</v>
      </c>
      <c r="F150" t="s">
        <v>12</v>
      </c>
    </row>
    <row r="151" spans="1:6" x14ac:dyDescent="0.35">
      <c r="A151">
        <v>150</v>
      </c>
      <c r="B151" t="s">
        <v>13</v>
      </c>
      <c r="C151" t="s">
        <v>5</v>
      </c>
      <c r="D151" s="2">
        <v>1841</v>
      </c>
      <c r="E151" s="3">
        <v>42615</v>
      </c>
      <c r="F151" t="s">
        <v>8</v>
      </c>
    </row>
    <row r="152" spans="1:6" x14ac:dyDescent="0.35">
      <c r="A152">
        <v>151</v>
      </c>
      <c r="B152" t="s">
        <v>13</v>
      </c>
      <c r="C152" t="s">
        <v>5</v>
      </c>
      <c r="D152" s="2">
        <v>424</v>
      </c>
      <c r="E152" s="3">
        <v>42618</v>
      </c>
      <c r="F152" t="s">
        <v>11</v>
      </c>
    </row>
    <row r="153" spans="1:6" x14ac:dyDescent="0.35">
      <c r="A153">
        <v>152</v>
      </c>
      <c r="B153" t="s">
        <v>13</v>
      </c>
      <c r="C153" t="s">
        <v>5</v>
      </c>
      <c r="D153" s="2">
        <v>8765</v>
      </c>
      <c r="E153" s="3">
        <v>42620</v>
      </c>
      <c r="F153" t="s">
        <v>9</v>
      </c>
    </row>
    <row r="154" spans="1:6" x14ac:dyDescent="0.35">
      <c r="A154">
        <v>153</v>
      </c>
      <c r="B154" t="s">
        <v>13</v>
      </c>
      <c r="C154" t="s">
        <v>5</v>
      </c>
      <c r="D154" s="2">
        <v>5583</v>
      </c>
      <c r="E154" s="3">
        <v>42621</v>
      </c>
      <c r="F154" t="s">
        <v>8</v>
      </c>
    </row>
    <row r="155" spans="1:6" x14ac:dyDescent="0.35">
      <c r="A155">
        <v>154</v>
      </c>
      <c r="B155" t="s">
        <v>21</v>
      </c>
      <c r="C155" t="s">
        <v>6</v>
      </c>
      <c r="D155" s="2">
        <v>4390</v>
      </c>
      <c r="E155" s="3">
        <v>42622</v>
      </c>
      <c r="F155" t="s">
        <v>20</v>
      </c>
    </row>
    <row r="156" spans="1:6" x14ac:dyDescent="0.35">
      <c r="A156">
        <v>155</v>
      </c>
      <c r="B156" t="s">
        <v>21</v>
      </c>
      <c r="C156" t="s">
        <v>6</v>
      </c>
      <c r="D156" s="2">
        <v>352</v>
      </c>
      <c r="E156" s="3">
        <v>42622</v>
      </c>
      <c r="F156" t="s">
        <v>10</v>
      </c>
    </row>
    <row r="157" spans="1:6" x14ac:dyDescent="0.35">
      <c r="A157">
        <v>156</v>
      </c>
      <c r="B157" t="s">
        <v>14</v>
      </c>
      <c r="C157" t="s">
        <v>5</v>
      </c>
      <c r="D157" s="2">
        <v>8489</v>
      </c>
      <c r="E157" s="3">
        <v>42624</v>
      </c>
      <c r="F157" t="s">
        <v>8</v>
      </c>
    </row>
    <row r="158" spans="1:6" x14ac:dyDescent="0.35">
      <c r="A158">
        <v>157</v>
      </c>
      <c r="B158" t="s">
        <v>13</v>
      </c>
      <c r="C158" t="s">
        <v>5</v>
      </c>
      <c r="D158" s="2">
        <v>7090</v>
      </c>
      <c r="E158" s="3">
        <v>42624</v>
      </c>
      <c r="F158" t="s">
        <v>19</v>
      </c>
    </row>
    <row r="159" spans="1:6" x14ac:dyDescent="0.35">
      <c r="A159">
        <v>158</v>
      </c>
      <c r="B159" t="s">
        <v>13</v>
      </c>
      <c r="C159" t="s">
        <v>5</v>
      </c>
      <c r="D159" s="2">
        <v>7880</v>
      </c>
      <c r="E159" s="3">
        <v>42628</v>
      </c>
      <c r="F159" t="s">
        <v>8</v>
      </c>
    </row>
    <row r="160" spans="1:6" x14ac:dyDescent="0.35">
      <c r="A160">
        <v>159</v>
      </c>
      <c r="B160" t="s">
        <v>15</v>
      </c>
      <c r="C160" t="s">
        <v>5</v>
      </c>
      <c r="D160" s="2">
        <v>3861</v>
      </c>
      <c r="E160" s="3">
        <v>42631</v>
      </c>
      <c r="F160" t="s">
        <v>8</v>
      </c>
    </row>
    <row r="161" spans="1:6" x14ac:dyDescent="0.35">
      <c r="A161">
        <v>160</v>
      </c>
      <c r="B161" t="s">
        <v>21</v>
      </c>
      <c r="C161" t="s">
        <v>6</v>
      </c>
      <c r="D161" s="2">
        <v>7927</v>
      </c>
      <c r="E161" s="3">
        <v>42632</v>
      </c>
      <c r="F161" t="s">
        <v>12</v>
      </c>
    </row>
    <row r="162" spans="1:6" x14ac:dyDescent="0.35">
      <c r="A162">
        <v>161</v>
      </c>
      <c r="B162" t="s">
        <v>13</v>
      </c>
      <c r="C162" t="s">
        <v>5</v>
      </c>
      <c r="D162" s="2">
        <v>6162</v>
      </c>
      <c r="E162" s="3">
        <v>42633</v>
      </c>
      <c r="F162" t="s">
        <v>8</v>
      </c>
    </row>
    <row r="163" spans="1:6" x14ac:dyDescent="0.35">
      <c r="A163">
        <v>162</v>
      </c>
      <c r="B163" t="s">
        <v>16</v>
      </c>
      <c r="C163" t="s">
        <v>5</v>
      </c>
      <c r="D163" s="2">
        <v>5523</v>
      </c>
      <c r="E163" s="3">
        <v>42638</v>
      </c>
      <c r="F163" t="s">
        <v>11</v>
      </c>
    </row>
    <row r="164" spans="1:6" x14ac:dyDescent="0.35">
      <c r="A164">
        <v>163</v>
      </c>
      <c r="B164" t="s">
        <v>21</v>
      </c>
      <c r="C164" t="s">
        <v>6</v>
      </c>
      <c r="D164" s="2">
        <v>5936</v>
      </c>
      <c r="E164" s="3">
        <v>42638</v>
      </c>
      <c r="F164" t="s">
        <v>9</v>
      </c>
    </row>
    <row r="165" spans="1:6" x14ac:dyDescent="0.35">
      <c r="A165">
        <v>164</v>
      </c>
      <c r="B165" t="s">
        <v>17</v>
      </c>
      <c r="C165" t="s">
        <v>6</v>
      </c>
      <c r="D165" s="2">
        <v>7251</v>
      </c>
      <c r="E165" s="3">
        <v>42639</v>
      </c>
      <c r="F165" t="s">
        <v>12</v>
      </c>
    </row>
    <row r="166" spans="1:6" x14ac:dyDescent="0.35">
      <c r="A166">
        <v>165</v>
      </c>
      <c r="B166" t="s">
        <v>15</v>
      </c>
      <c r="C166" t="s">
        <v>5</v>
      </c>
      <c r="D166" s="2">
        <v>6187</v>
      </c>
      <c r="E166" s="3">
        <v>42640</v>
      </c>
      <c r="F166" t="s">
        <v>11</v>
      </c>
    </row>
    <row r="167" spans="1:6" x14ac:dyDescent="0.35">
      <c r="A167">
        <v>166</v>
      </c>
      <c r="B167" t="s">
        <v>13</v>
      </c>
      <c r="C167" t="s">
        <v>5</v>
      </c>
      <c r="D167" s="2">
        <v>3210</v>
      </c>
      <c r="E167" s="3">
        <v>42642</v>
      </c>
      <c r="F167" t="s">
        <v>12</v>
      </c>
    </row>
    <row r="168" spans="1:6" x14ac:dyDescent="0.35">
      <c r="A168">
        <v>167</v>
      </c>
      <c r="B168" t="s">
        <v>17</v>
      </c>
      <c r="C168" t="s">
        <v>6</v>
      </c>
      <c r="D168" s="2">
        <v>682</v>
      </c>
      <c r="E168" s="3">
        <v>42642</v>
      </c>
      <c r="F168" t="s">
        <v>12</v>
      </c>
    </row>
    <row r="169" spans="1:6" x14ac:dyDescent="0.35">
      <c r="A169">
        <v>168</v>
      </c>
      <c r="B169" t="s">
        <v>13</v>
      </c>
      <c r="C169" t="s">
        <v>5</v>
      </c>
      <c r="D169" s="2">
        <v>793</v>
      </c>
      <c r="E169" s="3">
        <v>42646</v>
      </c>
      <c r="F169" t="s">
        <v>11</v>
      </c>
    </row>
    <row r="170" spans="1:6" x14ac:dyDescent="0.35">
      <c r="A170">
        <v>169</v>
      </c>
      <c r="B170" t="s">
        <v>17</v>
      </c>
      <c r="C170" t="s">
        <v>6</v>
      </c>
      <c r="D170" s="2">
        <v>5346</v>
      </c>
      <c r="E170" s="3">
        <v>42647</v>
      </c>
      <c r="F170" t="s">
        <v>12</v>
      </c>
    </row>
    <row r="171" spans="1:6" x14ac:dyDescent="0.35">
      <c r="A171">
        <v>170</v>
      </c>
      <c r="B171" t="s">
        <v>13</v>
      </c>
      <c r="C171" t="s">
        <v>5</v>
      </c>
      <c r="D171" s="2">
        <v>7103</v>
      </c>
      <c r="E171" s="3">
        <v>42650</v>
      </c>
      <c r="F171" t="s">
        <v>20</v>
      </c>
    </row>
    <row r="172" spans="1:6" x14ac:dyDescent="0.35">
      <c r="A172">
        <v>171</v>
      </c>
      <c r="B172" t="s">
        <v>17</v>
      </c>
      <c r="C172" t="s">
        <v>6</v>
      </c>
      <c r="D172" s="2">
        <v>4603</v>
      </c>
      <c r="E172" s="3">
        <v>42653</v>
      </c>
      <c r="F172" t="s">
        <v>8</v>
      </c>
    </row>
    <row r="173" spans="1:6" x14ac:dyDescent="0.35">
      <c r="A173">
        <v>172</v>
      </c>
      <c r="B173" t="s">
        <v>14</v>
      </c>
      <c r="C173" t="s">
        <v>5</v>
      </c>
      <c r="D173" s="2">
        <v>8160</v>
      </c>
      <c r="E173" s="3">
        <v>42659</v>
      </c>
      <c r="F173" t="s">
        <v>19</v>
      </c>
    </row>
    <row r="174" spans="1:6" x14ac:dyDescent="0.35">
      <c r="A174">
        <v>173</v>
      </c>
      <c r="B174" t="s">
        <v>14</v>
      </c>
      <c r="C174" t="s">
        <v>5</v>
      </c>
      <c r="D174" s="2">
        <v>7171</v>
      </c>
      <c r="E174" s="3">
        <v>42666</v>
      </c>
      <c r="F174" t="s">
        <v>9</v>
      </c>
    </row>
    <row r="175" spans="1:6" x14ac:dyDescent="0.35">
      <c r="A175">
        <v>174</v>
      </c>
      <c r="B175" t="s">
        <v>13</v>
      </c>
      <c r="C175" t="s">
        <v>5</v>
      </c>
      <c r="D175" s="2">
        <v>3552</v>
      </c>
      <c r="E175" s="3">
        <v>42666</v>
      </c>
      <c r="F175" t="s">
        <v>20</v>
      </c>
    </row>
    <row r="176" spans="1:6" x14ac:dyDescent="0.35">
      <c r="A176">
        <v>175</v>
      </c>
      <c r="B176" t="s">
        <v>13</v>
      </c>
      <c r="C176" t="s">
        <v>5</v>
      </c>
      <c r="D176" s="2">
        <v>7273</v>
      </c>
      <c r="E176" s="3">
        <v>42668</v>
      </c>
      <c r="F176" t="s">
        <v>11</v>
      </c>
    </row>
    <row r="177" spans="1:6" x14ac:dyDescent="0.35">
      <c r="A177">
        <v>176</v>
      </c>
      <c r="B177" t="s">
        <v>13</v>
      </c>
      <c r="C177" t="s">
        <v>5</v>
      </c>
      <c r="D177" s="2">
        <v>2402</v>
      </c>
      <c r="E177" s="3">
        <v>42669</v>
      </c>
      <c r="F177" t="s">
        <v>12</v>
      </c>
    </row>
    <row r="178" spans="1:6" x14ac:dyDescent="0.35">
      <c r="A178">
        <v>177</v>
      </c>
      <c r="B178" t="s">
        <v>13</v>
      </c>
      <c r="C178" t="s">
        <v>5</v>
      </c>
      <c r="D178" s="2">
        <v>1197</v>
      </c>
      <c r="E178" s="3">
        <v>42669</v>
      </c>
      <c r="F178" t="s">
        <v>11</v>
      </c>
    </row>
    <row r="179" spans="1:6" x14ac:dyDescent="0.35">
      <c r="A179">
        <v>178</v>
      </c>
      <c r="B179" t="s">
        <v>18</v>
      </c>
      <c r="C179" t="s">
        <v>6</v>
      </c>
      <c r="D179" s="2">
        <v>5015</v>
      </c>
      <c r="E179" s="3">
        <v>42669</v>
      </c>
      <c r="F179" t="s">
        <v>11</v>
      </c>
    </row>
    <row r="180" spans="1:6" x14ac:dyDescent="0.35">
      <c r="A180">
        <v>179</v>
      </c>
      <c r="B180" t="s">
        <v>15</v>
      </c>
      <c r="C180" t="s">
        <v>5</v>
      </c>
      <c r="D180" s="2">
        <v>5818</v>
      </c>
      <c r="E180" s="3">
        <v>42676</v>
      </c>
      <c r="F180" t="s">
        <v>8</v>
      </c>
    </row>
    <row r="181" spans="1:6" x14ac:dyDescent="0.35">
      <c r="A181">
        <v>180</v>
      </c>
      <c r="B181" t="s">
        <v>13</v>
      </c>
      <c r="C181" t="s">
        <v>5</v>
      </c>
      <c r="D181" s="2">
        <v>4399</v>
      </c>
      <c r="E181" s="3">
        <v>42677</v>
      </c>
      <c r="F181" t="s">
        <v>9</v>
      </c>
    </row>
    <row r="182" spans="1:6" x14ac:dyDescent="0.35">
      <c r="A182">
        <v>181</v>
      </c>
      <c r="B182" t="s">
        <v>17</v>
      </c>
      <c r="C182" t="s">
        <v>6</v>
      </c>
      <c r="D182" s="2">
        <v>3011</v>
      </c>
      <c r="E182" s="3">
        <v>42677</v>
      </c>
      <c r="F182" t="s">
        <v>8</v>
      </c>
    </row>
    <row r="183" spans="1:6" x14ac:dyDescent="0.35">
      <c r="A183">
        <v>182</v>
      </c>
      <c r="B183" t="s">
        <v>14</v>
      </c>
      <c r="C183" t="s">
        <v>5</v>
      </c>
      <c r="D183" s="2">
        <v>4715</v>
      </c>
      <c r="E183" s="3">
        <v>42683</v>
      </c>
      <c r="F183" t="s">
        <v>9</v>
      </c>
    </row>
    <row r="184" spans="1:6" x14ac:dyDescent="0.35">
      <c r="A184">
        <v>183</v>
      </c>
      <c r="B184" t="s">
        <v>14</v>
      </c>
      <c r="C184" t="s">
        <v>5</v>
      </c>
      <c r="D184" s="2">
        <v>5321</v>
      </c>
      <c r="E184" s="3">
        <v>42686</v>
      </c>
      <c r="F184" t="s">
        <v>19</v>
      </c>
    </row>
    <row r="185" spans="1:6" x14ac:dyDescent="0.35">
      <c r="A185">
        <v>184</v>
      </c>
      <c r="B185" t="s">
        <v>13</v>
      </c>
      <c r="C185" t="s">
        <v>5</v>
      </c>
      <c r="D185" s="2">
        <v>8894</v>
      </c>
      <c r="E185" s="3">
        <v>42689</v>
      </c>
      <c r="F185" t="s">
        <v>8</v>
      </c>
    </row>
    <row r="186" spans="1:6" x14ac:dyDescent="0.35">
      <c r="A186">
        <v>185</v>
      </c>
      <c r="B186" t="s">
        <v>17</v>
      </c>
      <c r="C186" t="s">
        <v>6</v>
      </c>
      <c r="D186" s="2">
        <v>4846</v>
      </c>
      <c r="E186" s="3">
        <v>42699</v>
      </c>
      <c r="F186" t="s">
        <v>9</v>
      </c>
    </row>
    <row r="187" spans="1:6" x14ac:dyDescent="0.35">
      <c r="A187">
        <v>186</v>
      </c>
      <c r="B187" t="s">
        <v>21</v>
      </c>
      <c r="C187" t="s">
        <v>6</v>
      </c>
      <c r="D187" s="2">
        <v>284</v>
      </c>
      <c r="E187" s="3">
        <v>42699</v>
      </c>
      <c r="F187" t="s">
        <v>12</v>
      </c>
    </row>
    <row r="188" spans="1:6" x14ac:dyDescent="0.35">
      <c r="A188">
        <v>187</v>
      </c>
      <c r="B188" t="s">
        <v>15</v>
      </c>
      <c r="C188" t="s">
        <v>5</v>
      </c>
      <c r="D188" s="2">
        <v>8283</v>
      </c>
      <c r="E188" s="3">
        <v>42700</v>
      </c>
      <c r="F188" t="s">
        <v>9</v>
      </c>
    </row>
    <row r="189" spans="1:6" x14ac:dyDescent="0.35">
      <c r="A189">
        <v>188</v>
      </c>
      <c r="B189" t="s">
        <v>15</v>
      </c>
      <c r="C189" t="s">
        <v>5</v>
      </c>
      <c r="D189" s="2">
        <v>9990</v>
      </c>
      <c r="E189" s="3">
        <v>42702</v>
      </c>
      <c r="F189" t="s">
        <v>10</v>
      </c>
    </row>
    <row r="190" spans="1:6" x14ac:dyDescent="0.35">
      <c r="A190">
        <v>189</v>
      </c>
      <c r="B190" t="s">
        <v>13</v>
      </c>
      <c r="C190" t="s">
        <v>5</v>
      </c>
      <c r="D190" s="2">
        <v>9014</v>
      </c>
      <c r="E190" s="3">
        <v>42702</v>
      </c>
      <c r="F190" t="s">
        <v>11</v>
      </c>
    </row>
    <row r="191" spans="1:6" x14ac:dyDescent="0.35">
      <c r="A191">
        <v>190</v>
      </c>
      <c r="B191" t="s">
        <v>14</v>
      </c>
      <c r="C191" t="s">
        <v>5</v>
      </c>
      <c r="D191" s="2">
        <v>1942</v>
      </c>
      <c r="E191" s="3">
        <v>42703</v>
      </c>
      <c r="F191" t="s">
        <v>19</v>
      </c>
    </row>
    <row r="192" spans="1:6" x14ac:dyDescent="0.35">
      <c r="A192">
        <v>191</v>
      </c>
      <c r="B192" t="s">
        <v>13</v>
      </c>
      <c r="C192" t="s">
        <v>5</v>
      </c>
      <c r="D192" s="2">
        <v>7223</v>
      </c>
      <c r="E192" s="3">
        <v>42704</v>
      </c>
      <c r="F192" t="s">
        <v>8</v>
      </c>
    </row>
    <row r="193" spans="1:6" x14ac:dyDescent="0.35">
      <c r="A193">
        <v>192</v>
      </c>
      <c r="B193" t="s">
        <v>17</v>
      </c>
      <c r="C193" t="s">
        <v>6</v>
      </c>
      <c r="D193" s="2">
        <v>4673</v>
      </c>
      <c r="E193" s="3">
        <v>42706</v>
      </c>
      <c r="F193" t="s">
        <v>8</v>
      </c>
    </row>
    <row r="194" spans="1:6" x14ac:dyDescent="0.35">
      <c r="A194">
        <v>193</v>
      </c>
      <c r="B194" t="s">
        <v>17</v>
      </c>
      <c r="C194" t="s">
        <v>6</v>
      </c>
      <c r="D194" s="2">
        <v>9104</v>
      </c>
      <c r="E194" s="3">
        <v>42708</v>
      </c>
      <c r="F194" t="s">
        <v>19</v>
      </c>
    </row>
    <row r="195" spans="1:6" x14ac:dyDescent="0.35">
      <c r="A195">
        <v>194</v>
      </c>
      <c r="B195" t="s">
        <v>14</v>
      </c>
      <c r="C195" t="s">
        <v>5</v>
      </c>
      <c r="D195" s="2">
        <v>6078</v>
      </c>
      <c r="E195" s="3">
        <v>42709</v>
      </c>
      <c r="F195" t="s">
        <v>8</v>
      </c>
    </row>
    <row r="196" spans="1:6" x14ac:dyDescent="0.35">
      <c r="A196">
        <v>195</v>
      </c>
      <c r="B196" t="s">
        <v>18</v>
      </c>
      <c r="C196" t="s">
        <v>6</v>
      </c>
      <c r="D196" s="2">
        <v>3278</v>
      </c>
      <c r="E196" s="3">
        <v>42710</v>
      </c>
      <c r="F196" t="s">
        <v>12</v>
      </c>
    </row>
    <row r="197" spans="1:6" x14ac:dyDescent="0.35">
      <c r="A197">
        <v>196</v>
      </c>
      <c r="B197" t="s">
        <v>13</v>
      </c>
      <c r="C197" t="s">
        <v>5</v>
      </c>
      <c r="D197" s="2">
        <v>136</v>
      </c>
      <c r="E197" s="3">
        <v>42716</v>
      </c>
      <c r="F197" t="s">
        <v>10</v>
      </c>
    </row>
    <row r="198" spans="1:6" x14ac:dyDescent="0.35">
      <c r="A198">
        <v>197</v>
      </c>
      <c r="B198" t="s">
        <v>13</v>
      </c>
      <c r="C198" t="s">
        <v>5</v>
      </c>
      <c r="D198" s="2">
        <v>8377</v>
      </c>
      <c r="E198" s="3">
        <v>42716</v>
      </c>
      <c r="F198" t="s">
        <v>11</v>
      </c>
    </row>
    <row r="199" spans="1:6" x14ac:dyDescent="0.35">
      <c r="A199">
        <v>198</v>
      </c>
      <c r="B199" t="s">
        <v>13</v>
      </c>
      <c r="C199" t="s">
        <v>5</v>
      </c>
      <c r="D199" s="2">
        <v>2382</v>
      </c>
      <c r="E199" s="3">
        <v>42716</v>
      </c>
      <c r="F199" t="s">
        <v>8</v>
      </c>
    </row>
    <row r="200" spans="1:6" x14ac:dyDescent="0.35">
      <c r="A200">
        <v>199</v>
      </c>
      <c r="B200" t="s">
        <v>13</v>
      </c>
      <c r="C200" t="s">
        <v>5</v>
      </c>
      <c r="D200" s="2">
        <v>8702</v>
      </c>
      <c r="E200" s="3">
        <v>42719</v>
      </c>
      <c r="F200" t="s">
        <v>12</v>
      </c>
    </row>
    <row r="201" spans="1:6" x14ac:dyDescent="0.35">
      <c r="A201">
        <v>200</v>
      </c>
      <c r="B201" t="s">
        <v>13</v>
      </c>
      <c r="C201" t="s">
        <v>5</v>
      </c>
      <c r="D201" s="2">
        <v>5021</v>
      </c>
      <c r="E201" s="3">
        <v>42720</v>
      </c>
      <c r="F201" t="s">
        <v>8</v>
      </c>
    </row>
    <row r="202" spans="1:6" x14ac:dyDescent="0.35">
      <c r="A202">
        <v>201</v>
      </c>
      <c r="B202" t="s">
        <v>14</v>
      </c>
      <c r="C202" t="s">
        <v>5</v>
      </c>
      <c r="D202" s="2">
        <v>1760</v>
      </c>
      <c r="E202" s="3">
        <v>42720</v>
      </c>
      <c r="F202" t="s">
        <v>11</v>
      </c>
    </row>
    <row r="203" spans="1:6" x14ac:dyDescent="0.35">
      <c r="A203">
        <v>202</v>
      </c>
      <c r="B203" t="s">
        <v>13</v>
      </c>
      <c r="C203" t="s">
        <v>5</v>
      </c>
      <c r="D203" s="2">
        <v>4766</v>
      </c>
      <c r="E203" s="3">
        <v>42722</v>
      </c>
      <c r="F203" t="s">
        <v>12</v>
      </c>
    </row>
    <row r="204" spans="1:6" x14ac:dyDescent="0.35">
      <c r="A204">
        <v>203</v>
      </c>
      <c r="B204" t="s">
        <v>18</v>
      </c>
      <c r="C204" t="s">
        <v>6</v>
      </c>
      <c r="D204" s="2">
        <v>1541</v>
      </c>
      <c r="E204" s="3">
        <v>42723</v>
      </c>
      <c r="F204" t="s">
        <v>9</v>
      </c>
    </row>
    <row r="205" spans="1:6" x14ac:dyDescent="0.35">
      <c r="A205">
        <v>204</v>
      </c>
      <c r="B205" t="s">
        <v>15</v>
      </c>
      <c r="C205" t="s">
        <v>5</v>
      </c>
      <c r="D205" s="2">
        <v>2782</v>
      </c>
      <c r="E205" s="3">
        <v>42724</v>
      </c>
      <c r="F205" t="s">
        <v>9</v>
      </c>
    </row>
    <row r="206" spans="1:6" x14ac:dyDescent="0.35">
      <c r="A206">
        <v>205</v>
      </c>
      <c r="B206" t="s">
        <v>14</v>
      </c>
      <c r="C206" t="s">
        <v>5</v>
      </c>
      <c r="D206" s="2">
        <v>2455</v>
      </c>
      <c r="E206" s="3">
        <v>42724</v>
      </c>
      <c r="F206" t="s">
        <v>10</v>
      </c>
    </row>
    <row r="207" spans="1:6" x14ac:dyDescent="0.35">
      <c r="A207">
        <v>206</v>
      </c>
      <c r="B207" t="s">
        <v>14</v>
      </c>
      <c r="C207" t="s">
        <v>5</v>
      </c>
      <c r="D207" s="2">
        <v>4512</v>
      </c>
      <c r="E207" s="3">
        <v>42726</v>
      </c>
      <c r="F207" t="s">
        <v>20</v>
      </c>
    </row>
    <row r="208" spans="1:6" x14ac:dyDescent="0.35">
      <c r="A208">
        <v>207</v>
      </c>
      <c r="B208" t="s">
        <v>14</v>
      </c>
      <c r="C208" t="s">
        <v>5</v>
      </c>
      <c r="D208" s="2">
        <v>8752</v>
      </c>
      <c r="E208" s="3">
        <v>42726</v>
      </c>
      <c r="F208" t="s">
        <v>12</v>
      </c>
    </row>
    <row r="209" spans="1:6" x14ac:dyDescent="0.35">
      <c r="A209">
        <v>208</v>
      </c>
      <c r="B209" t="s">
        <v>17</v>
      </c>
      <c r="C209" t="s">
        <v>6</v>
      </c>
      <c r="D209" s="2">
        <v>9127</v>
      </c>
      <c r="E209" s="3">
        <v>42729</v>
      </c>
      <c r="F209" t="s">
        <v>8</v>
      </c>
    </row>
    <row r="210" spans="1:6" x14ac:dyDescent="0.35">
      <c r="A210">
        <v>209</v>
      </c>
      <c r="B210" t="s">
        <v>14</v>
      </c>
      <c r="C210" t="s">
        <v>5</v>
      </c>
      <c r="D210" s="2">
        <v>1777</v>
      </c>
      <c r="E210" s="3">
        <v>42732</v>
      </c>
      <c r="F210" t="s">
        <v>19</v>
      </c>
    </row>
    <row r="211" spans="1:6" x14ac:dyDescent="0.35">
      <c r="A211">
        <v>210</v>
      </c>
      <c r="B211" t="s">
        <v>18</v>
      </c>
      <c r="C211" t="s">
        <v>6</v>
      </c>
      <c r="D211" s="2">
        <v>680</v>
      </c>
      <c r="E211" s="3">
        <v>42732</v>
      </c>
      <c r="F211" t="s">
        <v>19</v>
      </c>
    </row>
    <row r="212" spans="1:6" x14ac:dyDescent="0.35">
      <c r="A212">
        <v>211</v>
      </c>
      <c r="B212" t="s">
        <v>15</v>
      </c>
      <c r="C212" t="s">
        <v>5</v>
      </c>
      <c r="D212" s="2">
        <v>958</v>
      </c>
      <c r="E212" s="3">
        <v>42733</v>
      </c>
      <c r="F212" t="s">
        <v>8</v>
      </c>
    </row>
    <row r="213" spans="1:6" x14ac:dyDescent="0.35">
      <c r="A213">
        <v>212</v>
      </c>
      <c r="B213" t="s">
        <v>17</v>
      </c>
      <c r="C213" t="s">
        <v>6</v>
      </c>
      <c r="D213" s="2">
        <v>2613</v>
      </c>
      <c r="E213" s="3">
        <v>42733</v>
      </c>
      <c r="F213" t="s">
        <v>11</v>
      </c>
    </row>
    <row r="214" spans="1:6" x14ac:dyDescent="0.35">
      <c r="A214">
        <v>213</v>
      </c>
      <c r="B214" t="s">
        <v>17</v>
      </c>
      <c r="C214" t="s">
        <v>6</v>
      </c>
      <c r="D214" s="2">
        <v>339</v>
      </c>
      <c r="E214" s="3">
        <v>42734</v>
      </c>
      <c r="F214" t="s">
        <v>11</v>
      </c>
    </row>
  </sheetData>
  <conditionalFormatting sqref="D2:D214">
    <cfRule type="aboveAverage" dxfId="12" priority="11" aboveAverage="0"/>
    <cfRule type="aboveAverage" dxfId="11" priority="12"/>
  </conditionalFormatting>
  <conditionalFormatting sqref="C1">
    <cfRule type="containsText" dxfId="10" priority="8" operator="containsText" text="Fruit">
      <formula>NOT(ISERROR(SEARCH("Fruit",C1)))</formula>
    </cfRule>
  </conditionalFormatting>
  <conditionalFormatting sqref="F2:F214">
    <cfRule type="containsText" dxfId="9" priority="4" operator="containsText" text="United States">
      <formula>NOT(ISERROR(SEARCH("United States",F2)))</formula>
    </cfRule>
    <cfRule type="containsText" dxfId="8" priority="5" operator="containsText" text="France">
      <formula>NOT(ISERROR(SEARCH("France",F2)))</formula>
    </cfRule>
    <cfRule type="containsText" dxfId="7" priority="7" operator="containsText" text="Germany">
      <formula>NOT(ISERROR(SEARCH("Germany",F2)))</formula>
    </cfRule>
  </conditionalFormatting>
  <conditionalFormatting sqref="F32">
    <cfRule type="containsText" dxfId="6" priority="6" operator="containsText" text="france">
      <formula>NOT(ISERROR(SEARCH("france",F32)))</formula>
    </cfRule>
  </conditionalFormatting>
  <conditionalFormatting sqref="C2:C214">
    <cfRule type="containsText" dxfId="5" priority="2" operator="containsText" text="Vegetables">
      <formula>NOT(ISERROR(SEARCH("Vegetables",C2)))</formula>
    </cfRule>
    <cfRule type="containsText" dxfId="4" priority="3" operator="containsText" text="Fruit">
      <formula>NOT(ISERROR(SEARCH("Fruit",C2)))</formula>
    </cfRule>
  </conditionalFormatting>
  <conditionalFormatting sqref="E2:E214">
    <cfRule type="expression" dxfId="3" priority="1">
      <formula>"01/01/2016 :30/06/2016"</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216A-4D52-4226-A44A-0AF57F06BE1B}">
  <dimension ref="A4:O30"/>
  <sheetViews>
    <sheetView topLeftCell="A5" workbookViewId="0">
      <selection activeCell="I27" sqref="I27"/>
    </sheetView>
  </sheetViews>
  <sheetFormatPr defaultRowHeight="14.5" x14ac:dyDescent="0.35"/>
  <cols>
    <col min="1" max="1" width="15.453125" bestFit="1" customWidth="1"/>
    <col min="2" max="2" width="15.1796875" bestFit="1" customWidth="1"/>
    <col min="14" max="14" width="10.7265625" bestFit="1" customWidth="1"/>
    <col min="15" max="15" width="14" bestFit="1" customWidth="1"/>
  </cols>
  <sheetData>
    <row r="4" spans="1:15" x14ac:dyDescent="0.35">
      <c r="N4" t="s">
        <v>109</v>
      </c>
    </row>
    <row r="5" spans="1:15" x14ac:dyDescent="0.35">
      <c r="A5" t="s">
        <v>37</v>
      </c>
      <c r="N5" s="10" t="s">
        <v>2</v>
      </c>
      <c r="O5" t="s">
        <v>35</v>
      </c>
    </row>
    <row r="6" spans="1:15" x14ac:dyDescent="0.35">
      <c r="A6" s="10" t="s">
        <v>0</v>
      </c>
      <c r="B6" t="s">
        <v>36</v>
      </c>
      <c r="N6" t="s">
        <v>14</v>
      </c>
      <c r="O6" s="11">
        <v>191257</v>
      </c>
    </row>
    <row r="7" spans="1:15" x14ac:dyDescent="0.35">
      <c r="A7" t="s">
        <v>11</v>
      </c>
      <c r="B7" s="11">
        <v>3239</v>
      </c>
      <c r="N7" t="s">
        <v>13</v>
      </c>
      <c r="O7" s="11">
        <v>340295</v>
      </c>
    </row>
    <row r="8" spans="1:15" x14ac:dyDescent="0.35">
      <c r="A8" t="s">
        <v>10</v>
      </c>
      <c r="B8" s="11">
        <v>1856</v>
      </c>
      <c r="N8" t="s">
        <v>18</v>
      </c>
      <c r="O8" s="11">
        <v>57281</v>
      </c>
    </row>
    <row r="9" spans="1:15" x14ac:dyDescent="0.35">
      <c r="A9" t="s">
        <v>19</v>
      </c>
      <c r="B9" s="11">
        <v>2795</v>
      </c>
      <c r="N9" t="s">
        <v>21</v>
      </c>
      <c r="O9" s="11">
        <v>142439</v>
      </c>
    </row>
    <row r="10" spans="1:15" x14ac:dyDescent="0.35">
      <c r="A10" t="s">
        <v>12</v>
      </c>
      <c r="B10" s="11">
        <v>3703</v>
      </c>
      <c r="N10" t="s">
        <v>17</v>
      </c>
      <c r="O10" s="11">
        <v>136945</v>
      </c>
    </row>
    <row r="11" spans="1:15" x14ac:dyDescent="0.35">
      <c r="A11" t="s">
        <v>20</v>
      </c>
      <c r="B11" s="11">
        <v>1516</v>
      </c>
      <c r="N11" t="s">
        <v>16</v>
      </c>
      <c r="O11" s="11">
        <v>57079</v>
      </c>
    </row>
    <row r="12" spans="1:15" x14ac:dyDescent="0.35">
      <c r="A12" t="s">
        <v>9</v>
      </c>
      <c r="B12" s="11">
        <v>3633</v>
      </c>
      <c r="N12" t="s">
        <v>15</v>
      </c>
      <c r="O12" s="11">
        <v>104438</v>
      </c>
    </row>
    <row r="13" spans="1:15" x14ac:dyDescent="0.35">
      <c r="A13" t="s">
        <v>8</v>
      </c>
      <c r="B13" s="11">
        <v>6049</v>
      </c>
      <c r="N13" t="s">
        <v>34</v>
      </c>
      <c r="O13" s="11">
        <v>1029734</v>
      </c>
    </row>
    <row r="14" spans="1:15" x14ac:dyDescent="0.35">
      <c r="A14" t="s">
        <v>34</v>
      </c>
      <c r="B14" s="11">
        <v>22791</v>
      </c>
    </row>
    <row r="16" spans="1:15" x14ac:dyDescent="0.35">
      <c r="N16" t="s">
        <v>41</v>
      </c>
    </row>
    <row r="17" spans="1:15" x14ac:dyDescent="0.35">
      <c r="N17" s="10" t="s">
        <v>0</v>
      </c>
      <c r="O17" t="s">
        <v>40</v>
      </c>
    </row>
    <row r="18" spans="1:15" x14ac:dyDescent="0.35">
      <c r="A18" t="s">
        <v>38</v>
      </c>
      <c r="N18" t="s">
        <v>11</v>
      </c>
      <c r="O18" s="11">
        <v>27</v>
      </c>
    </row>
    <row r="19" spans="1:15" x14ac:dyDescent="0.35">
      <c r="A19" s="10" t="s">
        <v>3</v>
      </c>
      <c r="B19" t="s">
        <v>36</v>
      </c>
      <c r="N19" t="s">
        <v>10</v>
      </c>
      <c r="O19" s="11">
        <v>20</v>
      </c>
    </row>
    <row r="20" spans="1:15" x14ac:dyDescent="0.35">
      <c r="A20" t="s">
        <v>5</v>
      </c>
      <c r="B20" s="11">
        <v>15657</v>
      </c>
      <c r="N20" t="s">
        <v>19</v>
      </c>
      <c r="O20" s="11">
        <v>28</v>
      </c>
    </row>
    <row r="21" spans="1:15" x14ac:dyDescent="0.35">
      <c r="A21" t="s">
        <v>6</v>
      </c>
      <c r="B21" s="11">
        <v>7134</v>
      </c>
      <c r="N21" t="s">
        <v>12</v>
      </c>
      <c r="O21" s="11">
        <v>33</v>
      </c>
    </row>
    <row r="22" spans="1:15" x14ac:dyDescent="0.35">
      <c r="A22" t="s">
        <v>34</v>
      </c>
      <c r="B22" s="11">
        <v>22791</v>
      </c>
      <c r="N22" t="s">
        <v>20</v>
      </c>
      <c r="O22" s="11">
        <v>14</v>
      </c>
    </row>
    <row r="23" spans="1:15" x14ac:dyDescent="0.35">
      <c r="N23" t="s">
        <v>9</v>
      </c>
      <c r="O23" s="11">
        <v>34</v>
      </c>
    </row>
    <row r="24" spans="1:15" x14ac:dyDescent="0.35">
      <c r="N24" t="s">
        <v>8</v>
      </c>
      <c r="O24" s="11">
        <v>57</v>
      </c>
    </row>
    <row r="25" spans="1:15" x14ac:dyDescent="0.35">
      <c r="N25" t="s">
        <v>34</v>
      </c>
      <c r="O25" s="11">
        <v>213</v>
      </c>
    </row>
    <row r="26" spans="1:15" x14ac:dyDescent="0.35">
      <c r="A26" t="s">
        <v>110</v>
      </c>
    </row>
    <row r="27" spans="1:15" x14ac:dyDescent="0.35">
      <c r="A27" s="10" t="s">
        <v>3</v>
      </c>
      <c r="B27" t="s">
        <v>35</v>
      </c>
    </row>
    <row r="28" spans="1:15" x14ac:dyDescent="0.35">
      <c r="A28" t="s">
        <v>5</v>
      </c>
      <c r="B28" s="11">
        <v>693069</v>
      </c>
    </row>
    <row r="29" spans="1:15" x14ac:dyDescent="0.35">
      <c r="A29" t="s">
        <v>6</v>
      </c>
      <c r="B29" s="11">
        <v>336665</v>
      </c>
    </row>
    <row r="30" spans="1:15" x14ac:dyDescent="0.35">
      <c r="A30" t="s">
        <v>34</v>
      </c>
      <c r="B30" s="11">
        <v>1029734</v>
      </c>
    </row>
  </sheetData>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A1F6F-FEA7-4DFD-96B8-2640BBFFB16B}">
  <dimension ref="A4:N31"/>
  <sheetViews>
    <sheetView topLeftCell="A26" zoomScale="71" workbookViewId="0">
      <selection activeCell="H1" sqref="H1"/>
    </sheetView>
  </sheetViews>
  <sheetFormatPr defaultRowHeight="14.5" x14ac:dyDescent="0.35"/>
  <cols>
    <col min="1" max="1" width="14.81640625" bestFit="1" customWidth="1"/>
    <col min="2" max="13" width="10.81640625" bestFit="1" customWidth="1"/>
    <col min="14" max="14" width="11.26953125" bestFit="1" customWidth="1"/>
    <col min="15" max="151" width="10.1796875" bestFit="1" customWidth="1"/>
    <col min="152" max="152" width="11.26953125" bestFit="1" customWidth="1"/>
  </cols>
  <sheetData>
    <row r="4" spans="1:4" x14ac:dyDescent="0.35">
      <c r="A4" t="s">
        <v>39</v>
      </c>
    </row>
    <row r="5" spans="1:4" x14ac:dyDescent="0.35">
      <c r="A5" s="10" t="s">
        <v>35</v>
      </c>
      <c r="B5" s="10" t="s">
        <v>3</v>
      </c>
    </row>
    <row r="6" spans="1:4" x14ac:dyDescent="0.35">
      <c r="A6" s="10" t="s">
        <v>0</v>
      </c>
      <c r="B6" t="s">
        <v>5</v>
      </c>
      <c r="C6" t="s">
        <v>6</v>
      </c>
      <c r="D6" t="s">
        <v>34</v>
      </c>
    </row>
    <row r="7" spans="1:4" x14ac:dyDescent="0.35">
      <c r="A7" t="s">
        <v>11</v>
      </c>
      <c r="B7" s="11">
        <v>91221</v>
      </c>
      <c r="C7" s="11">
        <v>40492</v>
      </c>
      <c r="D7" s="11">
        <v>131713</v>
      </c>
    </row>
    <row r="8" spans="1:4" x14ac:dyDescent="0.35">
      <c r="A8" t="s">
        <v>10</v>
      </c>
      <c r="B8" s="11">
        <v>82338</v>
      </c>
      <c r="C8" s="11">
        <v>12407</v>
      </c>
      <c r="D8" s="11">
        <v>94745</v>
      </c>
    </row>
    <row r="9" spans="1:4" x14ac:dyDescent="0.35">
      <c r="A9" t="s">
        <v>19</v>
      </c>
      <c r="B9" s="11">
        <v>125931</v>
      </c>
      <c r="C9" s="11">
        <v>15125</v>
      </c>
      <c r="D9" s="11">
        <v>141056</v>
      </c>
    </row>
    <row r="10" spans="1:4" x14ac:dyDescent="0.35">
      <c r="A10" t="s">
        <v>12</v>
      </c>
      <c r="B10" s="11">
        <v>66430</v>
      </c>
      <c r="C10" s="11">
        <v>88738</v>
      </c>
      <c r="D10" s="11">
        <v>155168</v>
      </c>
    </row>
    <row r="11" spans="1:4" x14ac:dyDescent="0.35">
      <c r="A11" t="s">
        <v>20</v>
      </c>
      <c r="B11" s="11">
        <v>62392</v>
      </c>
      <c r="C11" s="11">
        <v>4390</v>
      </c>
      <c r="D11" s="11">
        <v>66782</v>
      </c>
    </row>
    <row r="12" spans="1:4" x14ac:dyDescent="0.35">
      <c r="A12" t="s">
        <v>9</v>
      </c>
      <c r="B12" s="11">
        <v>87786</v>
      </c>
      <c r="C12" s="11">
        <v>85351</v>
      </c>
      <c r="D12" s="11">
        <v>173137</v>
      </c>
    </row>
    <row r="13" spans="1:4" x14ac:dyDescent="0.35">
      <c r="A13" t="s">
        <v>8</v>
      </c>
      <c r="B13" s="11">
        <v>176971</v>
      </c>
      <c r="C13" s="11">
        <v>90162</v>
      </c>
      <c r="D13" s="11">
        <v>267133</v>
      </c>
    </row>
    <row r="14" spans="1:4" x14ac:dyDescent="0.35">
      <c r="A14" t="s">
        <v>34</v>
      </c>
      <c r="B14" s="11">
        <v>693069</v>
      </c>
      <c r="C14" s="11">
        <v>336665</v>
      </c>
      <c r="D14" s="11">
        <v>1029734</v>
      </c>
    </row>
    <row r="22" spans="1:14" x14ac:dyDescent="0.35">
      <c r="A22" s="10" t="s">
        <v>35</v>
      </c>
      <c r="B22" s="10" t="s">
        <v>96</v>
      </c>
    </row>
    <row r="23" spans="1:14" x14ac:dyDescent="0.35">
      <c r="A23" s="10" t="s">
        <v>2</v>
      </c>
      <c r="B23" t="s">
        <v>97</v>
      </c>
      <c r="C23" t="s">
        <v>98</v>
      </c>
      <c r="D23" t="s">
        <v>99</v>
      </c>
      <c r="E23" t="s">
        <v>100</v>
      </c>
      <c r="F23" t="s">
        <v>101</v>
      </c>
      <c r="G23" t="s">
        <v>102</v>
      </c>
      <c r="H23" t="s">
        <v>103</v>
      </c>
      <c r="I23" t="s">
        <v>104</v>
      </c>
      <c r="J23" t="s">
        <v>105</v>
      </c>
      <c r="K23" t="s">
        <v>106</v>
      </c>
      <c r="L23" t="s">
        <v>107</v>
      </c>
      <c r="M23" t="s">
        <v>108</v>
      </c>
      <c r="N23" t="s">
        <v>34</v>
      </c>
    </row>
    <row r="24" spans="1:14" x14ac:dyDescent="0.35">
      <c r="A24" t="s">
        <v>14</v>
      </c>
      <c r="B24" s="11">
        <v>16794</v>
      </c>
      <c r="C24" s="11">
        <v>19715</v>
      </c>
      <c r="D24" s="11">
        <v>25702</v>
      </c>
      <c r="E24" s="11">
        <v>14586</v>
      </c>
      <c r="F24" s="11">
        <v>22557</v>
      </c>
      <c r="G24" s="11">
        <v>6126</v>
      </c>
      <c r="H24" s="11">
        <v>2034</v>
      </c>
      <c r="I24" s="11">
        <v>22611</v>
      </c>
      <c r="J24" s="11">
        <v>8489</v>
      </c>
      <c r="K24" s="11">
        <v>15331</v>
      </c>
      <c r="L24" s="11">
        <v>11978</v>
      </c>
      <c r="M24" s="11">
        <v>25334</v>
      </c>
      <c r="N24" s="11">
        <v>191257</v>
      </c>
    </row>
    <row r="25" spans="1:14" x14ac:dyDescent="0.35">
      <c r="A25" t="s">
        <v>13</v>
      </c>
      <c r="B25" s="11">
        <v>29728</v>
      </c>
      <c r="C25" s="11">
        <v>9228</v>
      </c>
      <c r="D25" s="11">
        <v>26224</v>
      </c>
      <c r="E25" s="11">
        <v>16001</v>
      </c>
      <c r="F25" s="11">
        <v>69521</v>
      </c>
      <c r="G25" s="11">
        <v>15208</v>
      </c>
      <c r="H25" s="11">
        <v>31336</v>
      </c>
      <c r="I25" s="11">
        <v>9980</v>
      </c>
      <c r="J25" s="11">
        <v>51835</v>
      </c>
      <c r="K25" s="11">
        <v>22320</v>
      </c>
      <c r="L25" s="11">
        <v>29530</v>
      </c>
      <c r="M25" s="11">
        <v>29384</v>
      </c>
      <c r="N25" s="11">
        <v>340295</v>
      </c>
    </row>
    <row r="26" spans="1:14" x14ac:dyDescent="0.35">
      <c r="A26" t="s">
        <v>18</v>
      </c>
      <c r="B26" s="11">
        <v>2626</v>
      </c>
      <c r="C26" s="11">
        <v>15823</v>
      </c>
      <c r="D26" s="11">
        <v>6045</v>
      </c>
      <c r="E26" s="11"/>
      <c r="F26" s="11">
        <v>8096</v>
      </c>
      <c r="G26" s="11"/>
      <c r="H26" s="11">
        <v>8416</v>
      </c>
      <c r="I26" s="11">
        <v>5761</v>
      </c>
      <c r="J26" s="11"/>
      <c r="K26" s="11">
        <v>5015</v>
      </c>
      <c r="L26" s="11"/>
      <c r="M26" s="11">
        <v>5499</v>
      </c>
      <c r="N26" s="11">
        <v>57281</v>
      </c>
    </row>
    <row r="27" spans="1:14" x14ac:dyDescent="0.35">
      <c r="A27" t="s">
        <v>21</v>
      </c>
      <c r="B27" s="11">
        <v>30732</v>
      </c>
      <c r="C27" s="11">
        <v>1557</v>
      </c>
      <c r="D27" s="11">
        <v>5341</v>
      </c>
      <c r="E27" s="11">
        <v>9508</v>
      </c>
      <c r="F27" s="11">
        <v>17104</v>
      </c>
      <c r="G27" s="11">
        <v>25752</v>
      </c>
      <c r="H27" s="11">
        <v>13170</v>
      </c>
      <c r="I27" s="11">
        <v>20386</v>
      </c>
      <c r="J27" s="11">
        <v>18605</v>
      </c>
      <c r="K27" s="11"/>
      <c r="L27" s="11">
        <v>284</v>
      </c>
      <c r="M27" s="11"/>
      <c r="N27" s="11">
        <v>142439</v>
      </c>
    </row>
    <row r="28" spans="1:14" x14ac:dyDescent="0.35">
      <c r="A28" t="s">
        <v>17</v>
      </c>
      <c r="B28" s="11">
        <v>6173</v>
      </c>
      <c r="C28" s="11">
        <v>5154</v>
      </c>
      <c r="D28" s="11">
        <v>21722</v>
      </c>
      <c r="E28" s="11">
        <v>8266</v>
      </c>
      <c r="F28" s="11">
        <v>28887</v>
      </c>
      <c r="G28" s="11"/>
      <c r="H28" s="11">
        <v>5751</v>
      </c>
      <c r="I28" s="11">
        <v>9397</v>
      </c>
      <c r="J28" s="11">
        <v>7933</v>
      </c>
      <c r="K28" s="11">
        <v>9949</v>
      </c>
      <c r="L28" s="11">
        <v>7857</v>
      </c>
      <c r="M28" s="11">
        <v>25856</v>
      </c>
      <c r="N28" s="11">
        <v>136945</v>
      </c>
    </row>
    <row r="29" spans="1:14" x14ac:dyDescent="0.35">
      <c r="A29" t="s">
        <v>16</v>
      </c>
      <c r="B29" s="11"/>
      <c r="C29" s="11">
        <v>9029</v>
      </c>
      <c r="D29" s="11">
        <v>3663</v>
      </c>
      <c r="E29" s="11"/>
      <c r="F29" s="11">
        <v>33384</v>
      </c>
      <c r="G29" s="11"/>
      <c r="H29" s="11">
        <v>5480</v>
      </c>
      <c r="I29" s="11"/>
      <c r="J29" s="11">
        <v>5523</v>
      </c>
      <c r="K29" s="11"/>
      <c r="L29" s="11"/>
      <c r="M29" s="11"/>
      <c r="N29" s="11">
        <v>57079</v>
      </c>
    </row>
    <row r="30" spans="1:14" x14ac:dyDescent="0.35">
      <c r="A30" t="s">
        <v>15</v>
      </c>
      <c r="B30" s="11">
        <v>3610</v>
      </c>
      <c r="C30" s="11">
        <v>2256</v>
      </c>
      <c r="D30" s="11">
        <v>15869</v>
      </c>
      <c r="E30" s="11">
        <v>1113</v>
      </c>
      <c r="F30" s="11">
        <v>23790</v>
      </c>
      <c r="G30" s="11">
        <v>4514</v>
      </c>
      <c r="H30" s="11">
        <v>14548</v>
      </c>
      <c r="I30" s="11">
        <v>859</v>
      </c>
      <c r="J30" s="11">
        <v>10048</v>
      </c>
      <c r="K30" s="11"/>
      <c r="L30" s="11">
        <v>24091</v>
      </c>
      <c r="M30" s="11">
        <v>3740</v>
      </c>
      <c r="N30" s="11">
        <v>104438</v>
      </c>
    </row>
    <row r="31" spans="1:14" x14ac:dyDescent="0.35">
      <c r="A31" t="s">
        <v>34</v>
      </c>
      <c r="B31" s="11">
        <v>89663</v>
      </c>
      <c r="C31" s="11">
        <v>62762</v>
      </c>
      <c r="D31" s="11">
        <v>104566</v>
      </c>
      <c r="E31" s="11">
        <v>49474</v>
      </c>
      <c r="F31" s="11">
        <v>203339</v>
      </c>
      <c r="G31" s="11">
        <v>51600</v>
      </c>
      <c r="H31" s="11">
        <v>80735</v>
      </c>
      <c r="I31" s="11">
        <v>68994</v>
      </c>
      <c r="J31" s="11">
        <v>102433</v>
      </c>
      <c r="K31" s="11">
        <v>52615</v>
      </c>
      <c r="L31" s="11">
        <v>73740</v>
      </c>
      <c r="M31" s="11">
        <v>89813</v>
      </c>
      <c r="N31" s="11">
        <v>1029734</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516F-9B2A-47D0-B8B8-58A1AB458F33}">
  <dimension ref="W3"/>
  <sheetViews>
    <sheetView showRowColHeaders="0" tabSelected="1" zoomScale="41" zoomScaleNormal="41" workbookViewId="0">
      <selection activeCell="X7" sqref="X7"/>
    </sheetView>
  </sheetViews>
  <sheetFormatPr defaultRowHeight="14.5" x14ac:dyDescent="0.35"/>
  <cols>
    <col min="1" max="16384" width="8.7265625" style="21"/>
  </cols>
  <sheetData>
    <row r="3" spans="23:23" x14ac:dyDescent="0.35">
      <c r="W3" s="22"/>
    </row>
  </sheetData>
  <pageMargins left="0.7" right="0.7" top="0.75" bottom="0.75" header="0.3" footer="0.3"/>
  <pageSetup scale="54"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BLOSSOM ACADEMY</vt:lpstr>
      <vt:lpstr>Data</vt:lpstr>
      <vt:lpstr>Table</vt:lpstr>
      <vt:lpstr>Sheet1</vt:lpstr>
      <vt:lpstr>One -dimensional Pivot Table</vt:lpstr>
      <vt:lpstr>Two -dimensional Pivot Table</vt:lpstr>
      <vt:lpstr>Dashboard</vt:lpstr>
      <vt:lpstr>Category</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Nana  Hussein</cp:lastModifiedBy>
  <dcterms:created xsi:type="dcterms:W3CDTF">2012-06-12T18:34:12Z</dcterms:created>
  <dcterms:modified xsi:type="dcterms:W3CDTF">2024-09-19T16:26:30Z</dcterms:modified>
</cp:coreProperties>
</file>