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Guifo\Il mio Drive\Content creation\Video YouTube\"/>
    </mc:Choice>
  </mc:AlternateContent>
  <xr:revisionPtr revIDLastSave="0" documentId="13_ncr:1_{233DFD87-B260-4237-9884-B33E18317EBE}" xr6:coauthVersionLast="47" xr6:coauthVersionMax="47" xr10:uidLastSave="{00000000-0000-0000-0000-000000000000}"/>
  <bookViews>
    <workbookView xWindow="-38510" yWindow="-110" windowWidth="38620" windowHeight="21820" xr2:uid="{00000000-000D-0000-FFFF-FFFF00000000}"/>
  </bookViews>
  <sheets>
    <sheet name="Spese" sheetId="1" r:id="rId1"/>
  </sheets>
  <calcPr calcId="191029"/>
  <extLst>
    <ext uri="GoogleSheetsCustomDataVersion1">
      <go:sheetsCustomData xmlns:go="http://customooxmlschemas.google.com/" r:id="rId5" roundtripDataSignature="AMtx7mjmpO96KyKh5FXjed3T/fE8We0ryg=="/>
    </ext>
  </extLst>
</workbook>
</file>

<file path=xl/calcChain.xml><?xml version="1.0" encoding="utf-8"?>
<calcChain xmlns="http://schemas.openxmlformats.org/spreadsheetml/2006/main">
  <c r="Q6" i="1" l="1"/>
  <c r="Q3" i="1"/>
  <c r="N6" i="1"/>
  <c r="J69" i="1"/>
  <c r="J67" i="1"/>
  <c r="B34" i="1"/>
  <c r="J19" i="1"/>
  <c r="B16" i="1"/>
  <c r="B14" i="1"/>
  <c r="Q13" i="1" s="1"/>
  <c r="T19" i="1"/>
  <c r="F6" i="1"/>
  <c r="Q14" i="1" s="1"/>
  <c r="Q15" i="1" l="1"/>
  <c r="N2" i="1" s="1"/>
  <c r="P3" i="1"/>
  <c r="Q9" i="1" l="1"/>
  <c r="M14" i="1" s="1"/>
  <c r="N14" i="1" s="1"/>
  <c r="Q16" i="1"/>
  <c r="M18" i="1" s="1"/>
  <c r="N18" i="1" s="1"/>
  <c r="M10" i="1" l="1"/>
</calcChain>
</file>

<file path=xl/sharedStrings.xml><?xml version="1.0" encoding="utf-8"?>
<sst xmlns="http://schemas.openxmlformats.org/spreadsheetml/2006/main" count="183" uniqueCount="156">
  <si>
    <t>Anno</t>
  </si>
  <si>
    <t>Totale speso</t>
  </si>
  <si>
    <t>Risp. Mens.</t>
  </si>
  <si>
    <t>Budget ann.</t>
  </si>
  <si>
    <t>SPESA + CASA</t>
  </si>
  <si>
    <t>MACCHINA/VIAGGI</t>
  </si>
  <si>
    <t>FUN</t>
  </si>
  <si>
    <t>Data</t>
  </si>
  <si>
    <t>Totale</t>
  </si>
  <si>
    <t>Descrizione</t>
  </si>
  <si>
    <t>Entrate</t>
  </si>
  <si>
    <t>Oggi</t>
  </si>
  <si>
    <t>Giornaliero</t>
  </si>
  <si>
    <t>Mese</t>
  </si>
  <si>
    <t>Netto</t>
  </si>
  <si>
    <t>Inizio</t>
  </si>
  <si>
    <t>Giorni per il recupero</t>
  </si>
  <si>
    <t>Bilancio</t>
  </si>
  <si>
    <t>Risparmio effettivo</t>
  </si>
  <si>
    <t>Categorie</t>
  </si>
  <si>
    <t>Casa</t>
  </si>
  <si>
    <t>Macchina</t>
  </si>
  <si>
    <t>Altro</t>
  </si>
  <si>
    <t>Costo vita</t>
  </si>
  <si>
    <t>TOTALE</t>
  </si>
  <si>
    <t>Annuale</t>
  </si>
  <si>
    <t>Mensile</t>
  </si>
  <si>
    <t>Tot.</t>
  </si>
  <si>
    <t>Acquisto di pane fresco</t>
  </si>
  <si>
    <t>Frutta e verdura fresca</t>
  </si>
  <si>
    <t>Carne per preparare il pranzo</t>
  </si>
  <si>
    <t>Latte e latticini</t>
  </si>
  <si>
    <t>Uova fresche</t>
  </si>
  <si>
    <t>Pasta e riso per le cene</t>
  </si>
  <si>
    <t>Pesce fresco o surgelato</t>
  </si>
  <si>
    <t>Olio d'oliva</t>
  </si>
  <si>
    <t>Dolci e dessert</t>
  </si>
  <si>
    <t>Bevande analcoliche</t>
  </si>
  <si>
    <t>Bevande alcoliche</t>
  </si>
  <si>
    <t>Snack per aperitivi</t>
  </si>
  <si>
    <t>Prodotti da forno freschi</t>
  </si>
  <si>
    <t>Ingredienti per pasticceria</t>
  </si>
  <si>
    <t>Caffè e tè</t>
  </si>
  <si>
    <t>Prodotti biologici</t>
  </si>
  <si>
    <t>Alimenti senza glutine</t>
  </si>
  <si>
    <t>Prodotti lattiero-caseari vegani</t>
  </si>
  <si>
    <t>Prodotti locali e a chilometro zero</t>
  </si>
  <si>
    <t>Bevande vegetali</t>
  </si>
  <si>
    <t>Frutta secca e frullati</t>
  </si>
  <si>
    <t>Preparati per colazione veloce</t>
  </si>
  <si>
    <t>Alimenti in scatola o barattolo</t>
  </si>
  <si>
    <t>Salse e condimenti per pasta</t>
  </si>
  <si>
    <t>Bevande energetiche</t>
  </si>
  <si>
    <t>Piatti pronti surgelati</t>
  </si>
  <si>
    <t>Cereali per la prima colazione</t>
  </si>
  <si>
    <t>Prodotti da forno congelati</t>
  </si>
  <si>
    <t>Alimenti per bambini</t>
  </si>
  <si>
    <t>Prodotti per cucina internazionale</t>
  </si>
  <si>
    <t>Ingredienti per insalate</t>
  </si>
  <si>
    <t>Prodotti a base di soia</t>
  </si>
  <si>
    <t>Prodotti da agricoltura biologica</t>
  </si>
  <si>
    <t>Antipasti assortiti</t>
  </si>
  <si>
    <t>Bevande analcoliche artigianali</t>
  </si>
  <si>
    <t>Conserve di frutta</t>
  </si>
  <si>
    <t>Alimenti per diete specifiche</t>
  </si>
  <si>
    <t>Prodotti integrali</t>
  </si>
  <si>
    <t>Dolci senza zucchero</t>
  </si>
  <si>
    <t>Bevande sportive</t>
  </si>
  <si>
    <t>Prodotti da forno salutari</t>
  </si>
  <si>
    <t>Formaggio assort</t>
  </si>
  <si>
    <t>Cereali</t>
  </si>
  <si>
    <t>Spezie</t>
  </si>
  <si>
    <t>Yogurt e spuntini</t>
  </si>
  <si>
    <t>Olio e filtri</t>
  </si>
  <si>
    <t>Pneumatici nuovi</t>
  </si>
  <si>
    <t>Manutenzione</t>
  </si>
  <si>
    <t>Lavaggio e pulizia</t>
  </si>
  <si>
    <t>Assicurazione</t>
  </si>
  <si>
    <t>Tasse e bollo</t>
  </si>
  <si>
    <t>Riparazioni</t>
  </si>
  <si>
    <t>Alignement e bil.</t>
  </si>
  <si>
    <t>Ricambi e pezzi</t>
  </si>
  <si>
    <t>Assistenza strada</t>
  </si>
  <si>
    <t>Climatizzatore</t>
  </si>
  <si>
    <t>Revisione</t>
  </si>
  <si>
    <t>Accessori</t>
  </si>
  <si>
    <t>Lucidatura</t>
  </si>
  <si>
    <t>Trasporto aereo</t>
  </si>
  <si>
    <t>Cena fuori</t>
  </si>
  <si>
    <t>Biglietti attrazioni</t>
  </si>
  <si>
    <t>Souvenir</t>
  </si>
  <si>
    <t>Pranzo veloce</t>
  </si>
  <si>
    <t>Noleggio auto</t>
  </si>
  <si>
    <t>Caffè o bar</t>
  </si>
  <si>
    <t>Tasse turistiche</t>
  </si>
  <si>
    <t>Trasporto pubblico</t>
  </si>
  <si>
    <t>Spese bagaglio</t>
  </si>
  <si>
    <t>Bevande ristorante</t>
  </si>
  <si>
    <t>Spuntino strada</t>
  </si>
  <si>
    <t>Taxi</t>
  </si>
  <si>
    <t>Cena elegante</t>
  </si>
  <si>
    <t>Assicurazione viaggio</t>
  </si>
  <si>
    <t>Guida turistica</t>
  </si>
  <si>
    <t>Hotel di lusso</t>
  </si>
  <si>
    <t>Parcheggi</t>
  </si>
  <si>
    <t>Souvenir per casa</t>
  </si>
  <si>
    <t>Cene a tema</t>
  </si>
  <si>
    <t>Gite in barca</t>
  </si>
  <si>
    <t>Colazione all'aperto</t>
  </si>
  <si>
    <t>Spese valuta estera</t>
  </si>
  <si>
    <t>Cibo strada</t>
  </si>
  <si>
    <t>Traghetti</t>
  </si>
  <si>
    <t>Attività ricreative</t>
  </si>
  <si>
    <t>Pranzi leggeri</t>
  </si>
  <si>
    <t>Affitto bici</t>
  </si>
  <si>
    <t>Spese guide turistiche</t>
  </si>
  <si>
    <t>Fast food</t>
  </si>
  <si>
    <t>Ingressi musei</t>
  </si>
  <si>
    <t>Spese Wi-Fi</t>
  </si>
  <si>
    <t>Spese telefono</t>
  </si>
  <si>
    <t>Cena a buffet</t>
  </si>
  <si>
    <t>Lounge aeroportuali</t>
  </si>
  <si>
    <t>Regali souvenir</t>
  </si>
  <si>
    <t>Birra locale</t>
  </si>
  <si>
    <t>Gite in montagna</t>
  </si>
  <si>
    <t>Picnic</t>
  </si>
  <si>
    <t>Trasporto notturno</t>
  </si>
  <si>
    <t>Frutta locale</t>
  </si>
  <si>
    <t>Cibo etnico</t>
  </si>
  <si>
    <t>Spese eventi locali</t>
  </si>
  <si>
    <t>Mercati alimentari</t>
  </si>
  <si>
    <t>Trasporto su rotaia</t>
  </si>
  <si>
    <t>Pranzo con vista</t>
  </si>
  <si>
    <t>Ingressi parchi</t>
  </si>
  <si>
    <t>Vino locale</t>
  </si>
  <si>
    <t>Noleggio scooter</t>
  </si>
  <si>
    <t>Cene romantiche</t>
  </si>
  <si>
    <t>Trasporto in città</t>
  </si>
  <si>
    <t>Cibo biologico</t>
  </si>
  <si>
    <t>Corsi di cucina</t>
  </si>
  <si>
    <t>Trasporto in barca</t>
  </si>
  <si>
    <t>Snack viaggio</t>
  </si>
  <si>
    <t>Street food</t>
  </si>
  <si>
    <t>Attrazioni notturne</t>
  </si>
  <si>
    <t>Cibo gourmet</t>
  </si>
  <si>
    <t>Ingressi giardini</t>
  </si>
  <si>
    <t>Caffè pre-partenza</t>
  </si>
  <si>
    <t>Cena al tramonto</t>
  </si>
  <si>
    <t>Trasporto interurbano</t>
  </si>
  <si>
    <t>Cibo a km zero</t>
  </si>
  <si>
    <t>Spese souvenir</t>
  </si>
  <si>
    <t>Bevande esotiche</t>
  </si>
  <si>
    <t>Cene aziendali</t>
  </si>
  <si>
    <t>Cibo vegano</t>
  </si>
  <si>
    <t>Aperitivo</t>
  </si>
  <si>
    <t>Affitto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</si>
</sst>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"/>
    <numFmt numFmtId="165" formatCode="mmmm\ yyyy"/>
    <numFmt numFmtId="166" formatCode="&quot;€&quot;\ #,##0.00"/>
    <numFmt numFmtId="167" formatCode="#,##0.00\ &quot;€&quot;"/>
    <numFmt numFmtId="168" formatCode="d/m/yyyy"/>
    <numFmt numFmtId="169" formatCode="m/d/yy"/>
  </numFmts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rgb="FFE2EFD9"/>
        <bgColor rgb="FFE2EFD9"/>
      </patternFill>
    </fill>
    <fill>
      <patternFill patternType="solid">
        <fgColor rgb="FFD99594"/>
        <bgColor rgb="FFD99594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EAF1DD"/>
        <bgColor rgb="FFEAF1DD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C6E0B2"/>
        <bgColor rgb="FFC6E0B2"/>
      </patternFill>
    </fill>
    <fill>
      <patternFill patternType="solid">
        <fgColor rgb="FFFABF8F"/>
        <bgColor rgb="FFFABF8F"/>
      </patternFill>
    </fill>
    <fill>
      <patternFill patternType="solid">
        <fgColor rgb="FFF4E5AE"/>
        <bgColor rgb="FFF4E5AE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EAF1DD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7" fontId="0" fillId="7" borderId="3" xfId="0" applyNumberForma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0" fontId="4" fillId="0" borderId="8" xfId="0" applyNumberFormat="1" applyFon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166" fontId="0" fillId="14" borderId="1" xfId="0" applyNumberFormat="1" applyFill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167" fontId="0" fillId="15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166" fontId="0" fillId="0" borderId="2" xfId="0" applyNumberFormat="1" applyBorder="1" applyAlignment="1">
      <alignment horizontal="center" vertical="center"/>
    </xf>
    <xf numFmtId="0" fontId="3" fillId="0" borderId="5" xfId="0" applyFont="1" applyBorder="1"/>
    <xf numFmtId="0" fontId="3" fillId="0" borderId="6" xfId="0" applyFont="1" applyBorder="1"/>
    <xf numFmtId="0" fontId="2" fillId="5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center" vertical="center"/>
    </xf>
    <xf numFmtId="167" fontId="0" fillId="7" borderId="2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6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1" fillId="9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0" xfId="0" applyBorder="1"/>
    <xf numFmtId="0" fontId="2" fillId="4" borderId="10" xfId="0" applyFont="1" applyFill="1" applyBorder="1" applyAlignment="1">
      <alignment horizontal="center" vertical="center"/>
    </xf>
    <xf numFmtId="0" fontId="3" fillId="0" borderId="10" xfId="0" applyFont="1" applyBorder="1"/>
    <xf numFmtId="0" fontId="1" fillId="8" borderId="10" xfId="0" applyFont="1" applyFill="1" applyBorder="1" applyAlignment="1">
      <alignment horizontal="center" vertical="center"/>
    </xf>
    <xf numFmtId="169" fontId="0" fillId="0" borderId="10" xfId="0" applyNumberForma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167" fontId="0" fillId="16" borderId="10" xfId="0" applyNumberFormat="1" applyFill="1" applyBorder="1" applyAlignment="1">
      <alignment horizontal="center" vertical="center"/>
    </xf>
    <xf numFmtId="0" fontId="3" fillId="17" borderId="10" xfId="0" applyFont="1" applyFill="1" applyBorder="1"/>
    <xf numFmtId="0" fontId="1" fillId="3" borderId="10" xfId="0" applyFont="1" applyFill="1" applyBorder="1" applyAlignment="1">
      <alignment horizontal="center" vertical="center"/>
    </xf>
    <xf numFmtId="167" fontId="5" fillId="7" borderId="10" xfId="0" applyNumberFormat="1" applyFont="1" applyFill="1" applyBorder="1" applyAlignment="1">
      <alignment horizontal="center" vertical="center"/>
    </xf>
    <xf numFmtId="167" fontId="0" fillId="7" borderId="10" xfId="0" applyNumberFormat="1" applyFill="1" applyBorder="1" applyAlignment="1">
      <alignment horizontal="center" vertical="center"/>
    </xf>
    <xf numFmtId="167" fontId="0" fillId="7" borderId="12" xfId="0" applyNumberFormat="1" applyFill="1" applyBorder="1" applyAlignment="1">
      <alignment horizontal="center" vertical="center"/>
    </xf>
    <xf numFmtId="167" fontId="0" fillId="7" borderId="13" xfId="0" applyNumberFormat="1" applyFill="1" applyBorder="1" applyAlignment="1">
      <alignment horizontal="center" vertical="center"/>
    </xf>
  </cellXfs>
  <cellStyles count="1">
    <cellStyle name="Normale" xfId="0" builtinId="0"/>
  </cellStyles>
  <dxfs count="1">
    <dxf>
      <font>
        <color rgb="FFFFC7CE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F1" zoomScale="200" zoomScaleNormal="200" workbookViewId="0">
      <selection activeCell="P18" sqref="P18"/>
    </sheetView>
  </sheetViews>
  <sheetFormatPr defaultColWidth="14.453125" defaultRowHeight="15" customHeight="1" x14ac:dyDescent="0.35"/>
  <cols>
    <col min="1" max="1" width="11.08984375" customWidth="1"/>
    <col min="2" max="3" width="14.81640625" customWidth="1"/>
    <col min="4" max="4" width="2.08984375" customWidth="1"/>
    <col min="5" max="6" width="14.81640625" customWidth="1"/>
    <col min="7" max="7" width="17.08984375" customWidth="1"/>
    <col min="8" max="8" width="2.08984375" customWidth="1"/>
    <col min="9" max="10" width="14.81640625" customWidth="1"/>
    <col min="11" max="11" width="18.36328125" customWidth="1"/>
    <col min="12" max="12" width="2.08984375" customWidth="1"/>
    <col min="13" max="13" width="11" customWidth="1"/>
    <col min="14" max="14" width="10.81640625" customWidth="1"/>
    <col min="15" max="15" width="1.81640625" customWidth="1"/>
    <col min="16" max="16" width="11.08984375" customWidth="1"/>
    <col min="17" max="17" width="15.81640625" customWidth="1"/>
    <col min="18" max="18" width="2.453125" customWidth="1"/>
    <col min="19" max="19" width="11.08984375" customWidth="1"/>
    <col min="20" max="20" width="10.08984375" customWidth="1"/>
  </cols>
  <sheetData>
    <row r="1" spans="1:20" ht="14.25" customHeight="1" x14ac:dyDescent="0.35">
      <c r="A1" s="1" t="s">
        <v>0</v>
      </c>
      <c r="B1" s="2">
        <v>44197</v>
      </c>
      <c r="C1" s="3"/>
      <c r="D1" s="3"/>
      <c r="E1" s="3"/>
      <c r="F1" s="3"/>
      <c r="G1" s="3"/>
      <c r="H1" s="3"/>
      <c r="I1" s="3"/>
      <c r="J1" s="3"/>
      <c r="K1" s="3"/>
      <c r="L1" s="4"/>
      <c r="M1" s="4"/>
      <c r="N1" s="4"/>
      <c r="O1" s="4"/>
      <c r="P1" s="4"/>
      <c r="Q1" s="4"/>
    </row>
    <row r="2" spans="1:20" ht="14.25" customHeight="1" x14ac:dyDescent="0.35">
      <c r="A2" s="30"/>
      <c r="B2" s="31"/>
      <c r="C2" s="4"/>
      <c r="D2" s="4"/>
      <c r="E2" s="4"/>
      <c r="F2" s="4"/>
      <c r="G2" s="4"/>
      <c r="H2" s="4"/>
      <c r="I2" s="4"/>
      <c r="J2" s="4"/>
      <c r="K2" s="4"/>
      <c r="L2" s="4"/>
      <c r="M2" s="32" t="s">
        <v>1</v>
      </c>
      <c r="N2" s="35">
        <f>SUM(Q13:Q15)</f>
        <v>7547.9866666666667</v>
      </c>
      <c r="O2" s="4"/>
      <c r="P2" s="5" t="s">
        <v>2</v>
      </c>
      <c r="Q2" s="6" t="s">
        <v>3</v>
      </c>
      <c r="S2" s="63" t="s">
        <v>155</v>
      </c>
      <c r="T2" s="64">
        <v>350</v>
      </c>
    </row>
    <row r="3" spans="1:20" ht="18.75" customHeight="1" x14ac:dyDescent="0.35">
      <c r="A3" s="59" t="s">
        <v>4</v>
      </c>
      <c r="B3" s="60"/>
      <c r="C3" s="60"/>
      <c r="D3" s="4"/>
      <c r="E3" s="38" t="s">
        <v>5</v>
      </c>
      <c r="F3" s="36"/>
      <c r="G3" s="37"/>
      <c r="I3" s="39" t="s">
        <v>6</v>
      </c>
      <c r="J3" s="36"/>
      <c r="K3" s="37"/>
      <c r="L3" s="4"/>
      <c r="M3" s="33"/>
      <c r="N3" s="33"/>
      <c r="O3" s="4"/>
      <c r="P3" s="7">
        <f>P4/12*T19</f>
        <v>698.75</v>
      </c>
      <c r="Q3" s="42">
        <f>T19-(P3+T2)*12</f>
        <v>6915</v>
      </c>
      <c r="S3" s="63"/>
      <c r="T3" s="65"/>
    </row>
    <row r="4" spans="1:20" ht="14.25" customHeight="1" x14ac:dyDescent="0.35">
      <c r="A4" s="61" t="s">
        <v>7</v>
      </c>
      <c r="B4" s="61" t="s">
        <v>8</v>
      </c>
      <c r="C4" s="61" t="s">
        <v>9</v>
      </c>
      <c r="D4" s="9"/>
      <c r="E4" s="10" t="s">
        <v>7</v>
      </c>
      <c r="F4" s="10" t="s">
        <v>8</v>
      </c>
      <c r="G4" s="56" t="s">
        <v>9</v>
      </c>
      <c r="H4" s="9"/>
      <c r="I4" s="57" t="s">
        <v>7</v>
      </c>
      <c r="J4" s="57" t="s">
        <v>8</v>
      </c>
      <c r="K4" s="57" t="s">
        <v>9</v>
      </c>
      <c r="L4" s="4"/>
      <c r="M4" s="34"/>
      <c r="N4" s="34"/>
      <c r="O4" s="4"/>
      <c r="P4" s="11">
        <v>0.43</v>
      </c>
      <c r="Q4" s="34"/>
    </row>
    <row r="5" spans="1:20" ht="14.25" customHeight="1" x14ac:dyDescent="0.35">
      <c r="A5" s="53">
        <v>43835</v>
      </c>
      <c r="B5" s="50">
        <v>8.6</v>
      </c>
      <c r="C5" s="51" t="s">
        <v>28</v>
      </c>
      <c r="D5" s="15"/>
      <c r="E5" s="12">
        <v>44216</v>
      </c>
      <c r="F5" s="13">
        <v>20.03</v>
      </c>
      <c r="G5" s="51" t="s">
        <v>73</v>
      </c>
      <c r="H5" s="4"/>
      <c r="I5" s="53">
        <v>44198</v>
      </c>
      <c r="J5" s="50">
        <v>14.64</v>
      </c>
      <c r="K5" s="51" t="s">
        <v>87</v>
      </c>
      <c r="L5" s="4"/>
      <c r="M5" s="4"/>
      <c r="N5" s="4"/>
      <c r="O5" s="4"/>
      <c r="P5" s="4"/>
      <c r="Q5" s="4"/>
      <c r="S5" s="40" t="s">
        <v>10</v>
      </c>
      <c r="T5" s="37"/>
    </row>
    <row r="6" spans="1:20" ht="14.25" customHeight="1" x14ac:dyDescent="0.35">
      <c r="A6" s="53">
        <v>43836</v>
      </c>
      <c r="B6" s="50">
        <v>31.75</v>
      </c>
      <c r="C6" s="51" t="s">
        <v>29</v>
      </c>
      <c r="D6" s="15"/>
      <c r="E6" s="12">
        <v>44231</v>
      </c>
      <c r="F6" s="13">
        <f>13.01+20.02</f>
        <v>33.03</v>
      </c>
      <c r="G6" s="51" t="s">
        <v>74</v>
      </c>
      <c r="H6" s="4"/>
      <c r="I6" s="53">
        <v>44199</v>
      </c>
      <c r="J6" s="50">
        <v>9.4499999999999993</v>
      </c>
      <c r="K6" s="51" t="s">
        <v>88</v>
      </c>
      <c r="L6" s="4"/>
      <c r="M6" s="17" t="s">
        <v>11</v>
      </c>
      <c r="N6" s="12">
        <f ca="1">IF(YEAR(TODAY())=YEAR(B1),TODAY(),DATE(2021,12,31))</f>
        <v>44561</v>
      </c>
      <c r="O6" s="4"/>
      <c r="P6" s="43" t="s">
        <v>12</v>
      </c>
      <c r="Q6" s="69">
        <f>Q3/366</f>
        <v>18.893442622950818</v>
      </c>
      <c r="S6" s="18" t="s">
        <v>13</v>
      </c>
      <c r="T6" s="18" t="s">
        <v>14</v>
      </c>
    </row>
    <row r="7" spans="1:20" ht="14.25" customHeight="1" x14ac:dyDescent="0.35">
      <c r="A7" s="53">
        <v>44205</v>
      </c>
      <c r="B7" s="50">
        <v>13.38</v>
      </c>
      <c r="C7" s="51" t="s">
        <v>30</v>
      </c>
      <c r="D7" s="15"/>
      <c r="E7" s="12">
        <v>44244</v>
      </c>
      <c r="F7" s="13">
        <v>22.42</v>
      </c>
      <c r="G7" s="51" t="s">
        <v>75</v>
      </c>
      <c r="H7" s="4"/>
      <c r="I7" s="53">
        <v>44200</v>
      </c>
      <c r="J7" s="50">
        <v>1.0900000000000001</v>
      </c>
      <c r="K7" s="51" t="s">
        <v>89</v>
      </c>
      <c r="L7" s="4"/>
      <c r="M7" s="17" t="s">
        <v>15</v>
      </c>
      <c r="N7" s="12">
        <v>44197</v>
      </c>
      <c r="O7" s="4"/>
      <c r="P7" s="34"/>
      <c r="Q7" s="70"/>
      <c r="S7" s="19">
        <v>44197</v>
      </c>
      <c r="T7" s="20">
        <v>1500</v>
      </c>
    </row>
    <row r="8" spans="1:20" ht="14.25" customHeight="1" x14ac:dyDescent="0.35">
      <c r="A8" s="53">
        <v>44206</v>
      </c>
      <c r="B8" s="50">
        <v>200</v>
      </c>
      <c r="C8" s="51" t="s">
        <v>31</v>
      </c>
      <c r="D8" s="15"/>
      <c r="E8" s="12">
        <v>44253</v>
      </c>
      <c r="F8" s="13">
        <v>13.22</v>
      </c>
      <c r="G8" s="51" t="s">
        <v>76</v>
      </c>
      <c r="H8" s="4"/>
      <c r="I8" s="53">
        <v>44200</v>
      </c>
      <c r="J8" s="50">
        <v>4.75</v>
      </c>
      <c r="K8" s="51" t="s">
        <v>90</v>
      </c>
      <c r="L8" s="4"/>
      <c r="O8" s="4"/>
      <c r="S8" s="19">
        <v>44228</v>
      </c>
      <c r="T8" s="20">
        <v>1500</v>
      </c>
    </row>
    <row r="9" spans="1:20" ht="14.25" customHeight="1" x14ac:dyDescent="0.35">
      <c r="A9" s="53">
        <v>44206</v>
      </c>
      <c r="B9" s="50">
        <v>100</v>
      </c>
      <c r="C9" s="51" t="s">
        <v>32</v>
      </c>
      <c r="D9" s="15"/>
      <c r="E9" s="12">
        <v>44259</v>
      </c>
      <c r="F9" s="13">
        <v>17.96</v>
      </c>
      <c r="G9" s="51" t="s">
        <v>77</v>
      </c>
      <c r="H9" s="4"/>
      <c r="I9" s="53">
        <v>43837</v>
      </c>
      <c r="J9" s="50">
        <v>4.59</v>
      </c>
      <c r="K9" s="51" t="s">
        <v>91</v>
      </c>
      <c r="L9" s="4"/>
      <c r="M9" s="44" t="s">
        <v>16</v>
      </c>
      <c r="N9" s="37"/>
      <c r="O9" s="4"/>
      <c r="P9" s="45" t="s">
        <v>17</v>
      </c>
      <c r="Q9" s="69">
        <f ca="1">Q6*(N6-N7+1)-SUM(Q13,Q14,Q15)</f>
        <v>-651.8801092896183</v>
      </c>
      <c r="S9" s="19">
        <v>44256</v>
      </c>
      <c r="T9" s="20">
        <v>1500</v>
      </c>
    </row>
    <row r="10" spans="1:20" ht="14.25" customHeight="1" x14ac:dyDescent="0.35">
      <c r="A10" s="53">
        <v>44210</v>
      </c>
      <c r="B10" s="50">
        <v>6.74</v>
      </c>
      <c r="C10" s="51" t="s">
        <v>33</v>
      </c>
      <c r="D10" s="15"/>
      <c r="E10" s="12">
        <v>44273</v>
      </c>
      <c r="F10" s="13">
        <v>19.55</v>
      </c>
      <c r="G10" s="51" t="s">
        <v>78</v>
      </c>
      <c r="H10" s="4"/>
      <c r="I10" s="53">
        <v>43838</v>
      </c>
      <c r="J10" s="50">
        <v>1.6</v>
      </c>
      <c r="K10" s="51" t="s">
        <v>92</v>
      </c>
      <c r="L10" s="4"/>
      <c r="M10" s="46">
        <f ca="1">-(Q9/Q6)</f>
        <v>34.502981923355073</v>
      </c>
      <c r="N10" s="37"/>
      <c r="O10" s="4"/>
      <c r="P10" s="34"/>
      <c r="Q10" s="70"/>
      <c r="S10" s="19">
        <v>44287</v>
      </c>
      <c r="T10" s="20">
        <v>1500</v>
      </c>
    </row>
    <row r="11" spans="1:20" ht="14.25" customHeight="1" x14ac:dyDescent="0.35">
      <c r="A11" s="53">
        <v>44217</v>
      </c>
      <c r="B11" s="50">
        <v>20</v>
      </c>
      <c r="C11" s="51" t="s">
        <v>69</v>
      </c>
      <c r="D11" s="15"/>
      <c r="E11" s="12">
        <v>44292</v>
      </c>
      <c r="F11" s="13">
        <v>19.14</v>
      </c>
      <c r="G11" s="51" t="s">
        <v>79</v>
      </c>
      <c r="H11" s="4"/>
      <c r="I11" s="53">
        <v>44207</v>
      </c>
      <c r="J11" s="50">
        <v>4.93</v>
      </c>
      <c r="K11" s="51" t="s">
        <v>93</v>
      </c>
      <c r="L11" s="4"/>
      <c r="O11" s="4"/>
      <c r="P11" s="9"/>
      <c r="Q11" s="4"/>
      <c r="S11" s="19">
        <v>44317</v>
      </c>
      <c r="T11" s="20">
        <v>1500</v>
      </c>
    </row>
    <row r="12" spans="1:20" ht="14.25" customHeight="1" x14ac:dyDescent="0.35">
      <c r="A12" s="53">
        <v>44219</v>
      </c>
      <c r="B12" s="50">
        <v>110.46</v>
      </c>
      <c r="C12" s="51" t="s">
        <v>34</v>
      </c>
      <c r="D12" s="15"/>
      <c r="E12" s="12">
        <v>44308</v>
      </c>
      <c r="F12" s="13">
        <v>15.83</v>
      </c>
      <c r="G12" s="51" t="s">
        <v>80</v>
      </c>
      <c r="H12" s="4"/>
      <c r="I12" s="53">
        <v>44209</v>
      </c>
      <c r="J12" s="50">
        <v>8</v>
      </c>
      <c r="K12" s="51" t="s">
        <v>94</v>
      </c>
      <c r="L12" s="4"/>
      <c r="M12" s="66" t="s">
        <v>18</v>
      </c>
      <c r="N12" s="66"/>
      <c r="O12" s="4"/>
      <c r="P12" s="41" t="s">
        <v>19</v>
      </c>
      <c r="Q12" s="37"/>
      <c r="S12" s="19">
        <v>44348</v>
      </c>
      <c r="T12" s="20">
        <v>1500</v>
      </c>
    </row>
    <row r="13" spans="1:20" ht="14.5" x14ac:dyDescent="0.35">
      <c r="A13" s="53">
        <v>44223</v>
      </c>
      <c r="B13" s="50">
        <v>200</v>
      </c>
      <c r="C13" s="51" t="s">
        <v>70</v>
      </c>
      <c r="D13" s="15"/>
      <c r="E13" s="12">
        <v>44314</v>
      </c>
      <c r="F13" s="13">
        <v>17.12</v>
      </c>
      <c r="G13" s="51" t="s">
        <v>81</v>
      </c>
      <c r="H13" s="4"/>
      <c r="I13" s="53">
        <v>44210</v>
      </c>
      <c r="J13" s="50">
        <v>0.79</v>
      </c>
      <c r="K13" s="51" t="s">
        <v>95</v>
      </c>
      <c r="L13" s="4"/>
      <c r="M13" s="67" t="s">
        <v>0</v>
      </c>
      <c r="N13" s="67" t="s">
        <v>13</v>
      </c>
      <c r="O13" s="4"/>
      <c r="P13" s="8" t="s">
        <v>20</v>
      </c>
      <c r="Q13" s="14">
        <f>SUM(B5:B943)</f>
        <v>2962.166666666667</v>
      </c>
      <c r="S13" s="19">
        <v>44378</v>
      </c>
      <c r="T13" s="20">
        <v>1500</v>
      </c>
    </row>
    <row r="14" spans="1:20" ht="14.25" customHeight="1" x14ac:dyDescent="0.35">
      <c r="A14" s="53">
        <v>44240</v>
      </c>
      <c r="B14" s="50">
        <f>22.5/2</f>
        <v>11.25</v>
      </c>
      <c r="C14" s="51" t="s">
        <v>72</v>
      </c>
      <c r="D14" s="15"/>
      <c r="E14" s="12">
        <v>44329</v>
      </c>
      <c r="F14" s="13">
        <v>14.72</v>
      </c>
      <c r="G14" s="51" t="s">
        <v>82</v>
      </c>
      <c r="H14" s="4"/>
      <c r="I14" s="53">
        <v>44213</v>
      </c>
      <c r="J14" s="50">
        <v>8</v>
      </c>
      <c r="K14" s="51" t="s">
        <v>96</v>
      </c>
      <c r="L14" s="4"/>
      <c r="M14" s="68">
        <f ca="1">(P3*12)+Q9</f>
        <v>7733.1198907103817</v>
      </c>
      <c r="N14" s="68">
        <f ca="1">M14/12</f>
        <v>644.42665755919847</v>
      </c>
      <c r="O14" s="4"/>
      <c r="P14" s="10" t="s">
        <v>21</v>
      </c>
      <c r="Q14" s="14">
        <f>SUM(F5:F943)</f>
        <v>258.38</v>
      </c>
      <c r="S14" s="19">
        <v>44409</v>
      </c>
      <c r="T14" s="20">
        <v>1500</v>
      </c>
    </row>
    <row r="15" spans="1:20" ht="14.5" x14ac:dyDescent="0.35">
      <c r="A15" s="53">
        <v>44241</v>
      </c>
      <c r="B15" s="50">
        <v>60</v>
      </c>
      <c r="C15" s="51" t="s">
        <v>35</v>
      </c>
      <c r="D15" s="15"/>
      <c r="E15" s="12">
        <v>44335</v>
      </c>
      <c r="F15" s="13">
        <v>18.45</v>
      </c>
      <c r="G15" s="51" t="s">
        <v>83</v>
      </c>
      <c r="H15" s="4"/>
      <c r="I15" s="53">
        <v>44217</v>
      </c>
      <c r="J15" s="50">
        <v>10</v>
      </c>
      <c r="K15" s="51" t="s">
        <v>97</v>
      </c>
      <c r="L15" s="4"/>
      <c r="M15" s="4"/>
      <c r="N15" s="4"/>
      <c r="O15" s="4"/>
      <c r="P15" s="1" t="s">
        <v>22</v>
      </c>
      <c r="Q15" s="14">
        <f>SUM(J5:J943)</f>
        <v>4327.4399999999996</v>
      </c>
      <c r="S15" s="19">
        <v>44440</v>
      </c>
      <c r="T15" s="20">
        <v>1500</v>
      </c>
    </row>
    <row r="16" spans="1:20" ht="14.5" x14ac:dyDescent="0.35">
      <c r="A16" s="53">
        <v>44248</v>
      </c>
      <c r="B16" s="50">
        <f>139/3*2</f>
        <v>92.666666666666671</v>
      </c>
      <c r="C16" s="51" t="s">
        <v>71</v>
      </c>
      <c r="D16" s="15"/>
      <c r="E16" s="12">
        <v>44338</v>
      </c>
      <c r="F16" s="13">
        <v>10.54</v>
      </c>
      <c r="G16" s="51" t="s">
        <v>84</v>
      </c>
      <c r="H16" s="4"/>
      <c r="I16" s="53">
        <v>44217</v>
      </c>
      <c r="J16" s="50">
        <v>750</v>
      </c>
      <c r="K16" s="51" t="s">
        <v>98</v>
      </c>
      <c r="L16" s="4"/>
      <c r="M16" s="66" t="s">
        <v>23</v>
      </c>
      <c r="N16" s="66"/>
      <c r="O16" s="4"/>
      <c r="P16" s="22" t="s">
        <v>24</v>
      </c>
      <c r="Q16" s="23">
        <f>SUM(Q13:Q15)</f>
        <v>7547.9866666666667</v>
      </c>
      <c r="S16" s="19">
        <v>44470</v>
      </c>
      <c r="T16" s="20">
        <v>1500</v>
      </c>
    </row>
    <row r="17" spans="1:20" ht="14.25" customHeight="1" x14ac:dyDescent="0.35">
      <c r="A17" s="53">
        <v>44252</v>
      </c>
      <c r="B17" s="50">
        <v>12</v>
      </c>
      <c r="C17" s="51" t="s">
        <v>36</v>
      </c>
      <c r="D17" s="15"/>
      <c r="E17" s="12">
        <v>44341</v>
      </c>
      <c r="F17" s="13">
        <v>16.739999999999998</v>
      </c>
      <c r="G17" s="51" t="s">
        <v>85</v>
      </c>
      <c r="H17" s="4"/>
      <c r="I17" s="53">
        <v>44222</v>
      </c>
      <c r="J17" s="50">
        <v>10</v>
      </c>
      <c r="K17" s="51" t="s">
        <v>99</v>
      </c>
      <c r="L17" s="4"/>
      <c r="M17" s="67" t="s">
        <v>25</v>
      </c>
      <c r="N17" s="67" t="s">
        <v>26</v>
      </c>
      <c r="O17" s="4"/>
      <c r="P17" s="4"/>
      <c r="Q17" s="4"/>
      <c r="S17" s="19">
        <v>44501</v>
      </c>
      <c r="T17" s="20">
        <v>1500</v>
      </c>
    </row>
    <row r="18" spans="1:20" ht="14.25" customHeight="1" x14ac:dyDescent="0.35">
      <c r="A18" s="53">
        <v>44260</v>
      </c>
      <c r="B18" s="50">
        <v>5.59</v>
      </c>
      <c r="C18" s="51" t="s">
        <v>37</v>
      </c>
      <c r="D18" s="15"/>
      <c r="E18" s="12">
        <v>44369</v>
      </c>
      <c r="F18" s="21">
        <v>19.63</v>
      </c>
      <c r="G18" s="51" t="s">
        <v>86</v>
      </c>
      <c r="H18" s="4"/>
      <c r="I18" s="53">
        <v>44224</v>
      </c>
      <c r="J18" s="50">
        <v>10</v>
      </c>
      <c r="K18" s="51" t="s">
        <v>100</v>
      </c>
      <c r="L18" s="4"/>
      <c r="M18" s="68">
        <f ca="1">(Q16/(N6-N7))*365+460*12</f>
        <v>13088.722893772894</v>
      </c>
      <c r="N18" s="68">
        <f ca="1">M18/12</f>
        <v>1090.7269078144079</v>
      </c>
      <c r="O18" s="4"/>
      <c r="P18" s="4"/>
      <c r="Q18" s="4"/>
      <c r="S18" s="24">
        <v>44531</v>
      </c>
      <c r="T18" s="20">
        <v>3000</v>
      </c>
    </row>
    <row r="19" spans="1:20" ht="14.25" customHeight="1" x14ac:dyDescent="0.35">
      <c r="A19" s="53">
        <v>44268</v>
      </c>
      <c r="B19" s="50">
        <v>30.5</v>
      </c>
      <c r="C19" s="51" t="s">
        <v>38</v>
      </c>
      <c r="D19" s="15"/>
      <c r="E19" s="49"/>
      <c r="F19" s="54"/>
      <c r="G19" s="51"/>
      <c r="H19" s="4"/>
      <c r="I19" s="53">
        <v>44234</v>
      </c>
      <c r="J19" s="50">
        <f>33.1/2</f>
        <v>16.55</v>
      </c>
      <c r="K19" s="51" t="s">
        <v>101</v>
      </c>
      <c r="L19" s="4"/>
      <c r="M19" s="4"/>
      <c r="N19" s="4"/>
      <c r="O19" s="4"/>
      <c r="P19" s="4"/>
      <c r="Q19" s="4"/>
      <c r="S19" s="25" t="s">
        <v>27</v>
      </c>
      <c r="T19" s="26">
        <f>SUM(T7:T18)</f>
        <v>19500</v>
      </c>
    </row>
    <row r="20" spans="1:20" ht="14.25" customHeight="1" x14ac:dyDescent="0.35">
      <c r="A20" s="53">
        <v>44271</v>
      </c>
      <c r="B20" s="50">
        <v>213.1</v>
      </c>
      <c r="C20" s="51" t="s">
        <v>39</v>
      </c>
      <c r="D20" s="15"/>
      <c r="E20" s="49"/>
      <c r="F20" s="54"/>
      <c r="G20" s="51"/>
      <c r="H20" s="4"/>
      <c r="I20" s="53">
        <v>44235</v>
      </c>
      <c r="J20" s="50">
        <v>15</v>
      </c>
      <c r="K20" s="51" t="s">
        <v>102</v>
      </c>
      <c r="L20" s="4"/>
      <c r="M20" s="4"/>
      <c r="N20" s="4"/>
      <c r="O20" s="4"/>
      <c r="P20" s="4"/>
      <c r="Q20" s="4"/>
    </row>
    <row r="21" spans="1:20" ht="14.25" customHeight="1" x14ac:dyDescent="0.35">
      <c r="A21" s="62">
        <v>44276</v>
      </c>
      <c r="B21" s="50">
        <v>20</v>
      </c>
      <c r="C21" s="51" t="s">
        <v>40</v>
      </c>
      <c r="D21" s="15"/>
      <c r="E21" s="49"/>
      <c r="F21" s="55"/>
      <c r="G21" s="51"/>
      <c r="H21" s="4"/>
      <c r="I21" s="53">
        <v>44240</v>
      </c>
      <c r="J21" s="50">
        <v>8</v>
      </c>
      <c r="K21" s="51" t="s">
        <v>103</v>
      </c>
      <c r="L21" s="4"/>
      <c r="M21" s="4"/>
      <c r="N21" s="4"/>
      <c r="O21" s="4"/>
      <c r="P21" s="4"/>
      <c r="Q21" s="4"/>
    </row>
    <row r="22" spans="1:20" ht="14.25" customHeight="1" x14ac:dyDescent="0.35">
      <c r="A22" s="53">
        <v>44278</v>
      </c>
      <c r="B22" s="50">
        <v>53.8</v>
      </c>
      <c r="C22" s="51" t="s">
        <v>41</v>
      </c>
      <c r="D22" s="15"/>
      <c r="E22" s="49"/>
      <c r="F22" s="51"/>
      <c r="G22" s="51"/>
      <c r="H22" s="4"/>
      <c r="I22" s="53">
        <v>44244</v>
      </c>
      <c r="J22" s="50">
        <v>179</v>
      </c>
      <c r="K22" s="51" t="s">
        <v>104</v>
      </c>
      <c r="L22" s="4"/>
      <c r="M22" s="4"/>
      <c r="N22" s="4"/>
      <c r="O22" s="4"/>
      <c r="P22" s="4"/>
      <c r="Q22" s="4"/>
    </row>
    <row r="23" spans="1:20" ht="14.25" customHeight="1" x14ac:dyDescent="0.35">
      <c r="A23" s="53">
        <v>44280</v>
      </c>
      <c r="B23" s="50">
        <v>40</v>
      </c>
      <c r="C23" s="51" t="s">
        <v>42</v>
      </c>
      <c r="D23" s="15"/>
      <c r="E23" s="49"/>
      <c r="F23" s="51"/>
      <c r="G23" s="51"/>
      <c r="H23" s="4"/>
      <c r="I23" s="53">
        <v>44245</v>
      </c>
      <c r="J23" s="50">
        <v>5</v>
      </c>
      <c r="K23" s="51" t="s">
        <v>105</v>
      </c>
      <c r="L23" s="4"/>
      <c r="M23" s="27"/>
      <c r="N23" s="28"/>
      <c r="O23" s="4"/>
      <c r="P23" s="4"/>
      <c r="Q23" s="4"/>
    </row>
    <row r="24" spans="1:20" ht="14.25" customHeight="1" x14ac:dyDescent="0.35">
      <c r="A24" s="53">
        <v>44288</v>
      </c>
      <c r="B24" s="50">
        <v>8.43</v>
      </c>
      <c r="C24" s="51" t="s">
        <v>43</v>
      </c>
      <c r="D24" s="15"/>
      <c r="E24" s="49"/>
      <c r="F24" s="51"/>
      <c r="G24" s="51"/>
      <c r="H24" s="4"/>
      <c r="I24" s="53">
        <v>44248</v>
      </c>
      <c r="J24" s="50">
        <v>6.45</v>
      </c>
      <c r="K24" s="51" t="s">
        <v>106</v>
      </c>
      <c r="L24" s="4"/>
      <c r="M24" s="4"/>
      <c r="N24" s="4"/>
      <c r="O24" s="4"/>
      <c r="P24" s="4"/>
      <c r="Q24" s="4"/>
    </row>
    <row r="25" spans="1:20" ht="14.25" customHeight="1" x14ac:dyDescent="0.35">
      <c r="A25" s="53">
        <v>44289</v>
      </c>
      <c r="B25" s="50">
        <v>6.4</v>
      </c>
      <c r="C25" s="51" t="s">
        <v>44</v>
      </c>
      <c r="D25" s="15"/>
      <c r="E25" s="49"/>
      <c r="F25" s="51"/>
      <c r="G25" s="51"/>
      <c r="H25" s="4"/>
      <c r="I25" s="53">
        <v>44251</v>
      </c>
      <c r="J25" s="50">
        <v>6</v>
      </c>
      <c r="K25" s="51" t="s">
        <v>107</v>
      </c>
      <c r="L25" s="4"/>
      <c r="M25" s="29"/>
      <c r="N25" s="29"/>
      <c r="O25" s="4"/>
      <c r="P25" s="4"/>
      <c r="Q25" s="4"/>
    </row>
    <row r="26" spans="1:20" ht="14.25" customHeight="1" x14ac:dyDescent="0.35">
      <c r="A26" s="53">
        <v>44294</v>
      </c>
      <c r="B26" s="50">
        <v>244</v>
      </c>
      <c r="C26" s="51" t="s">
        <v>45</v>
      </c>
      <c r="D26" s="15"/>
      <c r="E26" s="49"/>
      <c r="F26" s="51"/>
      <c r="G26" s="51"/>
      <c r="H26" s="4"/>
      <c r="I26" s="53">
        <v>44251</v>
      </c>
      <c r="J26" s="50">
        <v>100</v>
      </c>
      <c r="K26" s="51" t="s">
        <v>108</v>
      </c>
      <c r="L26" s="4"/>
      <c r="M26" s="4"/>
      <c r="N26" s="4"/>
      <c r="O26" s="4"/>
      <c r="P26" s="4"/>
      <c r="Q26" s="4"/>
    </row>
    <row r="27" spans="1:20" ht="14.25" customHeight="1" x14ac:dyDescent="0.35">
      <c r="A27" s="53">
        <v>44298</v>
      </c>
      <c r="B27" s="50">
        <v>150</v>
      </c>
      <c r="C27" s="51" t="s">
        <v>46</v>
      </c>
      <c r="D27" s="15"/>
      <c r="E27" s="49"/>
      <c r="F27" s="51"/>
      <c r="G27" s="51"/>
      <c r="H27" s="4"/>
      <c r="I27" s="53">
        <v>44255</v>
      </c>
      <c r="J27" s="50">
        <v>10</v>
      </c>
      <c r="K27" s="51" t="s">
        <v>109</v>
      </c>
      <c r="L27" s="4"/>
      <c r="M27" s="4"/>
      <c r="N27" s="4"/>
      <c r="O27" s="4"/>
      <c r="P27" s="4"/>
      <c r="Q27" s="4"/>
    </row>
    <row r="28" spans="1:20" ht="14.25" customHeight="1" x14ac:dyDescent="0.35">
      <c r="A28" s="53">
        <v>44306</v>
      </c>
      <c r="B28" s="50">
        <v>200</v>
      </c>
      <c r="C28" s="51" t="s">
        <v>47</v>
      </c>
      <c r="D28" s="15"/>
      <c r="E28" s="49"/>
      <c r="F28" s="51"/>
      <c r="G28" s="51"/>
      <c r="H28" s="4"/>
      <c r="I28" s="53">
        <v>44255</v>
      </c>
      <c r="J28" s="50">
        <v>39</v>
      </c>
      <c r="K28" s="51" t="s">
        <v>110</v>
      </c>
      <c r="L28" s="4"/>
      <c r="M28" s="4"/>
      <c r="N28" s="4"/>
      <c r="O28" s="4"/>
      <c r="P28" s="4"/>
      <c r="Q28" s="4"/>
    </row>
    <row r="29" spans="1:20" ht="14.25" customHeight="1" x14ac:dyDescent="0.35">
      <c r="A29" s="53">
        <v>44312</v>
      </c>
      <c r="B29" s="50">
        <v>20</v>
      </c>
      <c r="C29" s="51" t="s">
        <v>48</v>
      </c>
      <c r="D29" s="15"/>
      <c r="E29" s="49"/>
      <c r="F29" s="51"/>
      <c r="G29" s="51"/>
      <c r="H29" s="4"/>
      <c r="I29" s="53">
        <v>44256</v>
      </c>
      <c r="J29" s="50">
        <v>38</v>
      </c>
      <c r="K29" s="51" t="s">
        <v>111</v>
      </c>
      <c r="L29" s="4"/>
      <c r="M29" s="4"/>
      <c r="N29" s="4"/>
      <c r="O29" s="4"/>
      <c r="P29" s="4"/>
      <c r="Q29" s="4"/>
    </row>
    <row r="30" spans="1:20" ht="14.25" customHeight="1" x14ac:dyDescent="0.35">
      <c r="A30" s="53">
        <v>44321</v>
      </c>
      <c r="B30" s="50">
        <v>2.95</v>
      </c>
      <c r="C30" s="51" t="s">
        <v>49</v>
      </c>
      <c r="D30" s="15"/>
      <c r="E30" s="49"/>
      <c r="F30" s="51"/>
      <c r="G30" s="51"/>
      <c r="H30" s="4"/>
      <c r="I30" s="53">
        <v>44265</v>
      </c>
      <c r="J30" s="50">
        <v>6.54</v>
      </c>
      <c r="K30" s="51" t="s">
        <v>112</v>
      </c>
    </row>
    <row r="31" spans="1:20" ht="14.25" customHeight="1" x14ac:dyDescent="0.35">
      <c r="A31" s="53">
        <v>44325</v>
      </c>
      <c r="B31" s="50">
        <v>200</v>
      </c>
      <c r="C31" s="51" t="s">
        <v>50</v>
      </c>
      <c r="D31" s="15"/>
      <c r="E31" s="49"/>
      <c r="F31" s="51"/>
      <c r="G31" s="51"/>
      <c r="H31" s="4"/>
      <c r="I31" s="53">
        <v>44268</v>
      </c>
      <c r="J31" s="50">
        <v>28.5</v>
      </c>
      <c r="K31" s="51" t="s">
        <v>113</v>
      </c>
    </row>
    <row r="32" spans="1:20" ht="14.25" customHeight="1" x14ac:dyDescent="0.35">
      <c r="A32" s="53">
        <v>44341</v>
      </c>
      <c r="B32" s="50">
        <v>16.39</v>
      </c>
      <c r="C32" s="51" t="s">
        <v>51</v>
      </c>
      <c r="D32" s="15"/>
      <c r="E32" s="49"/>
      <c r="F32" s="51"/>
      <c r="G32" s="51"/>
      <c r="H32" s="4"/>
      <c r="I32" s="53">
        <v>44269</v>
      </c>
      <c r="J32" s="50">
        <v>40</v>
      </c>
      <c r="K32" s="51" t="s">
        <v>114</v>
      </c>
    </row>
    <row r="33" spans="1:11" ht="14.25" customHeight="1" x14ac:dyDescent="0.35">
      <c r="A33" s="53">
        <v>44342</v>
      </c>
      <c r="B33" s="50">
        <v>6.69</v>
      </c>
      <c r="C33" s="51" t="s">
        <v>52</v>
      </c>
      <c r="D33" s="15"/>
      <c r="E33" s="49"/>
      <c r="F33" s="51"/>
      <c r="G33" s="51"/>
      <c r="H33" s="4"/>
      <c r="I33" s="53">
        <v>44272</v>
      </c>
      <c r="J33" s="50">
        <v>4.8</v>
      </c>
      <c r="K33" s="51" t="s">
        <v>115</v>
      </c>
    </row>
    <row r="34" spans="1:11" ht="14.25" customHeight="1" x14ac:dyDescent="0.35">
      <c r="A34" s="53">
        <v>44344</v>
      </c>
      <c r="B34" s="50">
        <f>94.6-40</f>
        <v>54.599999999999994</v>
      </c>
      <c r="C34" s="51" t="s">
        <v>53</v>
      </c>
      <c r="D34" s="15"/>
      <c r="E34" s="49"/>
      <c r="F34" s="51"/>
      <c r="G34" s="51"/>
      <c r="H34" s="4"/>
      <c r="I34" s="53">
        <v>44273</v>
      </c>
      <c r="J34" s="50">
        <v>5.81</v>
      </c>
      <c r="K34" s="51" t="s">
        <v>116</v>
      </c>
    </row>
    <row r="35" spans="1:11" ht="14.25" customHeight="1" x14ac:dyDescent="0.35">
      <c r="A35" s="53">
        <v>44351</v>
      </c>
      <c r="B35" s="50">
        <v>200</v>
      </c>
      <c r="C35" s="51" t="s">
        <v>54</v>
      </c>
      <c r="D35" s="15"/>
      <c r="E35" s="49"/>
      <c r="F35" s="51"/>
      <c r="G35" s="51"/>
      <c r="H35" s="4"/>
      <c r="I35" s="53">
        <v>44283</v>
      </c>
      <c r="J35" s="50">
        <v>11.28</v>
      </c>
      <c r="K35" s="51" t="s">
        <v>117</v>
      </c>
    </row>
    <row r="36" spans="1:11" ht="14.25" customHeight="1" x14ac:dyDescent="0.35">
      <c r="A36" s="53">
        <v>44353</v>
      </c>
      <c r="B36" s="50">
        <v>72.53</v>
      </c>
      <c r="C36" s="51" t="s">
        <v>55</v>
      </c>
      <c r="D36" s="15"/>
      <c r="E36" s="49"/>
      <c r="F36" s="51"/>
      <c r="G36" s="51"/>
      <c r="H36" s="4"/>
      <c r="I36" s="53">
        <v>44284</v>
      </c>
      <c r="J36" s="50">
        <v>30</v>
      </c>
      <c r="K36" s="51" t="s">
        <v>118</v>
      </c>
    </row>
    <row r="37" spans="1:11" ht="14.25" customHeight="1" x14ac:dyDescent="0.35">
      <c r="A37" s="53">
        <v>44354</v>
      </c>
      <c r="B37" s="50">
        <v>25</v>
      </c>
      <c r="C37" s="51" t="s">
        <v>56</v>
      </c>
      <c r="D37" s="15"/>
      <c r="E37" s="49"/>
      <c r="F37" s="51"/>
      <c r="G37" s="51"/>
      <c r="H37" s="4"/>
      <c r="I37" s="53">
        <v>44286</v>
      </c>
      <c r="J37" s="50">
        <v>10</v>
      </c>
      <c r="K37" s="51" t="s">
        <v>119</v>
      </c>
    </row>
    <row r="38" spans="1:11" ht="14.25" customHeight="1" x14ac:dyDescent="0.35">
      <c r="A38" s="53">
        <v>44360</v>
      </c>
      <c r="B38" s="50">
        <v>43.61</v>
      </c>
      <c r="C38" s="51" t="s">
        <v>57</v>
      </c>
      <c r="D38" s="15"/>
      <c r="E38" s="49"/>
      <c r="F38" s="51"/>
      <c r="G38" s="51"/>
      <c r="H38" s="4"/>
      <c r="I38" s="53">
        <v>44287</v>
      </c>
      <c r="J38" s="50">
        <v>20</v>
      </c>
      <c r="K38" s="51" t="s">
        <v>120</v>
      </c>
    </row>
    <row r="39" spans="1:11" ht="14.25" customHeight="1" x14ac:dyDescent="0.35">
      <c r="A39" s="53">
        <v>44361</v>
      </c>
      <c r="B39" s="50">
        <v>5.68</v>
      </c>
      <c r="C39" s="51" t="s">
        <v>58</v>
      </c>
      <c r="D39" s="15"/>
      <c r="E39" s="49"/>
      <c r="F39" s="51"/>
      <c r="G39" s="51"/>
      <c r="H39" s="4"/>
      <c r="I39" s="53">
        <v>44289</v>
      </c>
      <c r="J39" s="50">
        <v>16.79</v>
      </c>
      <c r="K39" s="51" t="s">
        <v>121</v>
      </c>
    </row>
    <row r="40" spans="1:11" ht="14.25" customHeight="1" x14ac:dyDescent="0.35">
      <c r="A40" s="53">
        <v>44364</v>
      </c>
      <c r="B40" s="50">
        <v>5.43</v>
      </c>
      <c r="C40" s="51" t="s">
        <v>59</v>
      </c>
      <c r="D40" s="15"/>
      <c r="E40" s="49"/>
      <c r="F40" s="51"/>
      <c r="G40" s="51"/>
      <c r="H40" s="4"/>
      <c r="I40" s="53">
        <v>44291</v>
      </c>
      <c r="J40" s="50">
        <v>110</v>
      </c>
      <c r="K40" s="51" t="s">
        <v>122</v>
      </c>
    </row>
    <row r="41" spans="1:11" ht="14.25" customHeight="1" x14ac:dyDescent="0.35">
      <c r="A41" s="53">
        <v>44368</v>
      </c>
      <c r="B41" s="50">
        <v>6.15</v>
      </c>
      <c r="C41" s="51" t="s">
        <v>60</v>
      </c>
      <c r="D41" s="15"/>
      <c r="E41" s="49"/>
      <c r="F41" s="50"/>
      <c r="G41" s="52"/>
      <c r="H41" s="4"/>
      <c r="I41" s="53">
        <v>44291</v>
      </c>
      <c r="J41" s="50">
        <v>146.97999999999999</v>
      </c>
      <c r="K41" s="51" t="s">
        <v>123</v>
      </c>
    </row>
    <row r="42" spans="1:11" ht="14.25" customHeight="1" x14ac:dyDescent="0.35">
      <c r="A42" s="53">
        <v>44373</v>
      </c>
      <c r="B42" s="50">
        <v>112.2</v>
      </c>
      <c r="C42" s="51" t="s">
        <v>61</v>
      </c>
      <c r="D42" s="15"/>
      <c r="E42" s="12"/>
      <c r="F42" s="47"/>
      <c r="G42" s="48"/>
      <c r="H42" s="4"/>
      <c r="I42" s="53">
        <v>44292</v>
      </c>
      <c r="J42" s="50">
        <v>2.95</v>
      </c>
      <c r="K42" s="51" t="s">
        <v>124</v>
      </c>
    </row>
    <row r="43" spans="1:11" ht="14.25" customHeight="1" x14ac:dyDescent="0.35">
      <c r="A43" s="53">
        <v>44378</v>
      </c>
      <c r="B43" s="50">
        <v>8.57</v>
      </c>
      <c r="C43" s="51" t="s">
        <v>62</v>
      </c>
      <c r="E43" s="12"/>
      <c r="F43" s="14"/>
      <c r="G43" s="16"/>
      <c r="I43" s="53">
        <v>44299</v>
      </c>
      <c r="J43" s="50">
        <v>8</v>
      </c>
      <c r="K43" s="51" t="s">
        <v>125</v>
      </c>
    </row>
    <row r="44" spans="1:11" ht="14.25" customHeight="1" x14ac:dyDescent="0.35">
      <c r="A44" s="53">
        <v>44378</v>
      </c>
      <c r="B44" s="50">
        <v>82.11</v>
      </c>
      <c r="C44" s="51" t="s">
        <v>63</v>
      </c>
      <c r="E44" s="12"/>
      <c r="F44" s="14"/>
      <c r="G44" s="16"/>
      <c r="I44" s="53">
        <v>44299</v>
      </c>
      <c r="J44" s="50">
        <v>11.3</v>
      </c>
      <c r="K44" s="51" t="s">
        <v>126</v>
      </c>
    </row>
    <row r="45" spans="1:11" ht="14.25" customHeight="1" x14ac:dyDescent="0.35">
      <c r="A45" s="53">
        <v>44381</v>
      </c>
      <c r="B45" s="50">
        <v>26.81</v>
      </c>
      <c r="C45" s="51" t="s">
        <v>64</v>
      </c>
      <c r="E45" s="12"/>
      <c r="F45" s="14"/>
      <c r="G45" s="16"/>
      <c r="I45" s="53">
        <v>44300</v>
      </c>
      <c r="J45" s="50">
        <v>9.9499999999999993</v>
      </c>
      <c r="K45" s="51" t="s">
        <v>127</v>
      </c>
    </row>
    <row r="46" spans="1:11" ht="14.25" customHeight="1" x14ac:dyDescent="0.35">
      <c r="A46" s="53">
        <v>44382</v>
      </c>
      <c r="B46" s="50">
        <v>2.95</v>
      </c>
      <c r="C46" s="51" t="s">
        <v>65</v>
      </c>
      <c r="E46" s="12"/>
      <c r="F46" s="14"/>
      <c r="G46" s="16"/>
      <c r="I46" s="53">
        <v>44302</v>
      </c>
      <c r="J46" s="50">
        <v>9</v>
      </c>
      <c r="K46" s="51" t="s">
        <v>128</v>
      </c>
    </row>
    <row r="47" spans="1:11" ht="14.25" customHeight="1" x14ac:dyDescent="0.35">
      <c r="A47" s="53">
        <v>44383</v>
      </c>
      <c r="B47" s="50">
        <v>200</v>
      </c>
      <c r="C47" s="51" t="s">
        <v>66</v>
      </c>
      <c r="E47" s="12"/>
      <c r="F47" s="14"/>
      <c r="G47" s="16"/>
      <c r="I47" s="53">
        <v>44308</v>
      </c>
      <c r="J47" s="50">
        <v>10</v>
      </c>
      <c r="K47" s="51" t="s">
        <v>129</v>
      </c>
    </row>
    <row r="48" spans="1:11" ht="14.25" customHeight="1" x14ac:dyDescent="0.35">
      <c r="A48" s="53">
        <v>44383</v>
      </c>
      <c r="B48" s="50">
        <v>25.05</v>
      </c>
      <c r="C48" s="51" t="s">
        <v>67</v>
      </c>
      <c r="E48" s="12"/>
      <c r="F48" s="14"/>
      <c r="G48" s="16"/>
      <c r="I48" s="53">
        <v>44316</v>
      </c>
      <c r="J48" s="50">
        <v>10</v>
      </c>
      <c r="K48" s="51" t="s">
        <v>130</v>
      </c>
    </row>
    <row r="49" spans="1:11" ht="14.25" customHeight="1" x14ac:dyDescent="0.35">
      <c r="A49" s="53">
        <v>44394</v>
      </c>
      <c r="B49" s="50">
        <v>6.78</v>
      </c>
      <c r="C49" s="51" t="s">
        <v>68</v>
      </c>
      <c r="E49" s="12"/>
      <c r="F49" s="14"/>
      <c r="G49" s="16"/>
      <c r="I49" s="53">
        <v>44316</v>
      </c>
      <c r="J49" s="50">
        <v>30</v>
      </c>
      <c r="K49" s="51" t="s">
        <v>131</v>
      </c>
    </row>
    <row r="50" spans="1:11" ht="14.25" customHeight="1" x14ac:dyDescent="0.35">
      <c r="A50" s="53"/>
      <c r="B50" s="50"/>
      <c r="C50" s="50"/>
      <c r="E50" s="12"/>
      <c r="F50" s="14"/>
      <c r="G50" s="16"/>
      <c r="I50" s="53">
        <v>44320</v>
      </c>
      <c r="J50" s="50">
        <v>21</v>
      </c>
      <c r="K50" s="51" t="s">
        <v>132</v>
      </c>
    </row>
    <row r="51" spans="1:11" ht="14.25" customHeight="1" x14ac:dyDescent="0.35">
      <c r="A51" s="53"/>
      <c r="B51" s="51"/>
      <c r="C51" s="51"/>
      <c r="E51" s="12"/>
      <c r="F51" s="14"/>
      <c r="G51" s="16"/>
      <c r="I51" s="53">
        <v>44320</v>
      </c>
      <c r="J51" s="50">
        <v>11.2</v>
      </c>
      <c r="K51" s="51" t="s">
        <v>133</v>
      </c>
    </row>
    <row r="52" spans="1:11" ht="14.25" customHeight="1" x14ac:dyDescent="0.35">
      <c r="A52" s="53"/>
      <c r="B52" s="51"/>
      <c r="C52" s="51"/>
      <c r="E52" s="12"/>
      <c r="F52" s="14"/>
      <c r="G52" s="16"/>
      <c r="I52" s="53">
        <v>44325</v>
      </c>
      <c r="J52" s="50">
        <v>8</v>
      </c>
      <c r="K52" s="51" t="s">
        <v>134</v>
      </c>
    </row>
    <row r="53" spans="1:11" ht="14.25" customHeight="1" x14ac:dyDescent="0.35">
      <c r="A53" s="53"/>
      <c r="B53" s="51"/>
      <c r="C53" s="51"/>
      <c r="E53" s="12"/>
      <c r="F53" s="14"/>
      <c r="G53" s="16"/>
      <c r="I53" s="53">
        <v>44327</v>
      </c>
      <c r="J53" s="50">
        <v>54</v>
      </c>
      <c r="K53" s="51" t="s">
        <v>135</v>
      </c>
    </row>
    <row r="54" spans="1:11" ht="14.25" customHeight="1" x14ac:dyDescent="0.35">
      <c r="A54" s="53"/>
      <c r="B54" s="51"/>
      <c r="C54" s="51"/>
      <c r="E54" s="12"/>
      <c r="F54" s="14"/>
      <c r="G54" s="16"/>
      <c r="I54" s="53">
        <v>44328</v>
      </c>
      <c r="J54" s="50">
        <v>157.5</v>
      </c>
      <c r="K54" s="51" t="s">
        <v>136</v>
      </c>
    </row>
    <row r="55" spans="1:11" ht="14.25" customHeight="1" x14ac:dyDescent="0.35">
      <c r="A55" s="53"/>
      <c r="B55" s="51"/>
      <c r="C55" s="51"/>
      <c r="E55" s="12"/>
      <c r="F55" s="14"/>
      <c r="G55" s="16"/>
      <c r="I55" s="53">
        <v>44330</v>
      </c>
      <c r="J55" s="50">
        <v>40.56</v>
      </c>
      <c r="K55" s="51" t="s">
        <v>137</v>
      </c>
    </row>
    <row r="56" spans="1:11" ht="14.25" customHeight="1" x14ac:dyDescent="0.35">
      <c r="A56" s="53"/>
      <c r="B56" s="51"/>
      <c r="C56" s="51"/>
      <c r="E56" s="12"/>
      <c r="F56" s="14"/>
      <c r="G56" s="16"/>
      <c r="I56" s="53">
        <v>44329</v>
      </c>
      <c r="J56" s="50">
        <v>8</v>
      </c>
      <c r="K56" s="51" t="s">
        <v>138</v>
      </c>
    </row>
    <row r="57" spans="1:11" ht="14.25" customHeight="1" x14ac:dyDescent="0.35">
      <c r="A57" s="53"/>
      <c r="B57" s="51"/>
      <c r="C57" s="51"/>
      <c r="E57" s="12"/>
      <c r="F57" s="14"/>
      <c r="G57" s="16"/>
      <c r="I57" s="53">
        <v>44332</v>
      </c>
      <c r="J57" s="50">
        <v>23.96</v>
      </c>
      <c r="K57" s="51" t="s">
        <v>139</v>
      </c>
    </row>
    <row r="58" spans="1:11" ht="14.25" customHeight="1" x14ac:dyDescent="0.35">
      <c r="A58" s="53"/>
      <c r="B58" s="51"/>
      <c r="C58" s="51"/>
      <c r="E58" s="12"/>
      <c r="F58" s="14"/>
      <c r="G58" s="16"/>
      <c r="I58" s="53">
        <v>44336</v>
      </c>
      <c r="J58" s="50">
        <v>60.8</v>
      </c>
      <c r="K58" s="51" t="s">
        <v>140</v>
      </c>
    </row>
    <row r="59" spans="1:11" ht="14.25" customHeight="1" x14ac:dyDescent="0.35">
      <c r="A59" s="53"/>
      <c r="B59" s="51"/>
      <c r="C59" s="51"/>
      <c r="E59" s="12"/>
      <c r="F59" s="14"/>
      <c r="G59" s="16"/>
      <c r="I59" s="53">
        <v>44335</v>
      </c>
      <c r="J59" s="50">
        <v>20</v>
      </c>
      <c r="K59" s="51" t="s">
        <v>141</v>
      </c>
    </row>
    <row r="60" spans="1:11" ht="14.25" customHeight="1" x14ac:dyDescent="0.35">
      <c r="A60" s="53"/>
      <c r="B60" s="51"/>
      <c r="C60" s="51"/>
      <c r="E60" s="12"/>
      <c r="F60" s="14"/>
      <c r="G60" s="16"/>
      <c r="I60" s="53">
        <v>44338</v>
      </c>
      <c r="J60" s="50">
        <v>30</v>
      </c>
      <c r="K60" s="51" t="s">
        <v>115</v>
      </c>
    </row>
    <row r="61" spans="1:11" ht="15.75" hidden="1" customHeight="1" x14ac:dyDescent="0.35">
      <c r="A61" s="53"/>
      <c r="B61" s="51"/>
      <c r="C61" s="51"/>
      <c r="E61" s="12"/>
      <c r="F61" s="14"/>
      <c r="G61" s="16"/>
      <c r="I61" s="53"/>
      <c r="J61" s="50"/>
      <c r="K61" s="51" t="s">
        <v>142</v>
      </c>
    </row>
    <row r="62" spans="1:11" ht="14.25" customHeight="1" x14ac:dyDescent="0.35">
      <c r="A62" s="53"/>
      <c r="B62" s="51"/>
      <c r="C62" s="51"/>
      <c r="E62" s="12"/>
      <c r="F62" s="14"/>
      <c r="G62" s="16"/>
      <c r="I62" s="53">
        <v>44343</v>
      </c>
      <c r="J62" s="50">
        <v>8.6</v>
      </c>
      <c r="K62" s="51" t="s">
        <v>143</v>
      </c>
    </row>
    <row r="63" spans="1:11" ht="14.25" customHeight="1" x14ac:dyDescent="0.35">
      <c r="A63" s="53"/>
      <c r="B63" s="51"/>
      <c r="C63" s="51"/>
      <c r="E63" s="12"/>
      <c r="F63" s="14"/>
      <c r="G63" s="16"/>
      <c r="I63" s="53">
        <v>44343</v>
      </c>
      <c r="J63" s="50">
        <v>58.35</v>
      </c>
      <c r="K63" s="51" t="s">
        <v>144</v>
      </c>
    </row>
    <row r="64" spans="1:11" ht="14.25" customHeight="1" x14ac:dyDescent="0.35">
      <c r="A64" s="53"/>
      <c r="B64" s="51"/>
      <c r="C64" s="51"/>
      <c r="E64" s="12"/>
      <c r="F64" s="14"/>
      <c r="G64" s="16"/>
      <c r="I64" s="53">
        <v>44348</v>
      </c>
      <c r="J64" s="50">
        <v>205</v>
      </c>
      <c r="K64" s="51" t="s">
        <v>145</v>
      </c>
    </row>
    <row r="65" spans="1:11" ht="14.25" customHeight="1" x14ac:dyDescent="0.35">
      <c r="A65" s="53"/>
      <c r="B65" s="51"/>
      <c r="C65" s="51"/>
      <c r="E65" s="12"/>
      <c r="F65" s="14"/>
      <c r="G65" s="16"/>
      <c r="I65" s="53">
        <v>44349</v>
      </c>
      <c r="J65" s="50">
        <v>54</v>
      </c>
      <c r="K65" s="51" t="s">
        <v>146</v>
      </c>
    </row>
    <row r="66" spans="1:11" ht="14.25" customHeight="1" x14ac:dyDescent="0.35">
      <c r="A66" s="53"/>
      <c r="B66" s="51"/>
      <c r="C66" s="51"/>
      <c r="E66" s="12"/>
      <c r="F66" s="14"/>
      <c r="G66" s="16"/>
      <c r="I66" s="53">
        <v>44349</v>
      </c>
      <c r="J66" s="50">
        <v>90</v>
      </c>
      <c r="K66" s="51" t="s">
        <v>147</v>
      </c>
    </row>
    <row r="67" spans="1:11" ht="14.25" customHeight="1" x14ac:dyDescent="0.35">
      <c r="A67" s="53"/>
      <c r="B67" s="51"/>
      <c r="C67" s="51"/>
      <c r="E67" s="12"/>
      <c r="F67" s="14"/>
      <c r="G67" s="16"/>
      <c r="I67" s="53">
        <v>44349</v>
      </c>
      <c r="J67" s="50">
        <f>17.8-7.8-1.4</f>
        <v>8.6</v>
      </c>
      <c r="K67" s="51" t="s">
        <v>148</v>
      </c>
    </row>
    <row r="68" spans="1:11" ht="15.75" hidden="1" customHeight="1" x14ac:dyDescent="0.35">
      <c r="A68" s="53"/>
      <c r="B68" s="51"/>
      <c r="C68" s="51"/>
      <c r="E68" s="12"/>
      <c r="F68" s="14"/>
      <c r="G68" s="16"/>
      <c r="I68" s="53"/>
      <c r="J68" s="50"/>
      <c r="K68" s="51" t="s">
        <v>149</v>
      </c>
    </row>
    <row r="69" spans="1:11" ht="14.25" customHeight="1" x14ac:dyDescent="0.35">
      <c r="A69" s="53"/>
      <c r="B69" s="51"/>
      <c r="C69" s="51"/>
      <c r="E69" s="12"/>
      <c r="F69" s="14"/>
      <c r="G69" s="16"/>
      <c r="I69" s="53">
        <v>44351</v>
      </c>
      <c r="J69" s="50">
        <f>350-175</f>
        <v>175</v>
      </c>
      <c r="K69" s="51" t="s">
        <v>150</v>
      </c>
    </row>
    <row r="70" spans="1:11" ht="14.25" customHeight="1" x14ac:dyDescent="0.35">
      <c r="A70" s="53"/>
      <c r="B70" s="51"/>
      <c r="C70" s="51"/>
      <c r="E70" s="12"/>
      <c r="F70" s="14"/>
      <c r="G70" s="16"/>
      <c r="I70" s="53">
        <v>44354</v>
      </c>
      <c r="J70" s="50">
        <v>6.89</v>
      </c>
      <c r="K70" s="51" t="s">
        <v>151</v>
      </c>
    </row>
    <row r="71" spans="1:11" ht="14.25" customHeight="1" x14ac:dyDescent="0.35">
      <c r="A71" s="53"/>
      <c r="B71" s="51"/>
      <c r="C71" s="51"/>
      <c r="E71" s="12"/>
      <c r="F71" s="14"/>
      <c r="G71" s="16"/>
      <c r="I71" s="53">
        <v>44354</v>
      </c>
      <c r="J71" s="50">
        <v>2.95</v>
      </c>
      <c r="K71" s="51" t="s">
        <v>152</v>
      </c>
    </row>
    <row r="72" spans="1:11" ht="14.25" customHeight="1" x14ac:dyDescent="0.35">
      <c r="A72" s="53"/>
      <c r="B72" s="51"/>
      <c r="C72" s="51"/>
      <c r="E72" s="12"/>
      <c r="F72" s="14"/>
      <c r="G72" s="16"/>
      <c r="I72" s="53">
        <v>44357</v>
      </c>
      <c r="J72" s="50">
        <v>101.5</v>
      </c>
      <c r="K72" s="51" t="s">
        <v>153</v>
      </c>
    </row>
    <row r="73" spans="1:11" ht="14.25" customHeight="1" x14ac:dyDescent="0.35">
      <c r="A73" s="53"/>
      <c r="B73" s="51"/>
      <c r="C73" s="51"/>
      <c r="E73" s="12"/>
      <c r="F73" s="14"/>
      <c r="G73" s="16"/>
      <c r="I73" s="53">
        <v>44360</v>
      </c>
      <c r="J73" s="50">
        <v>8</v>
      </c>
      <c r="K73" s="51" t="s">
        <v>154</v>
      </c>
    </row>
    <row r="74" spans="1:11" ht="14.25" customHeight="1" x14ac:dyDescent="0.35">
      <c r="A74" s="53"/>
      <c r="B74" s="51"/>
      <c r="C74" s="51"/>
      <c r="E74" s="12"/>
      <c r="F74" s="14"/>
      <c r="G74" s="16"/>
      <c r="I74" s="53">
        <v>44360</v>
      </c>
      <c r="J74" s="50">
        <v>72.5</v>
      </c>
      <c r="K74" s="51" t="s">
        <v>133</v>
      </c>
    </row>
    <row r="75" spans="1:11" ht="14.25" customHeight="1" x14ac:dyDescent="0.35">
      <c r="A75" s="53"/>
      <c r="B75" s="51"/>
      <c r="C75" s="51"/>
      <c r="E75" s="12"/>
      <c r="F75" s="14"/>
      <c r="G75" s="16"/>
      <c r="I75" s="53">
        <v>44361</v>
      </c>
      <c r="J75" s="50">
        <v>400</v>
      </c>
      <c r="K75" s="51" t="s">
        <v>134</v>
      </c>
    </row>
    <row r="76" spans="1:11" ht="14.25" customHeight="1" x14ac:dyDescent="0.35">
      <c r="A76" s="53"/>
      <c r="B76" s="51"/>
      <c r="C76" s="51"/>
      <c r="E76" s="12"/>
      <c r="F76" s="14"/>
      <c r="G76" s="16"/>
      <c r="I76" s="53">
        <v>44365</v>
      </c>
      <c r="J76" s="50">
        <v>17.8</v>
      </c>
      <c r="K76" s="51" t="s">
        <v>135</v>
      </c>
    </row>
    <row r="77" spans="1:11" ht="14.25" customHeight="1" x14ac:dyDescent="0.35">
      <c r="A77" s="53"/>
      <c r="B77" s="51"/>
      <c r="C77" s="51"/>
      <c r="E77" s="12"/>
      <c r="F77" s="14"/>
      <c r="G77" s="16"/>
      <c r="I77" s="53">
        <v>44372</v>
      </c>
      <c r="J77" s="50">
        <v>16.600000000000001</v>
      </c>
      <c r="K77" s="51" t="s">
        <v>136</v>
      </c>
    </row>
    <row r="78" spans="1:11" ht="14.25" customHeight="1" x14ac:dyDescent="0.35">
      <c r="A78" s="53"/>
      <c r="B78" s="51"/>
      <c r="C78" s="51"/>
      <c r="E78" s="12"/>
      <c r="F78" s="14"/>
      <c r="G78" s="16"/>
      <c r="I78" s="53">
        <v>44373</v>
      </c>
      <c r="J78" s="50">
        <v>1.87</v>
      </c>
      <c r="K78" s="51" t="s">
        <v>137</v>
      </c>
    </row>
    <row r="79" spans="1:11" ht="14.25" customHeight="1" x14ac:dyDescent="0.35">
      <c r="A79" s="53"/>
      <c r="B79" s="51"/>
      <c r="C79" s="51"/>
      <c r="E79" s="12"/>
      <c r="F79" s="14"/>
      <c r="G79" s="16"/>
      <c r="I79" s="53">
        <v>44377</v>
      </c>
      <c r="J79" s="50">
        <v>10</v>
      </c>
      <c r="K79" s="51" t="s">
        <v>138</v>
      </c>
    </row>
    <row r="80" spans="1:11" ht="14.25" customHeight="1" x14ac:dyDescent="0.35">
      <c r="A80" s="53"/>
      <c r="B80" s="51"/>
      <c r="C80" s="51"/>
      <c r="E80" s="12"/>
      <c r="F80" s="14"/>
      <c r="G80" s="16"/>
      <c r="I80" s="53">
        <v>44375</v>
      </c>
      <c r="J80" s="50">
        <v>22.91</v>
      </c>
      <c r="K80" s="51" t="s">
        <v>139</v>
      </c>
    </row>
    <row r="81" spans="1:11" ht="14.25" customHeight="1" x14ac:dyDescent="0.35">
      <c r="A81" s="53"/>
      <c r="B81" s="51"/>
      <c r="C81" s="51"/>
      <c r="E81" s="12"/>
      <c r="F81" s="14"/>
      <c r="G81" s="16"/>
      <c r="I81" s="53">
        <v>44377</v>
      </c>
      <c r="J81" s="50">
        <v>87</v>
      </c>
      <c r="K81" s="51" t="s">
        <v>140</v>
      </c>
    </row>
    <row r="82" spans="1:11" ht="14.25" customHeight="1" x14ac:dyDescent="0.35">
      <c r="A82" s="53"/>
      <c r="B82" s="51"/>
      <c r="C82" s="51"/>
      <c r="E82" s="12"/>
      <c r="F82" s="14"/>
      <c r="G82" s="16"/>
      <c r="I82" s="53">
        <v>44379</v>
      </c>
      <c r="J82" s="50">
        <v>240.02</v>
      </c>
      <c r="K82" s="51" t="s">
        <v>133</v>
      </c>
    </row>
    <row r="83" spans="1:11" ht="14.25" customHeight="1" x14ac:dyDescent="0.35">
      <c r="A83" s="53"/>
      <c r="B83" s="51"/>
      <c r="C83" s="51"/>
      <c r="E83" s="12"/>
      <c r="F83" s="14"/>
      <c r="G83" s="16"/>
      <c r="I83" s="53">
        <v>44381</v>
      </c>
      <c r="J83" s="50">
        <v>4</v>
      </c>
      <c r="K83" s="51" t="s">
        <v>134</v>
      </c>
    </row>
    <row r="84" spans="1:11" ht="14.25" customHeight="1" x14ac:dyDescent="0.35">
      <c r="A84" s="53"/>
      <c r="B84" s="51"/>
      <c r="C84" s="51"/>
      <c r="E84" s="12"/>
      <c r="F84" s="14"/>
      <c r="G84" s="16"/>
      <c r="I84" s="53">
        <v>44384</v>
      </c>
      <c r="J84" s="50">
        <v>20</v>
      </c>
      <c r="K84" s="51" t="s">
        <v>135</v>
      </c>
    </row>
    <row r="85" spans="1:11" ht="14.25" customHeight="1" x14ac:dyDescent="0.35">
      <c r="A85" s="53"/>
      <c r="B85" s="51"/>
      <c r="C85" s="51"/>
      <c r="E85" s="12"/>
      <c r="F85" s="14"/>
      <c r="G85" s="16"/>
      <c r="I85" s="53">
        <v>44388</v>
      </c>
      <c r="J85" s="50">
        <v>28</v>
      </c>
      <c r="K85" s="51" t="s">
        <v>136</v>
      </c>
    </row>
    <row r="86" spans="1:11" ht="14.25" customHeight="1" x14ac:dyDescent="0.35">
      <c r="A86" s="53"/>
      <c r="B86" s="51"/>
      <c r="C86" s="51"/>
      <c r="E86" s="12"/>
      <c r="F86" s="14"/>
      <c r="G86" s="16"/>
      <c r="I86" s="53">
        <v>44390</v>
      </c>
      <c r="J86" s="50">
        <v>16</v>
      </c>
      <c r="K86" s="51" t="s">
        <v>137</v>
      </c>
    </row>
    <row r="87" spans="1:11" ht="14.25" customHeight="1" x14ac:dyDescent="0.35">
      <c r="A87" s="53"/>
      <c r="B87" s="51"/>
      <c r="C87" s="51"/>
      <c r="E87" s="12"/>
      <c r="F87" s="14"/>
      <c r="G87" s="16"/>
      <c r="I87" s="53">
        <v>44390</v>
      </c>
      <c r="J87" s="50">
        <v>21.2</v>
      </c>
      <c r="K87" s="51" t="s">
        <v>138</v>
      </c>
    </row>
    <row r="88" spans="1:11" ht="14.25" customHeight="1" x14ac:dyDescent="0.35">
      <c r="A88" s="53"/>
      <c r="B88" s="51"/>
      <c r="C88" s="51"/>
      <c r="E88" s="12"/>
      <c r="F88" s="14"/>
      <c r="G88" s="16"/>
      <c r="I88" s="53">
        <v>44390</v>
      </c>
      <c r="J88" s="50">
        <v>240</v>
      </c>
      <c r="K88" s="51" t="s">
        <v>139</v>
      </c>
    </row>
    <row r="89" spans="1:11" ht="14.25" customHeight="1" x14ac:dyDescent="0.35">
      <c r="A89" s="53"/>
      <c r="B89" s="51"/>
      <c r="C89" s="51"/>
      <c r="E89" s="12"/>
      <c r="F89" s="14"/>
      <c r="G89" s="16"/>
      <c r="I89" s="53">
        <v>44391</v>
      </c>
      <c r="J89" s="50">
        <v>15</v>
      </c>
      <c r="K89" s="51" t="s">
        <v>140</v>
      </c>
    </row>
    <row r="90" spans="1:11" ht="14.25" customHeight="1" x14ac:dyDescent="0.35">
      <c r="A90" s="53"/>
      <c r="B90" s="51"/>
      <c r="C90" s="51"/>
      <c r="E90" s="12"/>
      <c r="F90" s="14"/>
      <c r="G90" s="16"/>
      <c r="I90" s="53">
        <v>44394</v>
      </c>
      <c r="J90" s="50">
        <v>53</v>
      </c>
      <c r="K90" s="51" t="s">
        <v>141</v>
      </c>
    </row>
    <row r="91" spans="1:11" ht="14.25" customHeight="1" x14ac:dyDescent="0.35">
      <c r="A91" s="53"/>
      <c r="B91" s="51"/>
      <c r="C91" s="51"/>
      <c r="E91" s="12"/>
      <c r="F91" s="14"/>
      <c r="G91" s="16"/>
      <c r="I91" s="53">
        <v>44396</v>
      </c>
      <c r="J91" s="50">
        <v>124.89</v>
      </c>
      <c r="K91" s="51" t="s">
        <v>115</v>
      </c>
    </row>
    <row r="92" spans="1:11" ht="14.25" customHeight="1" x14ac:dyDescent="0.35">
      <c r="A92" s="53"/>
      <c r="B92" s="51"/>
      <c r="C92" s="51"/>
      <c r="E92" s="12"/>
      <c r="F92" s="14"/>
      <c r="G92" s="16"/>
      <c r="I92" s="53"/>
      <c r="J92" s="50"/>
      <c r="K92" s="51"/>
    </row>
    <row r="93" spans="1:11" ht="14.25" customHeight="1" x14ac:dyDescent="0.35">
      <c r="A93" s="53"/>
      <c r="B93" s="51"/>
      <c r="C93" s="51"/>
      <c r="E93" s="12"/>
      <c r="F93" s="14"/>
      <c r="G93" s="16"/>
      <c r="I93" s="53"/>
      <c r="J93" s="50"/>
      <c r="K93" s="51"/>
    </row>
    <row r="94" spans="1:11" ht="14.25" customHeight="1" x14ac:dyDescent="0.35">
      <c r="A94" s="53"/>
      <c r="B94" s="51"/>
      <c r="C94" s="51"/>
      <c r="E94" s="12"/>
      <c r="F94" s="14"/>
      <c r="G94" s="16"/>
      <c r="I94" s="53"/>
      <c r="J94" s="50"/>
      <c r="K94" s="52"/>
    </row>
    <row r="95" spans="1:11" ht="14.25" customHeight="1" x14ac:dyDescent="0.35">
      <c r="A95" s="53"/>
      <c r="B95" s="51"/>
      <c r="C95" s="51"/>
      <c r="E95" s="12"/>
      <c r="F95" s="14"/>
      <c r="G95" s="16"/>
      <c r="I95" s="53"/>
      <c r="J95" s="50"/>
      <c r="K95" s="52"/>
    </row>
    <row r="96" spans="1:11" ht="14.25" customHeight="1" x14ac:dyDescent="0.35">
      <c r="A96" s="53"/>
      <c r="B96" s="50"/>
      <c r="C96" s="50"/>
      <c r="E96" s="12"/>
      <c r="F96" s="14"/>
      <c r="G96" s="16"/>
      <c r="I96" s="51"/>
      <c r="J96" s="58"/>
      <c r="K96" s="52"/>
    </row>
    <row r="97" spans="1:11" ht="14.25" customHeight="1" x14ac:dyDescent="0.35">
      <c r="A97" s="53"/>
      <c r="B97" s="50"/>
      <c r="C97" s="50"/>
      <c r="E97" s="12"/>
      <c r="F97" s="14"/>
      <c r="G97" s="16"/>
      <c r="I97" s="51"/>
      <c r="J97" s="51"/>
      <c r="K97" s="52"/>
    </row>
    <row r="98" spans="1:11" ht="14.25" customHeight="1" x14ac:dyDescent="0.35">
      <c r="A98" s="53"/>
      <c r="B98" s="50"/>
      <c r="C98" s="50"/>
      <c r="E98" s="12"/>
      <c r="F98" s="14"/>
      <c r="G98" s="16"/>
      <c r="I98" s="51"/>
      <c r="J98" s="51"/>
      <c r="K98" s="52"/>
    </row>
    <row r="99" spans="1:11" ht="14.25" customHeight="1" x14ac:dyDescent="0.35">
      <c r="A99" s="53"/>
      <c r="B99" s="50"/>
      <c r="C99" s="50"/>
      <c r="E99" s="12"/>
      <c r="F99" s="14"/>
      <c r="G99" s="16"/>
      <c r="I99" s="51"/>
      <c r="J99" s="51"/>
      <c r="K99" s="52"/>
    </row>
    <row r="100" spans="1:11" ht="14.25" customHeight="1" x14ac:dyDescent="0.35">
      <c r="A100" s="53"/>
      <c r="B100" s="50"/>
      <c r="C100" s="50"/>
      <c r="E100" s="12"/>
      <c r="F100" s="14"/>
      <c r="G100" s="16"/>
      <c r="I100" s="51"/>
      <c r="J100" s="51"/>
      <c r="K100" s="52"/>
    </row>
    <row r="101" spans="1:11" ht="14.25" customHeight="1" x14ac:dyDescent="0.35">
      <c r="A101" s="53"/>
      <c r="B101" s="50"/>
      <c r="C101" s="50"/>
      <c r="E101" s="12"/>
      <c r="F101" s="14"/>
      <c r="G101" s="16"/>
      <c r="I101" s="51"/>
      <c r="J101" s="51"/>
      <c r="K101" s="52"/>
    </row>
    <row r="102" spans="1:11" ht="14.25" customHeight="1" x14ac:dyDescent="0.35">
      <c r="A102" s="53"/>
      <c r="B102" s="50"/>
      <c r="C102" s="50"/>
      <c r="E102" s="12"/>
      <c r="F102" s="14"/>
      <c r="G102" s="16"/>
      <c r="I102" s="51"/>
      <c r="J102" s="51"/>
      <c r="K102" s="52"/>
    </row>
    <row r="103" spans="1:11" ht="14.25" customHeight="1" x14ac:dyDescent="0.35">
      <c r="A103" s="53"/>
      <c r="B103" s="50"/>
      <c r="C103" s="50"/>
      <c r="E103" s="12"/>
      <c r="F103" s="14"/>
      <c r="G103" s="16"/>
      <c r="I103" s="51"/>
      <c r="J103" s="51"/>
      <c r="K103" s="52"/>
    </row>
    <row r="104" spans="1:11" ht="14.25" customHeight="1" x14ac:dyDescent="0.35">
      <c r="A104" s="53"/>
      <c r="B104" s="50"/>
      <c r="C104" s="50"/>
      <c r="E104" s="12"/>
      <c r="F104" s="14"/>
      <c r="G104" s="16"/>
      <c r="I104" s="51"/>
      <c r="J104" s="51"/>
      <c r="K104" s="52"/>
    </row>
    <row r="105" spans="1:11" ht="14.25" customHeight="1" x14ac:dyDescent="0.35">
      <c r="A105" s="52"/>
      <c r="B105" s="50"/>
      <c r="C105" s="50"/>
      <c r="E105" s="12"/>
      <c r="F105" s="14"/>
      <c r="G105" s="16"/>
      <c r="I105" s="51"/>
      <c r="J105" s="51"/>
      <c r="K105" s="52"/>
    </row>
    <row r="106" spans="1:11" ht="14.25" customHeight="1" x14ac:dyDescent="0.35">
      <c r="A106" s="53"/>
      <c r="B106" s="50"/>
      <c r="C106" s="50"/>
      <c r="E106" s="12"/>
      <c r="F106" s="14"/>
      <c r="G106" s="16"/>
      <c r="I106" s="51"/>
      <c r="J106" s="51"/>
      <c r="K106" s="52"/>
    </row>
    <row r="107" spans="1:11" ht="14.25" customHeight="1" x14ac:dyDescent="0.35">
      <c r="A107" s="53"/>
      <c r="B107" s="50"/>
      <c r="C107" s="50"/>
      <c r="E107" s="12"/>
      <c r="F107" s="14"/>
      <c r="G107" s="16"/>
      <c r="I107" s="51"/>
      <c r="J107" s="51"/>
      <c r="K107" s="52"/>
    </row>
    <row r="108" spans="1:11" ht="14.25" customHeight="1" x14ac:dyDescent="0.35">
      <c r="A108" s="53"/>
      <c r="B108" s="50"/>
      <c r="C108" s="50"/>
      <c r="E108" s="12"/>
      <c r="F108" s="14"/>
      <c r="G108" s="16"/>
      <c r="I108" s="51"/>
      <c r="J108" s="51"/>
      <c r="K108" s="52"/>
    </row>
    <row r="109" spans="1:11" ht="14.25" customHeight="1" x14ac:dyDescent="0.35">
      <c r="A109" s="53"/>
      <c r="B109" s="50"/>
      <c r="C109" s="50"/>
      <c r="E109" s="12"/>
      <c r="F109" s="14"/>
      <c r="G109" s="16"/>
      <c r="I109" s="51"/>
      <c r="J109" s="51"/>
      <c r="K109" s="52"/>
    </row>
    <row r="110" spans="1:11" ht="14.25" customHeight="1" x14ac:dyDescent="0.35">
      <c r="A110" s="53"/>
      <c r="B110" s="50"/>
      <c r="C110" s="50"/>
      <c r="E110" s="12"/>
      <c r="F110" s="14"/>
      <c r="G110" s="16"/>
      <c r="I110" s="51"/>
      <c r="J110" s="51"/>
      <c r="K110" s="52"/>
    </row>
    <row r="111" spans="1:11" ht="14.25" customHeight="1" x14ac:dyDescent="0.35">
      <c r="A111" s="53"/>
      <c r="B111" s="50"/>
      <c r="C111" s="50"/>
      <c r="E111" s="12"/>
      <c r="F111" s="14"/>
      <c r="G111" s="16"/>
      <c r="I111" s="51"/>
      <c r="J111" s="51"/>
      <c r="K111" s="52"/>
    </row>
    <row r="112" spans="1:11" ht="14.25" customHeight="1" x14ac:dyDescent="0.35">
      <c r="A112" s="53"/>
      <c r="B112" s="50"/>
      <c r="C112" s="50"/>
      <c r="E112" s="12"/>
      <c r="F112" s="14"/>
      <c r="G112" s="16"/>
      <c r="I112" s="51"/>
      <c r="J112" s="51"/>
      <c r="K112" s="52"/>
    </row>
    <row r="113" spans="1:11" ht="14.25" customHeight="1" x14ac:dyDescent="0.35">
      <c r="A113" s="53"/>
      <c r="B113" s="50"/>
      <c r="C113" s="50"/>
      <c r="E113" s="12"/>
      <c r="F113" s="14"/>
      <c r="G113" s="16"/>
      <c r="I113" s="51"/>
      <c r="J113" s="51"/>
      <c r="K113" s="52"/>
    </row>
    <row r="114" spans="1:11" ht="14.25" customHeight="1" x14ac:dyDescent="0.35">
      <c r="A114" s="53"/>
      <c r="B114" s="50"/>
      <c r="C114" s="50"/>
      <c r="E114" s="12"/>
      <c r="F114" s="14"/>
      <c r="G114" s="16"/>
      <c r="I114" s="51"/>
      <c r="J114" s="51"/>
      <c r="K114" s="52"/>
    </row>
    <row r="115" spans="1:11" ht="14.25" customHeight="1" x14ac:dyDescent="0.35">
      <c r="A115" s="53"/>
      <c r="B115" s="50"/>
      <c r="C115" s="50"/>
      <c r="E115" s="12"/>
      <c r="F115" s="14"/>
      <c r="G115" s="16"/>
      <c r="I115" s="51"/>
      <c r="J115" s="51"/>
      <c r="K115" s="52"/>
    </row>
    <row r="116" spans="1:11" ht="14.25" customHeight="1" x14ac:dyDescent="0.35">
      <c r="A116" s="52"/>
      <c r="B116" s="50"/>
      <c r="C116" s="50"/>
      <c r="E116" s="12"/>
      <c r="F116" s="14"/>
      <c r="G116" s="16"/>
      <c r="I116" s="51"/>
      <c r="J116" s="51"/>
      <c r="K116" s="52"/>
    </row>
    <row r="117" spans="1:11" ht="14.25" customHeight="1" x14ac:dyDescent="0.35">
      <c r="A117" s="53"/>
      <c r="B117" s="50"/>
      <c r="C117" s="50"/>
      <c r="E117" s="12"/>
      <c r="F117" s="14"/>
      <c r="G117" s="16"/>
      <c r="I117" s="51"/>
      <c r="J117" s="51"/>
      <c r="K117" s="52"/>
    </row>
    <row r="118" spans="1:11" ht="14.25" customHeight="1" x14ac:dyDescent="0.35">
      <c r="A118" s="53"/>
      <c r="B118" s="50"/>
      <c r="C118" s="50"/>
      <c r="E118" s="12"/>
      <c r="F118" s="14"/>
      <c r="G118" s="16"/>
      <c r="I118" s="51"/>
      <c r="J118" s="51"/>
      <c r="K118" s="52"/>
    </row>
    <row r="119" spans="1:11" ht="14.25" customHeight="1" x14ac:dyDescent="0.35">
      <c r="A119" s="53"/>
      <c r="B119" s="50"/>
      <c r="C119" s="50"/>
      <c r="E119" s="12"/>
      <c r="F119" s="14"/>
      <c r="G119" s="16"/>
      <c r="I119" s="51"/>
      <c r="J119" s="51"/>
      <c r="K119" s="52"/>
    </row>
    <row r="120" spans="1:11" ht="14.25" customHeight="1" x14ac:dyDescent="0.35">
      <c r="A120" s="53"/>
      <c r="B120" s="50"/>
      <c r="C120" s="50"/>
      <c r="E120" s="12"/>
      <c r="F120" s="14"/>
      <c r="G120" s="16"/>
      <c r="I120" s="51"/>
      <c r="J120" s="51"/>
      <c r="K120" s="52"/>
    </row>
    <row r="121" spans="1:11" ht="14.25" customHeight="1" x14ac:dyDescent="0.35">
      <c r="A121" s="53"/>
      <c r="B121" s="50"/>
      <c r="C121" s="50"/>
      <c r="E121" s="12"/>
      <c r="F121" s="14"/>
      <c r="G121" s="16"/>
      <c r="I121" s="51"/>
      <c r="J121" s="51"/>
      <c r="K121" s="52"/>
    </row>
    <row r="122" spans="1:11" ht="14.25" customHeight="1" x14ac:dyDescent="0.35">
      <c r="A122" s="53"/>
      <c r="B122" s="50"/>
      <c r="C122" s="50"/>
      <c r="E122" s="12"/>
      <c r="F122" s="14"/>
      <c r="G122" s="16"/>
      <c r="I122" s="51"/>
      <c r="J122" s="51"/>
      <c r="K122" s="52"/>
    </row>
    <row r="123" spans="1:11" ht="14.25" customHeight="1" x14ac:dyDescent="0.35">
      <c r="A123" s="53"/>
      <c r="B123" s="50"/>
      <c r="C123" s="50"/>
      <c r="E123" s="12"/>
      <c r="F123" s="14"/>
      <c r="G123" s="16"/>
      <c r="I123" s="51"/>
      <c r="J123" s="51"/>
      <c r="K123" s="52"/>
    </row>
    <row r="124" spans="1:11" ht="14.25" customHeight="1" x14ac:dyDescent="0.35">
      <c r="A124" s="53"/>
      <c r="B124" s="50"/>
      <c r="C124" s="50"/>
      <c r="E124" s="12"/>
      <c r="F124" s="14"/>
      <c r="G124" s="16"/>
      <c r="I124" s="51"/>
      <c r="J124" s="51"/>
      <c r="K124" s="52"/>
    </row>
    <row r="125" spans="1:11" ht="14.25" customHeight="1" x14ac:dyDescent="0.35">
      <c r="A125" s="53"/>
      <c r="B125" s="50"/>
      <c r="C125" s="50"/>
      <c r="E125" s="12"/>
      <c r="F125" s="14"/>
      <c r="G125" s="16"/>
      <c r="I125" s="51"/>
      <c r="J125" s="51"/>
      <c r="K125" s="52"/>
    </row>
    <row r="126" spans="1:11" ht="14.25" customHeight="1" x14ac:dyDescent="0.35">
      <c r="A126" s="53"/>
      <c r="B126" s="50"/>
      <c r="C126" s="50"/>
      <c r="E126" s="12"/>
      <c r="F126" s="14"/>
      <c r="G126" s="16"/>
      <c r="I126" s="51"/>
      <c r="J126" s="51"/>
      <c r="K126" s="52"/>
    </row>
    <row r="127" spans="1:11" ht="14.25" customHeight="1" x14ac:dyDescent="0.35">
      <c r="A127" s="53"/>
      <c r="B127" s="50"/>
      <c r="C127" s="50"/>
      <c r="E127" s="12"/>
      <c r="F127" s="14"/>
      <c r="G127" s="16"/>
      <c r="I127" s="51"/>
      <c r="J127" s="51"/>
      <c r="K127" s="52"/>
    </row>
    <row r="128" spans="1:11" ht="14.25" customHeight="1" x14ac:dyDescent="0.35">
      <c r="A128" s="53"/>
      <c r="B128" s="50"/>
      <c r="C128" s="50"/>
      <c r="E128" s="12"/>
      <c r="F128" s="14"/>
      <c r="G128" s="16"/>
      <c r="I128" s="51"/>
      <c r="J128" s="51"/>
      <c r="K128" s="52"/>
    </row>
    <row r="129" spans="1:11" ht="14.25" customHeight="1" x14ac:dyDescent="0.35">
      <c r="A129" s="53"/>
      <c r="B129" s="50"/>
      <c r="C129" s="50"/>
      <c r="E129" s="12"/>
      <c r="F129" s="14"/>
      <c r="G129" s="16"/>
      <c r="I129" s="51"/>
      <c r="J129" s="51"/>
      <c r="K129" s="52"/>
    </row>
    <row r="130" spans="1:11" ht="14.25" customHeight="1" x14ac:dyDescent="0.35">
      <c r="A130" s="53"/>
      <c r="B130" s="50"/>
      <c r="C130" s="50"/>
      <c r="E130" s="12"/>
      <c r="F130" s="14"/>
      <c r="G130" s="16"/>
      <c r="I130" s="51"/>
      <c r="J130" s="51"/>
      <c r="K130" s="52"/>
    </row>
    <row r="131" spans="1:11" ht="14.25" customHeight="1" x14ac:dyDescent="0.35">
      <c r="A131" s="53"/>
      <c r="B131" s="50"/>
      <c r="C131" s="50"/>
      <c r="E131" s="12"/>
      <c r="F131" s="14"/>
      <c r="G131" s="16"/>
      <c r="I131" s="51"/>
      <c r="J131" s="51"/>
      <c r="K131" s="52"/>
    </row>
    <row r="132" spans="1:11" ht="14.25" customHeight="1" x14ac:dyDescent="0.35">
      <c r="A132" s="53"/>
      <c r="B132" s="50"/>
      <c r="C132" s="50"/>
      <c r="E132" s="12"/>
      <c r="F132" s="14"/>
      <c r="G132" s="16"/>
      <c r="I132" s="51"/>
      <c r="J132" s="51"/>
      <c r="K132" s="52"/>
    </row>
    <row r="133" spans="1:11" ht="14.25" customHeight="1" x14ac:dyDescent="0.35">
      <c r="A133" s="53"/>
      <c r="B133" s="50"/>
      <c r="C133" s="50"/>
      <c r="E133" s="12"/>
      <c r="F133" s="14"/>
      <c r="G133" s="16"/>
      <c r="I133" s="51"/>
      <c r="J133" s="51"/>
      <c r="K133" s="52"/>
    </row>
    <row r="134" spans="1:11" ht="14.25" customHeight="1" x14ac:dyDescent="0.35">
      <c r="A134" s="53"/>
      <c r="B134" s="50"/>
      <c r="C134" s="50"/>
      <c r="E134" s="12"/>
      <c r="F134" s="14"/>
      <c r="G134" s="16"/>
      <c r="I134" s="51"/>
      <c r="J134" s="51"/>
      <c r="K134" s="52"/>
    </row>
    <row r="135" spans="1:11" ht="14.25" customHeight="1" x14ac:dyDescent="0.35">
      <c r="A135" s="53"/>
      <c r="B135" s="50"/>
      <c r="C135" s="50"/>
      <c r="E135" s="12"/>
      <c r="F135" s="14"/>
      <c r="G135" s="16"/>
      <c r="I135" s="51"/>
      <c r="J135" s="51"/>
      <c r="K135" s="52"/>
    </row>
    <row r="136" spans="1:11" ht="14.25" customHeight="1" x14ac:dyDescent="0.35">
      <c r="A136" s="53"/>
      <c r="B136" s="50"/>
      <c r="C136" s="50"/>
      <c r="E136" s="12"/>
      <c r="F136" s="14"/>
      <c r="G136" s="16"/>
      <c r="I136" s="51"/>
      <c r="J136" s="51"/>
      <c r="K136" s="52"/>
    </row>
    <row r="137" spans="1:11" ht="14.25" customHeight="1" x14ac:dyDescent="0.35">
      <c r="A137" s="53"/>
      <c r="B137" s="50"/>
      <c r="C137" s="50"/>
      <c r="E137" s="12"/>
      <c r="F137" s="14"/>
      <c r="G137" s="16"/>
      <c r="I137" s="51"/>
      <c r="J137" s="51"/>
      <c r="K137" s="52"/>
    </row>
    <row r="138" spans="1:11" ht="14.25" customHeight="1" x14ac:dyDescent="0.35">
      <c r="A138" s="53"/>
      <c r="B138" s="50"/>
      <c r="C138" s="50"/>
      <c r="E138" s="12"/>
      <c r="F138" s="14"/>
      <c r="G138" s="16"/>
      <c r="I138" s="51"/>
      <c r="J138" s="51"/>
      <c r="K138" s="52"/>
    </row>
    <row r="139" spans="1:11" ht="14.25" customHeight="1" x14ac:dyDescent="0.35">
      <c r="A139" s="53"/>
      <c r="B139" s="50"/>
      <c r="C139" s="50"/>
      <c r="E139" s="12"/>
      <c r="F139" s="14"/>
      <c r="G139" s="16"/>
      <c r="I139" s="51"/>
      <c r="J139" s="51"/>
      <c r="K139" s="52"/>
    </row>
    <row r="140" spans="1:11" ht="14.25" customHeight="1" x14ac:dyDescent="0.35">
      <c r="A140" s="53"/>
      <c r="B140" s="50"/>
      <c r="C140" s="50"/>
      <c r="E140" s="12"/>
      <c r="F140" s="14"/>
      <c r="G140" s="16"/>
      <c r="I140" s="51"/>
      <c r="J140" s="51"/>
      <c r="K140" s="52"/>
    </row>
    <row r="141" spans="1:11" ht="14.25" customHeight="1" x14ac:dyDescent="0.35">
      <c r="A141" s="53"/>
      <c r="B141" s="50"/>
      <c r="C141" s="50"/>
      <c r="E141" s="12"/>
      <c r="F141" s="14"/>
      <c r="G141" s="16"/>
      <c r="I141" s="51"/>
      <c r="J141" s="51"/>
      <c r="K141" s="52"/>
    </row>
    <row r="142" spans="1:11" ht="14.25" customHeight="1" x14ac:dyDescent="0.35">
      <c r="A142" s="53"/>
      <c r="B142" s="50"/>
      <c r="C142" s="50"/>
      <c r="E142" s="12"/>
      <c r="F142" s="14"/>
      <c r="G142" s="16"/>
      <c r="I142" s="51"/>
      <c r="J142" s="51"/>
      <c r="K142" s="52"/>
    </row>
    <row r="143" spans="1:11" ht="14.25" customHeight="1" x14ac:dyDescent="0.35">
      <c r="A143" s="53"/>
      <c r="B143" s="50"/>
      <c r="C143" s="50"/>
      <c r="E143" s="12"/>
      <c r="F143" s="14"/>
      <c r="G143" s="16"/>
      <c r="I143" s="51"/>
      <c r="J143" s="51"/>
      <c r="K143" s="52"/>
    </row>
    <row r="144" spans="1:11" ht="14.25" customHeight="1" x14ac:dyDescent="0.35">
      <c r="A144" s="53"/>
      <c r="B144" s="50"/>
      <c r="C144" s="50"/>
      <c r="E144" s="12"/>
      <c r="F144" s="14"/>
      <c r="G144" s="16"/>
      <c r="I144" s="51"/>
      <c r="J144" s="51"/>
      <c r="K144" s="52"/>
    </row>
    <row r="145" spans="1:11" ht="14.25" customHeight="1" x14ac:dyDescent="0.35">
      <c r="A145" s="53"/>
      <c r="B145" s="50"/>
      <c r="C145" s="50"/>
      <c r="E145" s="12"/>
      <c r="F145" s="14"/>
      <c r="G145" s="16"/>
      <c r="I145" s="51"/>
      <c r="J145" s="51"/>
      <c r="K145" s="52"/>
    </row>
    <row r="146" spans="1:11" ht="14.25" customHeight="1" x14ac:dyDescent="0.35">
      <c r="A146" s="53"/>
      <c r="B146" s="50"/>
      <c r="C146" s="50"/>
      <c r="E146" s="12"/>
      <c r="F146" s="14"/>
      <c r="G146" s="16"/>
      <c r="I146" s="51"/>
      <c r="J146" s="51"/>
      <c r="K146" s="52"/>
    </row>
    <row r="147" spans="1:11" ht="14.25" customHeight="1" x14ac:dyDescent="0.35">
      <c r="A147" s="53"/>
      <c r="B147" s="50"/>
      <c r="C147" s="50"/>
      <c r="E147" s="12"/>
      <c r="F147" s="14"/>
      <c r="G147" s="16"/>
      <c r="I147" s="51"/>
      <c r="J147" s="51"/>
      <c r="K147" s="52"/>
    </row>
    <row r="148" spans="1:11" ht="14.25" customHeight="1" x14ac:dyDescent="0.35">
      <c r="A148" s="53"/>
      <c r="B148" s="50"/>
      <c r="C148" s="50"/>
      <c r="E148" s="12"/>
      <c r="F148" s="14"/>
      <c r="G148" s="16"/>
      <c r="I148" s="51"/>
      <c r="J148" s="51"/>
      <c r="K148" s="52"/>
    </row>
    <row r="149" spans="1:11" ht="14.25" customHeight="1" x14ac:dyDescent="0.35">
      <c r="A149" s="53"/>
      <c r="B149" s="50"/>
      <c r="C149" s="50"/>
      <c r="E149" s="12"/>
      <c r="F149" s="14"/>
      <c r="G149" s="16"/>
      <c r="I149" s="51"/>
      <c r="J149" s="51"/>
      <c r="K149" s="52"/>
    </row>
    <row r="150" spans="1:11" ht="14.25" customHeight="1" x14ac:dyDescent="0.35">
      <c r="A150" s="53"/>
      <c r="B150" s="50"/>
      <c r="C150" s="50"/>
      <c r="E150" s="12"/>
      <c r="F150" s="14"/>
      <c r="G150" s="16"/>
      <c r="I150" s="51"/>
      <c r="J150" s="51"/>
      <c r="K150" s="52"/>
    </row>
    <row r="151" spans="1:11" ht="14.25" customHeight="1" x14ac:dyDescent="0.35">
      <c r="A151" s="53"/>
      <c r="B151" s="50"/>
      <c r="C151" s="50"/>
      <c r="E151" s="12"/>
      <c r="F151" s="14"/>
      <c r="G151" s="16"/>
      <c r="I151" s="51"/>
      <c r="J151" s="51"/>
      <c r="K151" s="52"/>
    </row>
    <row r="152" spans="1:11" ht="14.25" customHeight="1" x14ac:dyDescent="0.35">
      <c r="A152" s="53"/>
      <c r="B152" s="50"/>
      <c r="C152" s="50"/>
      <c r="E152" s="12"/>
      <c r="F152" s="14"/>
      <c r="G152" s="16"/>
      <c r="I152" s="51"/>
      <c r="J152" s="51"/>
      <c r="K152" s="52"/>
    </row>
    <row r="153" spans="1:11" ht="14.25" customHeight="1" x14ac:dyDescent="0.35">
      <c r="A153" s="53"/>
      <c r="B153" s="50"/>
      <c r="C153" s="50"/>
      <c r="E153" s="12"/>
      <c r="F153" s="14"/>
      <c r="G153" s="16"/>
      <c r="I153" s="51"/>
      <c r="J153" s="51"/>
      <c r="K153" s="52"/>
    </row>
    <row r="154" spans="1:11" ht="14.25" customHeight="1" x14ac:dyDescent="0.35">
      <c r="A154" s="53"/>
      <c r="B154" s="50"/>
      <c r="C154" s="50"/>
      <c r="E154" s="12"/>
      <c r="F154" s="14"/>
      <c r="G154" s="16"/>
      <c r="I154" s="51"/>
      <c r="J154" s="51"/>
      <c r="K154" s="52"/>
    </row>
    <row r="155" spans="1:11" ht="14.25" customHeight="1" x14ac:dyDescent="0.35">
      <c r="A155" s="53"/>
      <c r="B155" s="50"/>
      <c r="C155" s="50"/>
      <c r="E155" s="12"/>
      <c r="F155" s="14"/>
      <c r="G155" s="16"/>
      <c r="I155" s="51"/>
      <c r="J155" s="51"/>
      <c r="K155" s="52"/>
    </row>
    <row r="156" spans="1:11" ht="14.25" customHeight="1" x14ac:dyDescent="0.35">
      <c r="A156" s="53"/>
      <c r="B156" s="50"/>
      <c r="C156" s="50"/>
      <c r="E156" s="12"/>
      <c r="F156" s="14"/>
      <c r="G156" s="16"/>
      <c r="I156" s="51"/>
      <c r="J156" s="51"/>
      <c r="K156" s="52"/>
    </row>
    <row r="157" spans="1:11" ht="14.25" customHeight="1" x14ac:dyDescent="0.35">
      <c r="A157" s="53"/>
      <c r="B157" s="50"/>
      <c r="C157" s="50"/>
      <c r="E157" s="12"/>
      <c r="F157" s="14"/>
      <c r="G157" s="16"/>
      <c r="I157" s="51"/>
      <c r="J157" s="51"/>
      <c r="K157" s="52"/>
    </row>
    <row r="158" spans="1:11" ht="14.25" customHeight="1" x14ac:dyDescent="0.35">
      <c r="A158" s="53"/>
      <c r="B158" s="50"/>
      <c r="C158" s="50"/>
      <c r="E158" s="12"/>
      <c r="F158" s="14"/>
      <c r="G158" s="16"/>
      <c r="I158" s="51"/>
      <c r="J158" s="51"/>
      <c r="K158" s="52"/>
    </row>
    <row r="159" spans="1:11" ht="14.25" customHeight="1" x14ac:dyDescent="0.35">
      <c r="A159" s="53"/>
      <c r="B159" s="50"/>
      <c r="C159" s="50"/>
      <c r="E159" s="12"/>
      <c r="F159" s="14"/>
      <c r="G159" s="16"/>
      <c r="I159" s="51"/>
      <c r="J159" s="51"/>
      <c r="K159" s="52"/>
    </row>
    <row r="160" spans="1:11" ht="14.25" customHeight="1" x14ac:dyDescent="0.35">
      <c r="A160" s="53"/>
      <c r="B160" s="50"/>
      <c r="C160" s="50"/>
      <c r="E160" s="12"/>
      <c r="F160" s="14"/>
      <c r="G160" s="16"/>
      <c r="I160" s="51"/>
      <c r="J160" s="51"/>
      <c r="K160" s="52"/>
    </row>
    <row r="161" spans="1:11" ht="14.25" customHeight="1" x14ac:dyDescent="0.35">
      <c r="A161" s="53"/>
      <c r="B161" s="50"/>
      <c r="C161" s="50"/>
      <c r="E161" s="12"/>
      <c r="F161" s="14"/>
      <c r="G161" s="16"/>
      <c r="I161" s="51"/>
      <c r="J161" s="51"/>
      <c r="K161" s="52"/>
    </row>
    <row r="162" spans="1:11" ht="14.25" customHeight="1" x14ac:dyDescent="0.35">
      <c r="A162" s="53"/>
      <c r="B162" s="50"/>
      <c r="C162" s="50"/>
      <c r="E162" s="12"/>
      <c r="F162" s="14"/>
      <c r="G162" s="16"/>
      <c r="I162" s="51"/>
      <c r="J162" s="51"/>
      <c r="K162" s="52"/>
    </row>
    <row r="163" spans="1:11" ht="14.25" customHeight="1" x14ac:dyDescent="0.35">
      <c r="A163" s="53"/>
      <c r="B163" s="50"/>
      <c r="C163" s="50"/>
      <c r="E163" s="12"/>
      <c r="F163" s="14"/>
      <c r="G163" s="16"/>
      <c r="I163" s="51"/>
      <c r="J163" s="51"/>
      <c r="K163" s="52"/>
    </row>
    <row r="164" spans="1:11" ht="14.25" customHeight="1" x14ac:dyDescent="0.35">
      <c r="A164" s="53"/>
      <c r="B164" s="50"/>
      <c r="C164" s="50"/>
      <c r="E164" s="12"/>
      <c r="F164" s="14"/>
      <c r="G164" s="16"/>
      <c r="I164" s="51"/>
      <c r="J164" s="51"/>
      <c r="K164" s="52"/>
    </row>
    <row r="165" spans="1:11" ht="14.25" customHeight="1" x14ac:dyDescent="0.35">
      <c r="A165" s="53"/>
      <c r="B165" s="50"/>
      <c r="C165" s="50"/>
      <c r="E165" s="12"/>
      <c r="F165" s="14"/>
      <c r="G165" s="16"/>
      <c r="I165" s="51"/>
      <c r="J165" s="51"/>
      <c r="K165" s="52"/>
    </row>
    <row r="166" spans="1:11" ht="14.25" customHeight="1" x14ac:dyDescent="0.35">
      <c r="A166" s="53"/>
      <c r="B166" s="50"/>
      <c r="C166" s="50"/>
      <c r="E166" s="12"/>
      <c r="F166" s="14"/>
      <c r="G166" s="16"/>
      <c r="I166" s="53"/>
      <c r="J166" s="50"/>
      <c r="K166" s="52"/>
    </row>
    <row r="167" spans="1:11" ht="14.25" customHeight="1" x14ac:dyDescent="0.35">
      <c r="A167" s="53"/>
      <c r="B167" s="50"/>
      <c r="C167" s="50"/>
      <c r="E167" s="12"/>
      <c r="F167" s="14"/>
      <c r="G167" s="16"/>
      <c r="I167" s="53"/>
      <c r="J167" s="50"/>
      <c r="K167" s="52"/>
    </row>
    <row r="168" spans="1:11" ht="14.25" customHeight="1" x14ac:dyDescent="0.35">
      <c r="A168" s="53"/>
      <c r="B168" s="50"/>
      <c r="C168" s="50"/>
      <c r="E168" s="12"/>
      <c r="F168" s="14"/>
      <c r="G168" s="16"/>
      <c r="I168" s="53"/>
      <c r="J168" s="50"/>
      <c r="K168" s="52"/>
    </row>
    <row r="169" spans="1:11" ht="14.25" customHeight="1" x14ac:dyDescent="0.35">
      <c r="A169" s="53"/>
      <c r="B169" s="50"/>
      <c r="C169" s="50"/>
      <c r="E169" s="12"/>
      <c r="F169" s="14"/>
      <c r="G169" s="16"/>
      <c r="I169" s="53"/>
      <c r="J169" s="50"/>
      <c r="K169" s="52"/>
    </row>
    <row r="170" spans="1:11" ht="14.25" customHeight="1" x14ac:dyDescent="0.35">
      <c r="A170" s="53"/>
      <c r="B170" s="50"/>
      <c r="C170" s="50"/>
      <c r="E170" s="12"/>
      <c r="F170" s="14"/>
      <c r="G170" s="16"/>
      <c r="I170" s="53"/>
      <c r="J170" s="50"/>
      <c r="K170" s="52"/>
    </row>
    <row r="171" spans="1:11" ht="14.25" customHeight="1" x14ac:dyDescent="0.35">
      <c r="A171" s="53"/>
      <c r="B171" s="50"/>
      <c r="C171" s="50"/>
      <c r="E171" s="12"/>
      <c r="F171" s="14"/>
      <c r="G171" s="16"/>
      <c r="I171" s="53"/>
      <c r="J171" s="50"/>
      <c r="K171" s="52"/>
    </row>
    <row r="172" spans="1:11" ht="14.25" customHeight="1" x14ac:dyDescent="0.35">
      <c r="A172" s="53"/>
      <c r="B172" s="50"/>
      <c r="C172" s="50"/>
      <c r="E172" s="12"/>
      <c r="F172" s="14"/>
      <c r="G172" s="16"/>
      <c r="I172" s="53"/>
      <c r="J172" s="50"/>
      <c r="K172" s="52"/>
    </row>
    <row r="173" spans="1:11" ht="14.25" customHeight="1" x14ac:dyDescent="0.35">
      <c r="A173" s="53"/>
      <c r="B173" s="50"/>
      <c r="C173" s="50"/>
      <c r="E173" s="12"/>
      <c r="F173" s="14"/>
      <c r="G173" s="16"/>
      <c r="I173" s="53"/>
      <c r="J173" s="50"/>
      <c r="K173" s="52"/>
    </row>
    <row r="174" spans="1:11" ht="14.25" customHeight="1" x14ac:dyDescent="0.35">
      <c r="A174" s="53"/>
      <c r="B174" s="50"/>
      <c r="C174" s="50"/>
      <c r="E174" s="12"/>
      <c r="F174" s="14"/>
      <c r="G174" s="16"/>
      <c r="I174" s="53"/>
      <c r="J174" s="50"/>
      <c r="K174" s="52"/>
    </row>
    <row r="175" spans="1:11" ht="14.25" customHeight="1" x14ac:dyDescent="0.35">
      <c r="A175" s="53"/>
      <c r="B175" s="50"/>
      <c r="C175" s="50"/>
      <c r="E175" s="12"/>
      <c r="F175" s="14"/>
      <c r="G175" s="16"/>
      <c r="I175" s="53"/>
      <c r="J175" s="50"/>
      <c r="K175" s="52"/>
    </row>
    <row r="176" spans="1:11" ht="14.25" customHeight="1" x14ac:dyDescent="0.35">
      <c r="A176" s="53"/>
      <c r="B176" s="50"/>
      <c r="C176" s="50"/>
      <c r="E176" s="12"/>
      <c r="F176" s="14"/>
      <c r="G176" s="16"/>
      <c r="I176" s="53"/>
      <c r="J176" s="50"/>
      <c r="K176" s="52"/>
    </row>
    <row r="177" spans="1:11" ht="14.25" customHeight="1" x14ac:dyDescent="0.35">
      <c r="A177" s="53"/>
      <c r="B177" s="50"/>
      <c r="C177" s="50"/>
      <c r="E177" s="12"/>
      <c r="F177" s="14"/>
      <c r="G177" s="16"/>
      <c r="I177" s="53"/>
      <c r="J177" s="50"/>
      <c r="K177" s="52"/>
    </row>
    <row r="178" spans="1:11" ht="14.25" customHeight="1" x14ac:dyDescent="0.35">
      <c r="A178" s="53"/>
      <c r="B178" s="50"/>
      <c r="C178" s="50"/>
      <c r="E178" s="12"/>
      <c r="F178" s="14"/>
      <c r="G178" s="16"/>
      <c r="I178" s="53"/>
      <c r="J178" s="50"/>
      <c r="K178" s="52"/>
    </row>
    <row r="179" spans="1:11" ht="14.25" customHeight="1" x14ac:dyDescent="0.35">
      <c r="A179" s="53"/>
      <c r="B179" s="50"/>
      <c r="C179" s="50"/>
      <c r="E179" s="12"/>
      <c r="F179" s="14"/>
      <c r="G179" s="16"/>
      <c r="I179" s="53"/>
      <c r="J179" s="50"/>
      <c r="K179" s="52"/>
    </row>
    <row r="180" spans="1:11" ht="14.25" customHeight="1" x14ac:dyDescent="0.35">
      <c r="A180" s="53"/>
      <c r="B180" s="50"/>
      <c r="C180" s="50"/>
      <c r="E180" s="12"/>
      <c r="F180" s="14"/>
      <c r="G180" s="16"/>
      <c r="I180" s="53"/>
      <c r="J180" s="50"/>
      <c r="K180" s="52"/>
    </row>
    <row r="181" spans="1:11" ht="14.25" customHeight="1" x14ac:dyDescent="0.35">
      <c r="A181" s="53"/>
      <c r="B181" s="50"/>
      <c r="C181" s="50"/>
      <c r="E181" s="12"/>
      <c r="F181" s="14"/>
      <c r="G181" s="16"/>
      <c r="I181" s="53"/>
      <c r="J181" s="50"/>
      <c r="K181" s="52"/>
    </row>
    <row r="182" spans="1:11" ht="14.25" customHeight="1" x14ac:dyDescent="0.35">
      <c r="A182" s="53"/>
      <c r="B182" s="50"/>
      <c r="C182" s="50"/>
      <c r="E182" s="12"/>
      <c r="F182" s="14"/>
      <c r="G182" s="16"/>
      <c r="I182" s="53"/>
      <c r="J182" s="50"/>
      <c r="K182" s="52"/>
    </row>
    <row r="183" spans="1:11" ht="14.25" customHeight="1" x14ac:dyDescent="0.35">
      <c r="A183" s="53"/>
      <c r="B183" s="50"/>
      <c r="C183" s="50"/>
      <c r="E183" s="12"/>
      <c r="F183" s="14"/>
      <c r="G183" s="16"/>
      <c r="I183" s="53"/>
      <c r="J183" s="50"/>
      <c r="K183" s="52"/>
    </row>
    <row r="184" spans="1:11" ht="14.25" customHeight="1" x14ac:dyDescent="0.35">
      <c r="A184" s="53"/>
      <c r="B184" s="50"/>
      <c r="C184" s="50"/>
      <c r="E184" s="12"/>
      <c r="F184" s="14"/>
      <c r="G184" s="16"/>
      <c r="I184" s="53"/>
      <c r="J184" s="50"/>
      <c r="K184" s="52"/>
    </row>
    <row r="185" spans="1:11" ht="14.25" customHeight="1" x14ac:dyDescent="0.35">
      <c r="A185" s="53"/>
      <c r="B185" s="50"/>
      <c r="C185" s="50"/>
      <c r="E185" s="12"/>
      <c r="F185" s="14"/>
      <c r="G185" s="16"/>
      <c r="I185" s="53"/>
      <c r="J185" s="50"/>
      <c r="K185" s="52"/>
    </row>
    <row r="186" spans="1:11" ht="14.25" customHeight="1" x14ac:dyDescent="0.35">
      <c r="A186" s="53"/>
      <c r="B186" s="50"/>
      <c r="C186" s="50"/>
      <c r="E186" s="12"/>
      <c r="F186" s="14"/>
      <c r="G186" s="16"/>
      <c r="I186" s="53"/>
      <c r="J186" s="50"/>
      <c r="K186" s="52"/>
    </row>
    <row r="187" spans="1:11" ht="14.25" customHeight="1" x14ac:dyDescent="0.35">
      <c r="A187" s="53"/>
      <c r="B187" s="50"/>
      <c r="C187" s="50"/>
      <c r="E187" s="12"/>
      <c r="F187" s="14"/>
      <c r="G187" s="16"/>
      <c r="I187" s="53"/>
      <c r="J187" s="50"/>
      <c r="K187" s="52"/>
    </row>
    <row r="188" spans="1:11" ht="14.25" customHeight="1" x14ac:dyDescent="0.35">
      <c r="A188" s="53"/>
      <c r="B188" s="50"/>
      <c r="C188" s="50"/>
      <c r="E188" s="12"/>
      <c r="F188" s="14"/>
      <c r="G188" s="16"/>
      <c r="I188" s="53"/>
      <c r="J188" s="50"/>
      <c r="K188" s="52"/>
    </row>
    <row r="189" spans="1:11" ht="14.25" customHeight="1" x14ac:dyDescent="0.35">
      <c r="A189" s="53"/>
      <c r="B189" s="50"/>
      <c r="C189" s="50"/>
      <c r="E189" s="12"/>
      <c r="F189" s="14"/>
      <c r="G189" s="16"/>
      <c r="I189" s="53"/>
      <c r="J189" s="50"/>
      <c r="K189" s="52"/>
    </row>
    <row r="190" spans="1:11" ht="14.25" customHeight="1" x14ac:dyDescent="0.35">
      <c r="A190" s="53"/>
      <c r="B190" s="50"/>
      <c r="C190" s="50"/>
      <c r="E190" s="12"/>
      <c r="F190" s="14"/>
      <c r="G190" s="16"/>
      <c r="I190" s="53"/>
      <c r="J190" s="50"/>
      <c r="K190" s="52"/>
    </row>
    <row r="191" spans="1:11" ht="14.25" customHeight="1" x14ac:dyDescent="0.35">
      <c r="A191" s="53"/>
      <c r="B191" s="50"/>
      <c r="C191" s="50"/>
      <c r="E191" s="12"/>
      <c r="F191" s="14"/>
      <c r="G191" s="16"/>
      <c r="I191" s="53"/>
      <c r="J191" s="50"/>
      <c r="K191" s="52"/>
    </row>
    <row r="192" spans="1:11" ht="14.25" customHeight="1" x14ac:dyDescent="0.35">
      <c r="A192" s="53"/>
      <c r="B192" s="50"/>
      <c r="C192" s="50"/>
      <c r="E192" s="12"/>
      <c r="F192" s="14"/>
      <c r="G192" s="16"/>
      <c r="I192" s="53"/>
      <c r="J192" s="50"/>
      <c r="K192" s="52"/>
    </row>
    <row r="193" spans="1:11" ht="14.25" customHeight="1" x14ac:dyDescent="0.35">
      <c r="A193" s="53"/>
      <c r="B193" s="50"/>
      <c r="C193" s="50"/>
      <c r="E193" s="12"/>
      <c r="F193" s="14"/>
      <c r="G193" s="16"/>
      <c r="I193" s="53"/>
      <c r="J193" s="50"/>
      <c r="K193" s="52"/>
    </row>
    <row r="194" spans="1:11" ht="14.25" customHeight="1" x14ac:dyDescent="0.35">
      <c r="A194" s="53"/>
      <c r="B194" s="50"/>
      <c r="C194" s="50"/>
      <c r="E194" s="12"/>
      <c r="F194" s="14"/>
      <c r="G194" s="16"/>
      <c r="I194" s="53"/>
      <c r="J194" s="50"/>
      <c r="K194" s="52"/>
    </row>
    <row r="195" spans="1:11" ht="14.25" customHeight="1" x14ac:dyDescent="0.35">
      <c r="A195" s="53"/>
      <c r="B195" s="50"/>
      <c r="C195" s="50"/>
      <c r="E195" s="12"/>
      <c r="F195" s="14"/>
      <c r="G195" s="16"/>
      <c r="I195" s="53"/>
      <c r="J195" s="50"/>
      <c r="K195" s="52"/>
    </row>
    <row r="196" spans="1:11" ht="14.25" customHeight="1" x14ac:dyDescent="0.35">
      <c r="A196" s="53"/>
      <c r="B196" s="50"/>
      <c r="C196" s="50"/>
      <c r="E196" s="12"/>
      <c r="F196" s="14"/>
      <c r="G196" s="16"/>
      <c r="I196" s="53"/>
      <c r="J196" s="50"/>
      <c r="K196" s="52"/>
    </row>
    <row r="197" spans="1:11" ht="14.25" customHeight="1" x14ac:dyDescent="0.35">
      <c r="A197" s="53"/>
      <c r="B197" s="50"/>
      <c r="C197" s="50"/>
      <c r="E197" s="12"/>
      <c r="F197" s="14"/>
      <c r="G197" s="16"/>
      <c r="I197" s="53"/>
      <c r="J197" s="50"/>
      <c r="K197" s="52"/>
    </row>
    <row r="198" spans="1:11" ht="14.25" customHeight="1" x14ac:dyDescent="0.35">
      <c r="A198" s="53"/>
      <c r="B198" s="50"/>
      <c r="C198" s="50"/>
      <c r="E198" s="12"/>
      <c r="F198" s="14"/>
      <c r="G198" s="16"/>
      <c r="I198" s="53"/>
      <c r="J198" s="50"/>
      <c r="K198" s="52"/>
    </row>
    <row r="199" spans="1:11" ht="14.25" customHeight="1" x14ac:dyDescent="0.35">
      <c r="A199" s="53"/>
      <c r="B199" s="50"/>
      <c r="C199" s="50"/>
      <c r="E199" s="12"/>
      <c r="F199" s="14"/>
      <c r="G199" s="16"/>
      <c r="I199" s="53"/>
      <c r="J199" s="50"/>
      <c r="K199" s="52"/>
    </row>
    <row r="200" spans="1:11" ht="14.25" customHeight="1" x14ac:dyDescent="0.35">
      <c r="A200" s="53"/>
      <c r="B200" s="50"/>
      <c r="C200" s="50"/>
      <c r="E200" s="12"/>
      <c r="F200" s="14"/>
      <c r="G200" s="16"/>
      <c r="I200" s="53"/>
      <c r="J200" s="50"/>
      <c r="K200" s="52"/>
    </row>
    <row r="201" spans="1:11" ht="14.25" customHeight="1" x14ac:dyDescent="0.35">
      <c r="A201" s="53"/>
      <c r="B201" s="50"/>
      <c r="C201" s="50"/>
      <c r="E201" s="12"/>
      <c r="F201" s="14"/>
      <c r="G201" s="16"/>
      <c r="I201" s="53"/>
      <c r="J201" s="50"/>
      <c r="K201" s="52"/>
    </row>
    <row r="202" spans="1:11" ht="14.25" customHeight="1" x14ac:dyDescent="0.35">
      <c r="A202" s="53"/>
      <c r="B202" s="50"/>
      <c r="C202" s="50"/>
      <c r="E202" s="12"/>
      <c r="F202" s="14"/>
      <c r="G202" s="16"/>
      <c r="I202" s="53"/>
      <c r="J202" s="50"/>
      <c r="K202" s="52"/>
    </row>
    <row r="203" spans="1:11" ht="14.25" customHeight="1" x14ac:dyDescent="0.35">
      <c r="A203" s="53"/>
      <c r="B203" s="50"/>
      <c r="C203" s="50"/>
      <c r="E203" s="12"/>
      <c r="F203" s="14"/>
      <c r="G203" s="16"/>
      <c r="I203" s="53"/>
      <c r="J203" s="50"/>
      <c r="K203" s="52"/>
    </row>
    <row r="204" spans="1:11" ht="14.25" customHeight="1" x14ac:dyDescent="0.35">
      <c r="A204" s="53"/>
      <c r="B204" s="50"/>
      <c r="C204" s="50"/>
      <c r="E204" s="12"/>
      <c r="F204" s="14"/>
      <c r="G204" s="16"/>
      <c r="I204" s="53"/>
      <c r="J204" s="50"/>
      <c r="K204" s="52"/>
    </row>
    <row r="205" spans="1:11" ht="14.25" customHeight="1" x14ac:dyDescent="0.35">
      <c r="A205" s="53"/>
      <c r="B205" s="50"/>
      <c r="C205" s="50"/>
      <c r="E205" s="12"/>
      <c r="F205" s="14"/>
      <c r="G205" s="16"/>
      <c r="I205" s="53"/>
      <c r="J205" s="50"/>
      <c r="K205" s="52"/>
    </row>
    <row r="206" spans="1:11" ht="14.25" customHeight="1" x14ac:dyDescent="0.35">
      <c r="A206" s="53"/>
      <c r="B206" s="50"/>
      <c r="C206" s="50"/>
      <c r="E206" s="12"/>
      <c r="F206" s="14"/>
      <c r="G206" s="16"/>
      <c r="I206" s="53"/>
      <c r="J206" s="50"/>
      <c r="K206" s="52"/>
    </row>
    <row r="207" spans="1:11" ht="14.25" customHeight="1" x14ac:dyDescent="0.35">
      <c r="A207" s="53"/>
      <c r="B207" s="50"/>
      <c r="C207" s="50"/>
      <c r="E207" s="12"/>
      <c r="F207" s="14"/>
      <c r="G207" s="16"/>
      <c r="I207" s="53"/>
      <c r="J207" s="50"/>
      <c r="K207" s="52"/>
    </row>
    <row r="208" spans="1:11" ht="14.25" customHeight="1" x14ac:dyDescent="0.35">
      <c r="A208" s="53"/>
      <c r="B208" s="50"/>
      <c r="C208" s="50"/>
      <c r="E208" s="12"/>
      <c r="F208" s="14"/>
      <c r="G208" s="16"/>
      <c r="I208" s="53"/>
      <c r="J208" s="50"/>
      <c r="K208" s="52"/>
    </row>
    <row r="209" spans="1:11" ht="14.25" customHeight="1" x14ac:dyDescent="0.35">
      <c r="A209" s="53"/>
      <c r="B209" s="50"/>
      <c r="C209" s="50"/>
      <c r="E209" s="12"/>
      <c r="F209" s="14"/>
      <c r="G209" s="16"/>
      <c r="I209" s="53"/>
      <c r="J209" s="50"/>
      <c r="K209" s="52"/>
    </row>
    <row r="210" spans="1:11" ht="14.25" customHeight="1" x14ac:dyDescent="0.35">
      <c r="A210" s="53"/>
      <c r="B210" s="50"/>
      <c r="C210" s="50"/>
      <c r="E210" s="12"/>
      <c r="F210" s="14"/>
      <c r="G210" s="16"/>
      <c r="I210" s="53"/>
      <c r="J210" s="50"/>
      <c r="K210" s="52"/>
    </row>
    <row r="211" spans="1:11" ht="14.25" customHeight="1" x14ac:dyDescent="0.35">
      <c r="A211" s="53"/>
      <c r="B211" s="50"/>
      <c r="C211" s="50"/>
      <c r="E211" s="12"/>
      <c r="F211" s="14"/>
      <c r="G211" s="16"/>
      <c r="I211" s="53"/>
      <c r="J211" s="50"/>
      <c r="K211" s="52"/>
    </row>
    <row r="212" spans="1:11" ht="14.25" customHeight="1" x14ac:dyDescent="0.35">
      <c r="A212" s="53"/>
      <c r="B212" s="50"/>
      <c r="C212" s="50"/>
      <c r="E212" s="12"/>
      <c r="F212" s="14"/>
      <c r="G212" s="16"/>
      <c r="I212" s="53"/>
      <c r="J212" s="50"/>
      <c r="K212" s="52"/>
    </row>
    <row r="213" spans="1:11" ht="14.25" customHeight="1" x14ac:dyDescent="0.35">
      <c r="A213" s="53"/>
      <c r="B213" s="50"/>
      <c r="C213" s="50"/>
      <c r="E213" s="12"/>
      <c r="F213" s="14"/>
      <c r="G213" s="16"/>
      <c r="I213" s="53"/>
      <c r="J213" s="50"/>
      <c r="K213" s="52"/>
    </row>
    <row r="214" spans="1:11" ht="14.25" customHeight="1" x14ac:dyDescent="0.35">
      <c r="A214" s="53"/>
      <c r="B214" s="50"/>
      <c r="C214" s="50"/>
      <c r="E214" s="12"/>
      <c r="F214" s="14"/>
      <c r="G214" s="16"/>
      <c r="I214" s="53"/>
      <c r="J214" s="50"/>
      <c r="K214" s="52"/>
    </row>
    <row r="215" spans="1:11" ht="14.25" customHeight="1" x14ac:dyDescent="0.35">
      <c r="A215" s="53"/>
      <c r="B215" s="50"/>
      <c r="C215" s="50"/>
      <c r="E215" s="12"/>
      <c r="F215" s="14"/>
      <c r="G215" s="16"/>
      <c r="I215" s="53"/>
      <c r="J215" s="50"/>
      <c r="K215" s="52"/>
    </row>
    <row r="216" spans="1:11" ht="14.25" customHeight="1" x14ac:dyDescent="0.35">
      <c r="A216" s="53"/>
      <c r="B216" s="50"/>
      <c r="C216" s="50"/>
      <c r="E216" s="12"/>
      <c r="F216" s="14"/>
      <c r="G216" s="16"/>
      <c r="I216" s="53"/>
      <c r="J216" s="50"/>
      <c r="K216" s="52"/>
    </row>
    <row r="217" spans="1:11" ht="14.25" customHeight="1" x14ac:dyDescent="0.35">
      <c r="A217" s="53"/>
      <c r="B217" s="50"/>
      <c r="C217" s="50"/>
      <c r="E217" s="12"/>
      <c r="F217" s="14"/>
      <c r="G217" s="16"/>
      <c r="I217" s="53"/>
      <c r="J217" s="50"/>
      <c r="K217" s="52"/>
    </row>
    <row r="218" spans="1:11" ht="14.25" customHeight="1" x14ac:dyDescent="0.35">
      <c r="A218" s="53"/>
      <c r="B218" s="50"/>
      <c r="C218" s="50"/>
      <c r="E218" s="12"/>
      <c r="F218" s="14"/>
      <c r="G218" s="16"/>
      <c r="I218" s="53"/>
      <c r="J218" s="50"/>
      <c r="K218" s="52"/>
    </row>
    <row r="219" spans="1:11" ht="14.25" customHeight="1" x14ac:dyDescent="0.35">
      <c r="A219" s="53"/>
      <c r="B219" s="50"/>
      <c r="C219" s="50"/>
      <c r="E219" s="12"/>
      <c r="F219" s="14"/>
      <c r="G219" s="16"/>
      <c r="I219" s="53"/>
      <c r="J219" s="50"/>
      <c r="K219" s="52"/>
    </row>
    <row r="220" spans="1:11" ht="14.25" customHeight="1" x14ac:dyDescent="0.35">
      <c r="A220" s="53"/>
      <c r="B220" s="50"/>
      <c r="C220" s="50"/>
      <c r="E220" s="12"/>
      <c r="F220" s="14"/>
      <c r="G220" s="16"/>
      <c r="I220" s="53"/>
      <c r="J220" s="50"/>
      <c r="K220" s="52"/>
    </row>
    <row r="221" spans="1:11" ht="15.75" customHeight="1" x14ac:dyDescent="0.35"/>
    <row r="222" spans="1:11" ht="15.75" customHeight="1" x14ac:dyDescent="0.35"/>
    <row r="223" spans="1:11" ht="15.75" customHeight="1" x14ac:dyDescent="0.35"/>
    <row r="224" spans="1:11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9">
    <mergeCell ref="S5:T5"/>
    <mergeCell ref="M12:N12"/>
    <mergeCell ref="P12:Q12"/>
    <mergeCell ref="M16:N16"/>
    <mergeCell ref="Q3:Q4"/>
    <mergeCell ref="P6:P7"/>
    <mergeCell ref="Q6:Q7"/>
    <mergeCell ref="M9:N9"/>
    <mergeCell ref="P9:P10"/>
    <mergeCell ref="Q9:Q10"/>
    <mergeCell ref="M10:N10"/>
    <mergeCell ref="T2:T3"/>
    <mergeCell ref="S2:S3"/>
    <mergeCell ref="A2:B2"/>
    <mergeCell ref="M2:M4"/>
    <mergeCell ref="N2:N4"/>
    <mergeCell ref="A3:C3"/>
    <mergeCell ref="E3:G3"/>
    <mergeCell ref="I3:K3"/>
  </mergeCells>
  <conditionalFormatting sqref="P13:P15">
    <cfRule type="containsText" dxfId="0" priority="1" operator="containsText" text="Spesa">
      <formula>NOT(ISERROR(SEARCH(("Spesa"),(P13))))</formula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Guifo</cp:lastModifiedBy>
  <dcterms:created xsi:type="dcterms:W3CDTF">2017-03-02T20:28:01Z</dcterms:created>
  <dcterms:modified xsi:type="dcterms:W3CDTF">2023-08-19T11:49:12Z</dcterms:modified>
</cp:coreProperties>
</file>