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09"/>
  <workbookPr/>
  <xr:revisionPtr revIDLastSave="0" documentId="8_{FCB46F45-9C73-4EA8-91C5-701D3F75167C}" xr6:coauthVersionLast="47" xr6:coauthVersionMax="47" xr10:uidLastSave="{00000000-0000-0000-0000-000000000000}"/>
  <bookViews>
    <workbookView xWindow="240" yWindow="105" windowWidth="14805" windowHeight="8010" xr2:uid="{00000000-000D-0000-FFFF-FFFF00000000}"/>
  </bookViews>
  <sheets>
    <sheet name="14-12-24" sheetId="6" r:id="rId1"/>
    <sheet name="12-12-24" sheetId="5" r:id="rId2"/>
    <sheet name="09-12-24" sheetId="4" r:id="rId3"/>
    <sheet name="05-12-24" sheetId="3" r:id="rId4"/>
    <sheet name="04-12-24" sheetId="2" r:id="rId5"/>
    <sheet name="03-12-24" sheetId="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6" l="1"/>
  <c r="H14" i="6"/>
  <c r="H18" i="6"/>
  <c r="H17" i="6"/>
  <c r="J16" i="6"/>
  <c r="H16" i="6"/>
  <c r="J13" i="6"/>
  <c r="H19" i="6"/>
  <c r="E8" i="6"/>
  <c r="C8" i="6"/>
  <c r="H15" i="5"/>
  <c r="H18" i="5"/>
  <c r="H17" i="5"/>
  <c r="H19" i="5"/>
  <c r="J16" i="5"/>
  <c r="H16" i="5"/>
  <c r="J13" i="5"/>
  <c r="H13" i="5"/>
  <c r="H20" i="5" s="1"/>
  <c r="E8" i="5"/>
  <c r="C8" i="5"/>
  <c r="J16" i="4"/>
  <c r="H18" i="4"/>
  <c r="H16" i="4"/>
  <c r="J13" i="4"/>
  <c r="H13" i="4"/>
  <c r="H19" i="4" s="1"/>
  <c r="E8" i="4"/>
  <c r="C8" i="4"/>
  <c r="H17" i="3"/>
  <c r="H16" i="3"/>
  <c r="H15" i="3"/>
  <c r="J18" i="3"/>
  <c r="H18" i="3"/>
  <c r="J14" i="3"/>
  <c r="H14" i="3"/>
  <c r="J13" i="3"/>
  <c r="H13" i="3"/>
  <c r="H19" i="3" s="1"/>
  <c r="E8" i="3"/>
  <c r="C8" i="3"/>
  <c r="J15" i="2"/>
  <c r="H15" i="2"/>
  <c r="J14" i="2"/>
  <c r="H14" i="2"/>
  <c r="J13" i="2"/>
  <c r="H13" i="2"/>
  <c r="H16" i="2" s="1"/>
  <c r="E8" i="2"/>
  <c r="C8" i="2"/>
  <c r="J19" i="1"/>
  <c r="H19" i="1"/>
  <c r="H18" i="1"/>
  <c r="H17" i="1"/>
  <c r="J16" i="1"/>
  <c r="H16" i="1"/>
  <c r="J15" i="1"/>
  <c r="H15" i="1"/>
  <c r="J14" i="1"/>
  <c r="H14" i="1"/>
  <c r="J13" i="1"/>
  <c r="H13" i="1"/>
  <c r="H20" i="1" s="1"/>
  <c r="E8" i="1"/>
  <c r="C8" i="1"/>
</calcChain>
</file>

<file path=xl/sharedStrings.xml><?xml version="1.0" encoding="utf-8"?>
<sst xmlns="http://schemas.openxmlformats.org/spreadsheetml/2006/main" count="430" uniqueCount="114">
  <si>
    <t>DAILY EMPlOYEE TIMESHEET</t>
  </si>
  <si>
    <t xml:space="preserve">WORK TIMING 9.00 AM and 6:00 PM </t>
  </si>
  <si>
    <t>9 Hours (working)</t>
  </si>
  <si>
    <t>EMPLOYEE NAME</t>
  </si>
  <si>
    <t>Nandhini . V</t>
  </si>
  <si>
    <t>LUNCH BREAK</t>
  </si>
  <si>
    <t>OTHER BREAKS</t>
  </si>
  <si>
    <t>EMPLOYEE ID</t>
  </si>
  <si>
    <t>PS015</t>
  </si>
  <si>
    <t xml:space="preserve">Lunch Time Out : </t>
  </si>
  <si>
    <t>TIME OUT</t>
  </si>
  <si>
    <t>DATE</t>
  </si>
  <si>
    <t xml:space="preserve">Lunch Time IN : </t>
  </si>
  <si>
    <t>TIME IN</t>
  </si>
  <si>
    <t>TOTAL PRODUCTION HOURS</t>
  </si>
  <si>
    <t>TOTAL LUNCH HOURS</t>
  </si>
  <si>
    <t>Permission (Morning)</t>
  </si>
  <si>
    <t>40 Mins</t>
  </si>
  <si>
    <t>TOTAL BREAK HOURS</t>
  </si>
  <si>
    <t>30 Minutes</t>
  </si>
  <si>
    <t>CLEANING(office)</t>
  </si>
  <si>
    <t>NO</t>
  </si>
  <si>
    <t>TASK No.</t>
  </si>
  <si>
    <t>TITLE / PROJECT NAME</t>
  </si>
  <si>
    <t>RESPONSIBLE</t>
  </si>
  <si>
    <t>TASK DESCRIPTION</t>
  </si>
  <si>
    <t>Start Time</t>
  </si>
  <si>
    <t>End Time</t>
  </si>
  <si>
    <t>Total Hours</t>
  </si>
  <si>
    <t>Status</t>
  </si>
  <si>
    <t>Completion %</t>
  </si>
  <si>
    <t>Moved to testing</t>
  </si>
  <si>
    <t>GitHub Link</t>
  </si>
  <si>
    <t>STATUS</t>
  </si>
  <si>
    <t>(Don't Change the time format)</t>
  </si>
  <si>
    <t>(Automatic Calculation)</t>
  </si>
  <si>
    <t>(Select from filter)</t>
  </si>
  <si>
    <t>(Yes,No,NA)</t>
  </si>
  <si>
    <t>(Link/NA)</t>
  </si>
  <si>
    <t>COMPLETE</t>
  </si>
  <si>
    <t>Ind Heart Suraksha</t>
  </si>
  <si>
    <t>Expo Native Notifications Setup</t>
  </si>
  <si>
    <t>Nandhini</t>
  </si>
  <si>
    <t xml:space="preserve">Set up native notifications with Expo for the frontend. Manually sent notifications are now being delivered to the native app.
</t>
  </si>
  <si>
    <t>Titan Mail Server Updates</t>
  </si>
  <si>
    <t>Observed that manually sent notifications are only being received on the device of the logged-in user. Notifications do not reach another device with a different logged-in account. Investigated this issue and confirmed its limitations.</t>
  </si>
  <si>
    <t>Discussion and Decision</t>
  </si>
  <si>
    <t>Explored possible solutions to address the notification issue but concluded that it wouldn't work with the current setup.
Had a discussion with Kauvery and Vasanth sir, during which it was decided to transition from the managed workflow to the bare workflow.</t>
  </si>
  <si>
    <t>Bare Workflow Implementation</t>
  </si>
  <si>
    <t>Nandhini &amp; Kauvery</t>
  </si>
  <si>
    <t>Created a simple app using the bare workflow. During setup, encountered issues such as bundle failure, Gradle configuration errors, and Java installation problems. Resolved these issues, and now a basic one-page app is running successfully on the APK.</t>
  </si>
  <si>
    <t>FCM Integration</t>
  </si>
  <si>
    <t xml:space="preserve">Began integrating Firebase Cloud Messaging (FCM) in the bare workflow app. However, the build has failed. Currently, Kauvery and I are troubleshooting the issue.
</t>
  </si>
  <si>
    <t>INPROGRESS</t>
  </si>
  <si>
    <t>Timesheet</t>
  </si>
  <si>
    <t>Prepared Timesheet</t>
  </si>
  <si>
    <t>TOTAL WORKING HOURS:</t>
  </si>
  <si>
    <t xml:space="preserve">TicketingTool </t>
  </si>
  <si>
    <t>Password Update Issue</t>
  </si>
  <si>
    <t>The SETPASSWORD functionality was not updating the current password correctly, as it was retaining the old password.
I cross-verified the issue, updated the functionality, and tested it successfully.</t>
  </si>
  <si>
    <t>https://github.com/Pinesphere-Solutions/TicketTool_Phase2.git</t>
  </si>
  <si>
    <t>Configured the Titan mail server using titan-co-in.mail.protection.outlook.com.
Developed a Python script for email functionality and tested it with Goutam since server access was required. Testing was confirmed as successful by Goutam.</t>
  </si>
  <si>
    <t>Functions Updated with Titan SMTP Server:</t>
  </si>
  <si>
    <r>
      <rPr>
        <b/>
        <sz val="12"/>
        <color rgb="FF0D0D0D"/>
        <rFont val="Ui-Sans-Serif"/>
      </rPr>
      <t xml:space="preserve">send_email_on_ticket_creation:
</t>
    </r>
    <r>
      <rPr>
        <sz val="12"/>
        <color rgb="FF0D0D0D"/>
        <rFont val="Ui-Sans-Serif"/>
      </rPr>
      <t xml:space="preserve">
Configured to trigger an email while creating a ticket.
</t>
    </r>
    <r>
      <rPr>
        <b/>
        <sz val="12"/>
        <color rgb="FF0D0D0D"/>
        <rFont val="Ui-Sans-Serif"/>
      </rPr>
      <t>send_email_on_assignment</t>
    </r>
    <r>
      <rPr>
        <sz val="12"/>
        <color rgb="FF0D0D0D"/>
        <rFont val="Ui-Sans-Serif"/>
      </rPr>
      <t xml:space="preserve">:
Configured to send emails when a manager assigns a ticket to an engineer. Notifications are sent to both the manager and the engineer.
</t>
    </r>
    <r>
      <rPr>
        <b/>
        <sz val="12"/>
        <color rgb="FF0D0D0D"/>
        <rFont val="Ui-Sans-Serif"/>
      </rPr>
      <t>send_email_on_status_change</t>
    </r>
    <r>
      <rPr>
        <sz val="12"/>
        <color rgb="FF0D0D0D"/>
        <rFont val="Ui-Sans-Serif"/>
      </rPr>
      <t xml:space="preserve">:
Configured to trigger emails when an engineer changes the ticket status. Notifications are sent to the manager and the storeperson.
</t>
    </r>
    <r>
      <rPr>
        <b/>
        <sz val="12"/>
        <color rgb="FF0D0D0D"/>
        <rFont val="Ui-Sans-Serif"/>
      </rPr>
      <t xml:space="preserve">send_email_on_clarification_change:
</t>
    </r>
    <r>
      <rPr>
        <sz val="12"/>
        <color rgb="FF0D0D0D"/>
        <rFont val="Ui-Sans-Serif"/>
      </rPr>
      <t xml:space="preserve">
Configured to trigger emails for "seek clarification" and "clarified" updates.</t>
    </r>
  </si>
  <si>
    <t>Push Notify</t>
  </si>
  <si>
    <t>Connected  with Kauvery to set up a basic workflow on my system.
Resolved issues related to Gradle and SDK installation failures.
This work involved implementing push notification functionality.</t>
  </si>
  <si>
    <t>Pine Revamp Project</t>
  </si>
  <si>
    <t>Nandhini &amp; Vandhana</t>
  </si>
  <si>
    <t>Debugged and tested the functionality of the AD user creation workflow, ensuring accurate field mappings and group assignments for the users</t>
  </si>
  <si>
    <t>Worked in Expo service for Push notify , Chceking other serive except bareflow.</t>
  </si>
  <si>
    <t>23 Minutes</t>
  </si>
  <si>
    <t>TicketingTool -AD &amp; Non-AD</t>
  </si>
  <si>
    <t>Form and Model Adjustments</t>
  </si>
  <si>
    <t>Updated the AdUserCreationForm to include a separate username field in addition to email.
Implemented validations for both username and email to ensure uniqueness.</t>
  </si>
  <si>
    <t>Save Logic Enhancement</t>
  </si>
  <si>
    <t>Modified the save method to correctly save the username and email fields independently, resolving the issue where both fields were saved as the email.</t>
  </si>
  <si>
    <t>Template Updates</t>
  </si>
  <si>
    <t>Adjusted the template to display the username field alongside the email field, ensuring the fields align with the updated form logic
Differentiated workflows for AD and non-AD user creation by allowing manual input of usernames and email addresses for non-AD users, while maintaining automatic assignment for AD users.</t>
  </si>
  <si>
    <t>LDAP Integration Exploration</t>
  </si>
  <si>
    <t>Investigated LDAP configurations and its potential integration for Active Directory user creation.
Identified the need for further steps like connecting to the LDAP server and syncing AD groups with Django groups</t>
  </si>
  <si>
    <t>Validation and Debugging</t>
  </si>
  <si>
    <t>Pine revamp</t>
  </si>
  <si>
    <t>Worked in Gunicorn</t>
  </si>
  <si>
    <t xml:space="preserve">
Completed Task: Successfully worked with Gunicorn, which is a Python WSGI HTTP server for serving Django applications. Gunicorn was configured to run the application efficiently.
Next Steps: No further issues with Gunicorn; it is running as expected.</t>
  </si>
  <si>
    <t>Nginx Not Installed Properly</t>
  </si>
  <si>
    <t xml:space="preserve">
In Progress: Tried installing Nginx, but encountered multiple errors. Despite clearing caches and updating repositories, the package could not be found, and the service failed to start.
Current Status: Nginx is still not installed properly. I will need to investigate further why the installation fails. Some possible causes might be repository misconfiguration or missing dependencies.
</t>
  </si>
  <si>
    <t>Inprogress</t>
  </si>
  <si>
    <t>Changes Made in Hostinger VPS OS</t>
  </si>
  <si>
    <t>Completed Task: I made changes in the Hostinger VPS OS to ensure compatibility with the application stack. These changes are aimed at resolving any underlying issues that might affect package installations and service configurations.
Next Steps: Further configuration adjustments may be required to address the Nginx installation issue.</t>
  </si>
  <si>
    <t>Reconfiguration of Files</t>
  </si>
  <si>
    <t>In Progress: After making changes to the VPS OS, I started the process of reconfiguring necessary files, including application settings, system dependencies, and service configurations, in order to ensure everything is aligned.
Next Steps: Need to recheck the configurations and verify that they are working properly.</t>
  </si>
  <si>
    <t>Nginx Installation Check</t>
  </si>
  <si>
    <t>In Progress: Currently troubleshooting why Nginx isn't installing properly. I've attempted multiple solutions, including checking the repositories, cleaning the cache, and manually downloading RPM files, but have not been successful so far.
Next Steps: I will continue to investigate the root cause, checking if the correct repository is added, verifying the package versions, and ensuring the server environment is properly configured for Nginx installation.</t>
  </si>
  <si>
    <t>Hostinger -Gunicorn</t>
  </si>
  <si>
    <t>In the Hostinger VPS server, apt update is not working, so I used yum for the server update. I also created a dummy project for testing purposes. Now, it works with Gunicorn and the VPS IP. I will proceed with the Pinesphere revamp. Currently, I have only worked on Gunicorn; after this, I will proceed with our updated files and set up Nginx with SSL.</t>
  </si>
  <si>
    <t>Hostinger -NGINX, SSL</t>
  </si>
  <si>
    <r>
      <rPr>
        <b/>
        <sz val="12"/>
        <color rgb="FF0D0D0D"/>
        <rFont val="Ui-Sans-Serif"/>
      </rPr>
      <t>Nginx Configuration Issues:</t>
    </r>
    <r>
      <rPr>
        <sz val="12"/>
        <color rgb="FF0D0D0D"/>
        <rFont val="Ui-Sans-Serif"/>
      </rPr>
      <t xml:space="preserve"> Encountered problems with Nginx configuration, causing the website to be inaccessible externally. Troubleshooted reverse proxy settings and confirmed Gunicorn is running locally.
</t>
    </r>
    <r>
      <rPr>
        <b/>
        <sz val="12"/>
        <color rgb="FF0D0D0D"/>
        <rFont val="Ui-Sans-Serif"/>
      </rPr>
      <t xml:space="preserve">SSL Certificate Not Created: </t>
    </r>
    <r>
      <rPr>
        <sz val="12"/>
        <color rgb="FF0D0D0D"/>
        <rFont val="Ui-Sans-Serif"/>
      </rPr>
      <t xml:space="preserve">Failed to create or configure SSL certificates for secure HTTPS access. Pending resolution of SSL setup for the domain.
</t>
    </r>
    <r>
      <rPr>
        <b/>
        <sz val="12"/>
        <color rgb="FF0D0D0D"/>
        <rFont val="Ui-Sans-Serif"/>
      </rPr>
      <t>Socket Permissions for Gunicorn</t>
    </r>
    <r>
      <rPr>
        <sz val="12"/>
        <color rgb="FF0D0D0D"/>
        <rFont val="Ui-Sans-Serif"/>
      </rPr>
      <t xml:space="preserve">: Ensured the correct permissions for the Gunicorn Unix socket, but encountered permission-related issues with the socket file.
</t>
    </r>
    <r>
      <rPr>
        <b/>
        <sz val="12"/>
        <color rgb="FF0D0D0D"/>
        <rFont val="Ui-Sans-Serif"/>
      </rPr>
      <t>Nginx Reverse Proxy Setup:</t>
    </r>
    <r>
      <rPr>
        <sz val="12"/>
        <color rgb="FF0D0D0D"/>
        <rFont val="Ui-Sans-Serif"/>
      </rPr>
      <t xml:space="preserve"> Configured Nginx to forward traffic to Gunicorn, but still facing issues accessing the website externally.
</t>
    </r>
    <r>
      <rPr>
        <b/>
        <sz val="12"/>
        <color rgb="FF0D0D0D"/>
        <rFont val="Ui-Sans-Serif"/>
      </rPr>
      <t>Firewall Configuration Check:</t>
    </r>
    <r>
      <rPr>
        <sz val="12"/>
        <color rgb="FF0D0D0D"/>
        <rFont val="Ui-Sans-Serif"/>
      </rPr>
      <t xml:space="preserve"> Verified firewall settings to ensure the correct ports (80/443) are open for external traffic, and confirmed that the firewall is not blocking the connection.</t>
    </r>
  </si>
  <si>
    <t>Ticketing Tool</t>
  </si>
  <si>
    <t>Filter -Report
StorePerson -CFAUser</t>
  </si>
  <si>
    <r>
      <rPr>
        <sz val="12"/>
        <color rgb="FF0D0D0D"/>
        <rFont val="Ui-Sans-Serif"/>
      </rPr>
      <t xml:space="preserve">I checked the AD login and ran the test_adauth_ldap.py Python script to test whether the AD server was reachable. The result was as follows:
</t>
    </r>
    <r>
      <rPr>
        <b/>
        <sz val="12"/>
        <color rgb="FF0D0D0D"/>
        <rFont val="Ui-Sans-Serif"/>
      </rPr>
      <t xml:space="preserve">
Attempting to connect to: ldaps://TCLBLRCORPDC04.titan.com:636  
Trying to authenticate user: goutam_sg@titan.co.in  
❌ Connection Failed!  
Error Details: Invalid server address  
</t>
    </r>
    <r>
      <rPr>
        <sz val="12"/>
        <color rgb="FF0D0D0D"/>
        <rFont val="Ui-Sans-Serif"/>
      </rPr>
      <t xml:space="preserve">I informed Goutam that VPN access is required for this functionality.
</t>
    </r>
  </si>
  <si>
    <t>https://github.com/Pinesphere-Solutions/IndHeartSureksha_BD.git</t>
  </si>
  <si>
    <t>Meet</t>
  </si>
  <si>
    <t>Daily Status call</t>
  </si>
  <si>
    <t>Team</t>
  </si>
  <si>
    <t>Meet with vasanth sir</t>
  </si>
  <si>
    <t>IND Heart Suraksha</t>
  </si>
  <si>
    <t>Push Notification</t>
  </si>
  <si>
    <t>I researched other open-source platforms for push notifications and explored the available options. I came across the following platform:
OneSignal
I worked with OneSignal and observed that all the domains use FCM libraries. However, the issue arises because the Firebase app and messaging libraries are installed and imported, but they are not supported in the Expo Go React Native app.</t>
  </si>
  <si>
    <t>Ticeting Tool</t>
  </si>
  <si>
    <t>SMTP Server</t>
  </si>
  <si>
    <t>The SMTP server connection functionality has been created.
Due to the lack of VPN access, I could not verify if the server is reachable.
However, I have implemented a no-reply functionality to trigger an email each time a ticket is created or its status changes.</t>
  </si>
  <si>
    <t>Admin -Edit User</t>
  </si>
  <si>
    <t>The Edit User option for Admin user creation is working.
I have implemented functionality for user creation, including alternative options for non-admin user creation. Additionally, I added a checked/unchecked box feature to display individual settings for each user.</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</si>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</sst>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10409]hh:mm\ AM/PM;@"/>
    <numFmt numFmtId="166" formatCode="[h]:mm"/>
  </numFmts>
  <fonts count="21">
    <font>
      <sz val="11"/>
      <color theme="1"/>
      <name val="Aptos Narrow"/>
      <family val="2"/>
      <scheme val="minor"/>
    </font>
    <font>
      <u/>
      <sz val="11"/>
      <color theme="10"/>
      <name val="Aptos Narrow"/>
      <family val="2"/>
      <scheme val="minor"/>
    </font>
    <font>
      <sz val="11"/>
      <color theme="1"/>
      <name val="Angsana New"/>
    </font>
    <font>
      <b/>
      <sz val="22"/>
      <color theme="1" tint="0.34998626667073579"/>
      <name val="Angsana New"/>
    </font>
    <font>
      <sz val="18"/>
      <color theme="1"/>
      <name val="Angsana New"/>
    </font>
    <font>
      <b/>
      <sz val="18"/>
      <color theme="1"/>
      <name val="Angsana New"/>
    </font>
    <font>
      <b/>
      <sz val="18"/>
      <color theme="1" tint="0.34998626667073579"/>
      <name val="Angsana New"/>
    </font>
    <font>
      <b/>
      <sz val="18"/>
      <color theme="0"/>
      <name val="Angsana New"/>
    </font>
    <font>
      <sz val="18"/>
      <color theme="0"/>
      <name val="Angsana New"/>
    </font>
    <font>
      <b/>
      <sz val="18"/>
      <name val="Angsana New"/>
    </font>
    <font>
      <b/>
      <sz val="12"/>
      <color rgb="FF0D0D0D"/>
      <name val="Ui-Sans-Serif"/>
      <charset val="1"/>
    </font>
    <font>
      <sz val="12"/>
      <color rgb="FF0D0D0D"/>
      <name val="Ui-Sans-Serif"/>
      <charset val="1"/>
    </font>
    <font>
      <sz val="12"/>
      <color rgb="FF0D0D0D"/>
      <name val="Ui-Sans-Serif"/>
    </font>
    <font>
      <b/>
      <sz val="12"/>
      <color rgb="FF0D0D0D"/>
      <name val="Ui-Sans-Serif"/>
    </font>
    <font>
      <u/>
      <sz val="18"/>
      <color theme="10"/>
      <name val="Angsana New"/>
    </font>
    <font>
      <b/>
      <sz val="11"/>
      <color theme="0"/>
      <name val="Century Gothic"/>
      <family val="1"/>
    </font>
    <font>
      <sz val="12"/>
      <color theme="1"/>
      <name val="Century Gothic"/>
      <family val="1"/>
    </font>
    <font>
      <sz val="12"/>
      <color theme="1"/>
      <name val="Angsana New"/>
    </font>
    <font>
      <u/>
      <sz val="11"/>
      <color theme="10"/>
      <name val="Angsana New"/>
    </font>
    <font>
      <sz val="20"/>
      <color theme="1"/>
      <name val="Angsana New"/>
    </font>
    <font>
      <sz val="16"/>
      <color theme="1"/>
      <name val="Angsana New"/>
    </font>
  </fonts>
  <fills count="16">
    <fill>
      <patternFill patternType="none"/>
    </fill>
    <fill>
      <patternFill patternType="gray125"/>
    </fill>
    <fill>
      <patternFill patternType="solid">
        <fgColor rgb="FF3399FF"/>
        <bgColor indexed="64"/>
      </patternFill>
    </fill>
    <fill>
      <patternFill patternType="solid">
        <fgColor theme="0" tint="-4.9989318521683403E-2"/>
        <bgColor indexed="64"/>
      </patternFill>
    </fill>
    <fill>
      <patternFill patternType="solid">
        <fgColor rgb="FFEAEEF3"/>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B9C7E4"/>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4" tint="0.59999389629810485"/>
        <bgColor indexed="64"/>
      </patternFill>
    </fill>
  </fills>
  <borders count="26">
    <border>
      <left/>
      <right/>
      <top/>
      <bottom/>
      <diagonal/>
    </border>
    <border>
      <left/>
      <right/>
      <top style="hair">
        <color theme="0" tint="-0.249977111117893"/>
      </top>
      <bottom style="hair">
        <color theme="0" tint="-0.249977111117893"/>
      </bottom>
      <diagonal/>
    </border>
    <border>
      <left/>
      <right/>
      <top/>
      <bottom style="hair">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0" tint="-0.249977111117893"/>
      </right>
      <top style="thin">
        <color theme="0" tint="-0.249977111117893"/>
      </top>
      <bottom style="thin">
        <color theme="0" tint="-0.249977111117893"/>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bottom style="thin">
        <color theme="0" tint="-0.249977111117893"/>
      </bottom>
      <diagonal/>
    </border>
    <border>
      <left style="thin">
        <color theme="2" tint="-0.249977111117893"/>
      </left>
      <right/>
      <top/>
      <bottom style="thin">
        <color theme="2"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diagonal/>
    </border>
    <border>
      <left style="thin">
        <color theme="2" tint="-0.249977111117893"/>
      </left>
      <right/>
      <top style="thin">
        <color theme="2" tint="-0.249977111117893"/>
      </top>
      <bottom/>
      <diagonal/>
    </border>
    <border>
      <left style="thin">
        <color theme="2" tint="-0.249977111117893"/>
      </left>
      <right/>
      <top/>
      <bottom/>
      <diagonal/>
    </border>
    <border>
      <left style="thin">
        <color theme="2" tint="-0.249977111117893"/>
      </left>
      <right style="thin">
        <color theme="2" tint="-0.249977111117893"/>
      </right>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style="thin">
        <color theme="2" tint="-0.249977111117893"/>
      </right>
      <top/>
      <bottom style="thin">
        <color theme="2" tint="-0.249977111117893"/>
      </bottom>
      <diagonal/>
    </border>
  </borders>
  <cellStyleXfs count="2">
    <xf numFmtId="0" fontId="0" fillId="0" borderId="0"/>
    <xf numFmtId="0" fontId="1" fillId="0" borderId="0" applyNumberFormat="0" applyFill="0" applyBorder="0" applyAlignment="0" applyProtection="0"/>
  </cellStyleXfs>
  <cellXfs count="119">
    <xf numFmtId="0" fontId="0" fillId="0" borderId="0" xfId="0"/>
    <xf numFmtId="0" fontId="2" fillId="0" borderId="0" xfId="0" applyFont="1"/>
    <xf numFmtId="0" fontId="3" fillId="0" borderId="0" xfId="0" applyFont="1" applyAlignment="1">
      <alignment vertical="center"/>
    </xf>
    <xf numFmtId="0" fontId="4" fillId="0" borderId="0" xfId="0" applyFont="1"/>
    <xf numFmtId="0" fontId="5" fillId="2" borderId="1" xfId="0" applyFont="1" applyFill="1" applyBorder="1" applyAlignment="1">
      <alignment vertical="center"/>
    </xf>
    <xf numFmtId="164" fontId="5" fillId="2" borderId="1" xfId="0" applyNumberFormat="1" applyFont="1" applyFill="1" applyBorder="1" applyAlignment="1">
      <alignment horizontal="left" vertical="center" indent="1"/>
    </xf>
    <xf numFmtId="0" fontId="6" fillId="0" borderId="0" xfId="0" applyFont="1" applyAlignment="1">
      <alignment vertical="center"/>
    </xf>
    <xf numFmtId="0" fontId="5" fillId="3" borderId="2" xfId="0" applyFont="1" applyFill="1" applyBorder="1" applyAlignment="1">
      <alignment vertical="center"/>
    </xf>
    <xf numFmtId="0" fontId="5" fillId="0" borderId="2" xfId="0" applyFont="1" applyBorder="1" applyAlignment="1">
      <alignment vertical="center"/>
    </xf>
    <xf numFmtId="18" fontId="4" fillId="0" borderId="0" xfId="0" applyNumberFormat="1" applyFont="1" applyAlignment="1">
      <alignment horizontal="center" vertical="center"/>
    </xf>
    <xf numFmtId="20" fontId="4" fillId="0" borderId="0" xfId="0" applyNumberFormat="1" applyFont="1"/>
    <xf numFmtId="0" fontId="5" fillId="3" borderId="1" xfId="0" applyFont="1" applyFill="1" applyBorder="1" applyAlignment="1">
      <alignment vertical="center"/>
    </xf>
    <xf numFmtId="0" fontId="5" fillId="0" borderId="1" xfId="0" applyFont="1" applyBorder="1" applyAlignment="1">
      <alignment vertical="center"/>
    </xf>
    <xf numFmtId="0" fontId="5" fillId="3" borderId="5" xfId="0" applyFont="1" applyFill="1" applyBorder="1" applyAlignment="1">
      <alignment vertical="center"/>
    </xf>
    <xf numFmtId="18" fontId="5" fillId="0" borderId="5" xfId="0" applyNumberFormat="1" applyFont="1" applyBorder="1" applyAlignment="1">
      <alignment horizontal="left" vertical="center"/>
    </xf>
    <xf numFmtId="0" fontId="5" fillId="4" borderId="5" xfId="0" applyFont="1" applyFill="1" applyBorder="1" applyAlignment="1">
      <alignment vertical="center"/>
    </xf>
    <xf numFmtId="20" fontId="5" fillId="0" borderId="6" xfId="0" applyNumberFormat="1" applyFont="1" applyBorder="1" applyAlignment="1">
      <alignment vertical="center"/>
    </xf>
    <xf numFmtId="14" fontId="5" fillId="0" borderId="1" xfId="0" applyNumberFormat="1" applyFont="1" applyBorder="1" applyAlignment="1">
      <alignment horizontal="left" vertical="center"/>
    </xf>
    <xf numFmtId="20" fontId="4" fillId="0" borderId="0" xfId="0" applyNumberFormat="1" applyFont="1" applyAlignment="1">
      <alignment horizontal="center" vertical="center"/>
    </xf>
    <xf numFmtId="0" fontId="5" fillId="4" borderId="1" xfId="0" applyFont="1" applyFill="1" applyBorder="1" applyAlignment="1">
      <alignment vertical="center"/>
    </xf>
    <xf numFmtId="20" fontId="5" fillId="0" borderId="0" xfId="0" applyNumberFormat="1" applyFont="1" applyAlignment="1">
      <alignment horizontal="left" vertical="center"/>
    </xf>
    <xf numFmtId="20" fontId="5" fillId="0" borderId="7" xfId="0" applyNumberFormat="1" applyFont="1" applyBorder="1" applyAlignment="1">
      <alignment horizontal="left" vertical="center"/>
    </xf>
    <xf numFmtId="0" fontId="5" fillId="0" borderId="6" xfId="0" applyFont="1" applyBorder="1" applyAlignment="1">
      <alignment vertical="center"/>
    </xf>
    <xf numFmtId="20" fontId="5" fillId="0" borderId="6" xfId="0" applyNumberFormat="1" applyFont="1" applyBorder="1" applyAlignment="1">
      <alignment horizontal="left" vertical="center"/>
    </xf>
    <xf numFmtId="0" fontId="5" fillId="4" borderId="3" xfId="0" applyFont="1" applyFill="1" applyBorder="1" applyAlignment="1">
      <alignment vertical="center"/>
    </xf>
    <xf numFmtId="0" fontId="5" fillId="0" borderId="5" xfId="0" applyFont="1" applyBorder="1" applyAlignment="1">
      <alignment vertical="center"/>
    </xf>
    <xf numFmtId="0" fontId="4" fillId="5" borderId="0" xfId="0" applyFont="1" applyFill="1"/>
    <xf numFmtId="0" fontId="5" fillId="5" borderId="0" xfId="0" applyFont="1" applyFill="1" applyAlignment="1">
      <alignment vertical="center"/>
    </xf>
    <xf numFmtId="9" fontId="4" fillId="5" borderId="0" xfId="0" applyNumberFormat="1" applyFont="1" applyFill="1" applyAlignment="1">
      <alignment horizontal="left" vertical="center" indent="1"/>
    </xf>
    <xf numFmtId="0" fontId="7" fillId="6" borderId="7" xfId="0" applyFont="1" applyFill="1" applyBorder="1" applyAlignment="1">
      <alignment horizontal="center" vertical="center"/>
    </xf>
    <xf numFmtId="165" fontId="8" fillId="6" borderId="7" xfId="0" applyNumberFormat="1" applyFont="1" applyFill="1" applyBorder="1" applyAlignment="1">
      <alignment horizontal="center" vertical="center"/>
    </xf>
    <xf numFmtId="0" fontId="8" fillId="6" borderId="7" xfId="0" applyFont="1" applyFill="1" applyBorder="1" applyAlignment="1">
      <alignment horizontal="center" vertical="center"/>
    </xf>
    <xf numFmtId="0" fontId="8" fillId="6" borderId="7" xfId="0" applyFont="1" applyFill="1" applyBorder="1" applyAlignment="1">
      <alignment horizontal="center" vertical="center" wrapText="1"/>
    </xf>
    <xf numFmtId="0" fontId="7" fillId="7" borderId="7" xfId="0" applyFont="1" applyFill="1" applyBorder="1" applyAlignment="1">
      <alignment horizontal="left" vertical="center" wrapText="1" indent="1"/>
    </xf>
    <xf numFmtId="14" fontId="9" fillId="4" borderId="8" xfId="0" applyNumberFormat="1" applyFont="1" applyFill="1" applyBorder="1" applyAlignment="1">
      <alignment horizontal="center" vertical="center"/>
    </xf>
    <xf numFmtId="0" fontId="4" fillId="4" borderId="8" xfId="0" applyFont="1" applyFill="1" applyBorder="1" applyAlignment="1">
      <alignment horizontal="center" vertical="center"/>
    </xf>
    <xf numFmtId="0" fontId="5" fillId="4" borderId="8" xfId="0" applyFont="1" applyFill="1" applyBorder="1" applyAlignment="1">
      <alignment horizontal="center" vertical="center" wrapText="1"/>
    </xf>
    <xf numFmtId="0" fontId="5" fillId="4" borderId="8" xfId="0" applyFont="1" applyFill="1" applyBorder="1" applyAlignment="1">
      <alignment horizontal="center" wrapText="1"/>
    </xf>
    <xf numFmtId="0" fontId="5" fillId="4" borderId="7" xfId="0" applyFont="1" applyFill="1" applyBorder="1" applyAlignment="1">
      <alignment horizontal="center" vertical="center" wrapText="1"/>
    </xf>
    <xf numFmtId="0" fontId="5" fillId="4" borderId="7" xfId="0" applyFont="1" applyFill="1" applyBorder="1" applyAlignment="1">
      <alignment horizontal="center" vertical="center"/>
    </xf>
    <xf numFmtId="0" fontId="4" fillId="8" borderId="7" xfId="0" applyFont="1" applyFill="1" applyBorder="1" applyAlignment="1">
      <alignment horizontal="left" vertical="center" wrapText="1" indent="1"/>
    </xf>
    <xf numFmtId="0" fontId="4" fillId="0" borderId="0" xfId="0" applyFont="1" applyAlignment="1">
      <alignment horizontal="center" vertical="center"/>
    </xf>
    <xf numFmtId="0" fontId="10" fillId="9" borderId="9" xfId="0" applyFont="1" applyFill="1" applyBorder="1" applyAlignment="1">
      <alignment horizontal="center" vertical="center" wrapText="1"/>
    </xf>
    <xf numFmtId="0" fontId="11" fillId="9" borderId="9" xfId="0" applyFont="1" applyFill="1" applyBorder="1" applyAlignment="1">
      <alignment horizontal="center" vertical="center" wrapText="1"/>
    </xf>
    <xf numFmtId="18" fontId="4" fillId="10" borderId="10" xfId="0" applyNumberFormat="1" applyFont="1" applyFill="1" applyBorder="1" applyAlignment="1">
      <alignment horizontal="center" vertical="center"/>
    </xf>
    <xf numFmtId="20" fontId="4" fillId="0" borderId="9" xfId="0" applyNumberFormat="1" applyFont="1" applyBorder="1" applyAlignment="1">
      <alignment horizontal="center" vertical="center"/>
    </xf>
    <xf numFmtId="0" fontId="7" fillId="0" borderId="10" xfId="0" applyFont="1" applyBorder="1" applyAlignment="1">
      <alignment horizontal="center" vertical="center"/>
    </xf>
    <xf numFmtId="0" fontId="4" fillId="0" borderId="11" xfId="0" applyFont="1" applyBorder="1" applyAlignment="1">
      <alignment horizontal="center" vertical="center"/>
    </xf>
    <xf numFmtId="0" fontId="10" fillId="9" borderId="12" xfId="0" applyFont="1" applyFill="1" applyBorder="1" applyAlignment="1">
      <alignment horizontal="center" vertical="center" wrapText="1"/>
    </xf>
    <xf numFmtId="18" fontId="4" fillId="10" borderId="9" xfId="0" applyNumberFormat="1" applyFont="1" applyFill="1" applyBorder="1" applyAlignment="1">
      <alignment horizontal="center" vertical="center"/>
    </xf>
    <xf numFmtId="0" fontId="5" fillId="4" borderId="8" xfId="0" applyFont="1" applyFill="1" applyBorder="1" applyAlignment="1">
      <alignment horizontal="center" vertical="center"/>
    </xf>
    <xf numFmtId="0" fontId="4" fillId="8" borderId="0" xfId="0" applyFont="1" applyFill="1" applyAlignment="1">
      <alignment horizontal="left" vertical="center" wrapText="1" indent="1"/>
    </xf>
    <xf numFmtId="0" fontId="10" fillId="9" borderId="10" xfId="0" applyFont="1" applyFill="1" applyBorder="1" applyAlignment="1">
      <alignment horizontal="center" vertical="center" wrapText="1"/>
    </xf>
    <xf numFmtId="0" fontId="11" fillId="9" borderId="10" xfId="0" applyFont="1" applyFill="1" applyBorder="1" applyAlignment="1">
      <alignment horizontal="center" vertical="center" wrapText="1"/>
    </xf>
    <xf numFmtId="0" fontId="11" fillId="9" borderId="10" xfId="0" applyFont="1" applyFill="1" applyBorder="1" applyAlignment="1">
      <alignment horizontal="left" vertical="center" wrapText="1"/>
    </xf>
    <xf numFmtId="0" fontId="4" fillId="0" borderId="8" xfId="0" applyFont="1" applyBorder="1" applyAlignment="1">
      <alignment horizontal="center" vertical="center"/>
    </xf>
    <xf numFmtId="0" fontId="11" fillId="9" borderId="13" xfId="0" applyFont="1" applyFill="1" applyBorder="1" applyAlignment="1">
      <alignment horizontal="left" vertical="center" wrapText="1"/>
    </xf>
    <xf numFmtId="20" fontId="4" fillId="0" borderId="10" xfId="0" applyNumberFormat="1" applyFont="1" applyBorder="1" applyAlignment="1">
      <alignment vertical="center"/>
    </xf>
    <xf numFmtId="0" fontId="14" fillId="4" borderId="11" xfId="1" applyFont="1" applyFill="1" applyBorder="1" applyAlignment="1">
      <alignment horizontal="center" vertical="center" wrapText="1"/>
    </xf>
    <xf numFmtId="18" fontId="4" fillId="10" borderId="0" xfId="0" applyNumberFormat="1" applyFont="1" applyFill="1" applyAlignment="1">
      <alignment vertical="center"/>
    </xf>
    <xf numFmtId="0" fontId="11" fillId="9" borderId="15" xfId="0" applyFont="1" applyFill="1" applyBorder="1" applyAlignment="1">
      <alignment horizontal="left" vertical="center" wrapText="1"/>
    </xf>
    <xf numFmtId="0" fontId="15" fillId="11" borderId="7" xfId="0" applyFont="1" applyFill="1" applyBorder="1" applyAlignment="1">
      <alignment horizontal="center" vertical="center"/>
    </xf>
    <xf numFmtId="0" fontId="16" fillId="0" borderId="7" xfId="0" applyFont="1" applyBorder="1" applyAlignment="1">
      <alignment horizontal="center" vertical="center"/>
    </xf>
    <xf numFmtId="0" fontId="5" fillId="12" borderId="16" xfId="0" applyFont="1" applyFill="1" applyBorder="1" applyAlignment="1">
      <alignment horizontal="center" vertical="center"/>
    </xf>
    <xf numFmtId="0" fontId="4" fillId="12" borderId="16" xfId="0" applyFont="1" applyFill="1" applyBorder="1" applyAlignment="1">
      <alignment horizontal="center" vertical="center"/>
    </xf>
    <xf numFmtId="166" fontId="5" fillId="12" borderId="16" xfId="0" applyNumberFormat="1" applyFont="1" applyFill="1" applyBorder="1" applyAlignment="1">
      <alignment horizontal="center" vertical="center"/>
    </xf>
    <xf numFmtId="0" fontId="5" fillId="13" borderId="17" xfId="0" applyFont="1" applyFill="1" applyBorder="1" applyAlignment="1">
      <alignment vertical="center"/>
    </xf>
    <xf numFmtId="10" fontId="4" fillId="13" borderId="16" xfId="0" applyNumberFormat="1" applyFont="1" applyFill="1" applyBorder="1" applyAlignment="1">
      <alignment horizontal="center" vertical="center"/>
    </xf>
    <xf numFmtId="0" fontId="4" fillId="13" borderId="16" xfId="0" applyFont="1" applyFill="1" applyBorder="1" applyAlignment="1">
      <alignment horizontal="center" vertical="center"/>
    </xf>
    <xf numFmtId="0" fontId="4" fillId="13" borderId="7" xfId="0" applyFont="1" applyFill="1" applyBorder="1" applyAlignment="1">
      <alignment horizontal="center" vertical="center"/>
    </xf>
    <xf numFmtId="0" fontId="17" fillId="0" borderId="0" xfId="0" applyFont="1"/>
    <xf numFmtId="0" fontId="18" fillId="0" borderId="0" xfId="1" applyFont="1"/>
    <xf numFmtId="18" fontId="2" fillId="0" borderId="0" xfId="0" applyNumberFormat="1" applyFont="1"/>
    <xf numFmtId="20" fontId="2" fillId="0" borderId="0" xfId="0" applyNumberFormat="1" applyFont="1"/>
    <xf numFmtId="0" fontId="14" fillId="4" borderId="0" xfId="1" applyFont="1" applyFill="1" applyBorder="1" applyAlignment="1">
      <alignment horizontal="center" vertical="center" wrapText="1"/>
    </xf>
    <xf numFmtId="0" fontId="12" fillId="9" borderId="9" xfId="0" applyFont="1" applyFill="1" applyBorder="1" applyAlignment="1">
      <alignment horizontal="left" vertical="center" wrapText="1"/>
    </xf>
    <xf numFmtId="0" fontId="12" fillId="9" borderId="13" xfId="0" applyFont="1" applyFill="1" applyBorder="1" applyAlignment="1">
      <alignment horizontal="left" vertical="center" wrapText="1"/>
    </xf>
    <xf numFmtId="0" fontId="19" fillId="14" borderId="0" xfId="0" applyFont="1" applyFill="1" applyAlignment="1">
      <alignment horizontal="center" vertical="center"/>
    </xf>
    <xf numFmtId="20" fontId="4" fillId="0" borderId="0" xfId="0" applyNumberFormat="1" applyFont="1" applyAlignment="1">
      <alignment vertical="center"/>
    </xf>
    <xf numFmtId="0" fontId="7" fillId="0" borderId="20" xfId="0" applyFont="1" applyBorder="1" applyAlignment="1">
      <alignment horizontal="center" vertical="center"/>
    </xf>
    <xf numFmtId="0" fontId="1" fillId="4" borderId="0" xfId="1" applyFill="1" applyBorder="1" applyAlignment="1">
      <alignment horizontal="center" vertical="center" wrapText="1"/>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18" xfId="0" applyFont="1" applyBorder="1" applyAlignment="1">
      <alignment horizontal="center" vertical="center"/>
    </xf>
    <xf numFmtId="20" fontId="4" fillId="0" borderId="25" xfId="0" applyNumberFormat="1" applyFont="1" applyBorder="1" applyAlignment="1">
      <alignment horizontal="center" vertical="center"/>
    </xf>
    <xf numFmtId="0" fontId="20" fillId="15" borderId="0" xfId="0" applyFont="1" applyFill="1" applyAlignment="1">
      <alignment horizontal="center" vertical="center"/>
    </xf>
    <xf numFmtId="0" fontId="11" fillId="0" borderId="0" xfId="0" applyFont="1" applyAlignment="1">
      <alignment vertical="center" wrapText="1"/>
    </xf>
    <xf numFmtId="0" fontId="4" fillId="0" borderId="19" xfId="0" applyFont="1" applyBorder="1" applyAlignment="1">
      <alignment horizontal="center" vertical="center"/>
    </xf>
    <xf numFmtId="0" fontId="4" fillId="0" borderId="0" xfId="0" applyFont="1" applyAlignment="1">
      <alignment horizontal="center" vertical="center"/>
    </xf>
    <xf numFmtId="0" fontId="4" fillId="0" borderId="14" xfId="0" applyFont="1" applyBorder="1" applyAlignment="1">
      <alignment horizontal="center" vertical="center"/>
    </xf>
    <xf numFmtId="0" fontId="1" fillId="4" borderId="19" xfId="1" applyFill="1" applyBorder="1" applyAlignment="1">
      <alignment horizontal="center" vertical="center" wrapText="1"/>
    </xf>
    <xf numFmtId="0" fontId="1" fillId="4" borderId="0" xfId="1" applyFill="1" applyBorder="1" applyAlignment="1">
      <alignment horizontal="center" vertical="center" wrapText="1"/>
    </xf>
    <xf numFmtId="0" fontId="5" fillId="12" borderId="17" xfId="0" applyFont="1" applyFill="1" applyBorder="1" applyAlignment="1">
      <alignment horizontal="center" vertical="center"/>
    </xf>
    <xf numFmtId="0" fontId="5" fillId="12" borderId="18" xfId="0" applyFont="1" applyFill="1" applyBorder="1" applyAlignment="1">
      <alignment horizontal="center" vertical="center"/>
    </xf>
    <xf numFmtId="18" fontId="4" fillId="10" borderId="9" xfId="0" applyNumberFormat="1" applyFont="1" applyFill="1" applyBorder="1" applyAlignment="1">
      <alignment horizontal="center" vertical="center"/>
    </xf>
    <xf numFmtId="18" fontId="4" fillId="10" borderId="12" xfId="0" applyNumberFormat="1" applyFont="1" applyFill="1" applyBorder="1" applyAlignment="1">
      <alignment horizontal="center" vertical="center"/>
    </xf>
    <xf numFmtId="20" fontId="4" fillId="0" borderId="9" xfId="0" applyNumberFormat="1" applyFont="1" applyBorder="1" applyAlignment="1">
      <alignment horizontal="center" vertical="center"/>
    </xf>
    <xf numFmtId="20" fontId="4" fillId="0" borderId="12" xfId="0" applyNumberFormat="1"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18" xfId="0" applyFont="1" applyBorder="1" applyAlignment="1">
      <alignment horizontal="center" vertical="center"/>
    </xf>
    <xf numFmtId="18" fontId="4" fillId="10" borderId="22" xfId="0" applyNumberFormat="1" applyFont="1" applyFill="1" applyBorder="1" applyAlignment="1">
      <alignment horizontal="center" vertical="center"/>
    </xf>
    <xf numFmtId="20" fontId="4" fillId="0" borderId="22" xfId="0" applyNumberFormat="1" applyFont="1" applyBorder="1" applyAlignment="1">
      <alignment horizontal="center" vertical="center"/>
    </xf>
    <xf numFmtId="0" fontId="14" fillId="4" borderId="19" xfId="1" applyFont="1" applyFill="1" applyBorder="1" applyAlignment="1">
      <alignment horizontal="center" vertical="center" wrapText="1"/>
    </xf>
    <xf numFmtId="0" fontId="14" fillId="4" borderId="0" xfId="1" applyFont="1" applyFill="1" applyBorder="1" applyAlignment="1">
      <alignment horizontal="center" vertical="center" wrapText="1"/>
    </xf>
    <xf numFmtId="0" fontId="19" fillId="14" borderId="20" xfId="0" applyFont="1" applyFill="1" applyBorder="1" applyAlignment="1">
      <alignment horizontal="center" vertical="center"/>
    </xf>
    <xf numFmtId="0" fontId="19" fillId="14" borderId="21" xfId="0" applyFont="1" applyFill="1" applyBorder="1" applyAlignment="1">
      <alignment horizontal="center" vertical="center"/>
    </xf>
    <xf numFmtId="0" fontId="19" fillId="14" borderId="15" xfId="0" applyFont="1" applyFill="1" applyBorder="1" applyAlignment="1">
      <alignment horizontal="center" vertical="center"/>
    </xf>
    <xf numFmtId="0" fontId="14" fillId="4" borderId="14" xfId="1" applyFont="1" applyFill="1" applyBorder="1" applyAlignment="1">
      <alignment horizontal="center" vertical="center" wrapText="1"/>
    </xf>
    <xf numFmtId="0" fontId="10" fillId="9" borderId="9"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1" fillId="9" borderId="9" xfId="0" applyFont="1" applyFill="1" applyBorder="1" applyAlignment="1">
      <alignment horizontal="center" vertical="center" wrapText="1"/>
    </xf>
    <xf numFmtId="0" fontId="11" fillId="9" borderId="12" xfId="0" applyFont="1" applyFill="1" applyBorder="1" applyAlignment="1">
      <alignment horizontal="center" vertical="center" wrapText="1"/>
    </xf>
    <xf numFmtId="0" fontId="13" fillId="9" borderId="9" xfId="0" applyFont="1" applyFill="1" applyBorder="1" applyAlignment="1">
      <alignment horizontal="left" vertical="center" wrapText="1"/>
    </xf>
    <xf numFmtId="0" fontId="12" fillId="9" borderId="12" xfId="0" applyFont="1" applyFill="1" applyBorder="1" applyAlignment="1">
      <alignment horizontal="left" vertical="center" wrapText="1"/>
    </xf>
  </cellXfs>
  <cellStyles count="2">
    <cellStyle name="Hyperlink" xfId="1" builtinId="8"/>
    <cellStyle name="Normal" xfId="0" builtinId="0"/>
  </cellStyles>
  <dxfs count="105">
    <dxf>
      <fill>
        <patternFill>
          <bgColor rgb="FF00BD32"/>
        </patternFill>
      </fill>
    </dxf>
    <dxf>
      <fill>
        <patternFill>
          <bgColor rgb="FFFFFF89"/>
        </patternFill>
      </fill>
    </dxf>
    <dxf>
      <fill>
        <patternFill>
          <bgColor rgb="FFFFC000"/>
        </patternFill>
      </fill>
    </dxf>
    <dxf>
      <fill>
        <patternFill>
          <bgColor rgb="FFFF0000"/>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81D6F0"/>
        </patternFill>
      </fill>
    </dxf>
    <dxf>
      <fill>
        <patternFill>
          <bgColor rgb="FF92D050"/>
        </patternFill>
      </fill>
    </dxf>
    <dxf>
      <fill>
        <patternFill>
          <bgColor rgb="FFFFC000"/>
        </patternFill>
      </fill>
    </dxf>
    <dxf>
      <fill>
        <patternFill>
          <bgColor rgb="FFD2D2D2"/>
        </patternFill>
      </fill>
    </dxf>
    <dxf>
      <fill>
        <patternFill>
          <bgColor rgb="FFB9C7E4"/>
        </patternFill>
      </fill>
    </dxf>
    <dxf>
      <fill>
        <patternFill>
          <bgColor rgb="FF00BD3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81D6F0"/>
        </patternFill>
      </fill>
    </dxf>
    <dxf>
      <fill>
        <patternFill>
          <bgColor rgb="FF92D050"/>
        </patternFill>
      </fill>
    </dxf>
    <dxf>
      <fill>
        <patternFill>
          <bgColor rgb="FFFFC000"/>
        </patternFill>
      </fill>
    </dxf>
    <dxf>
      <fill>
        <patternFill>
          <bgColor rgb="FFD2D2D2"/>
        </patternFill>
      </fill>
    </dxf>
    <dxf>
      <fill>
        <patternFill>
          <bgColor rgb="FFB9C7E4"/>
        </patternFill>
      </fill>
    </dxf>
    <dxf>
      <fill>
        <patternFill>
          <bgColor rgb="FF00BD3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81D6F0"/>
        </patternFill>
      </fill>
    </dxf>
    <dxf>
      <fill>
        <patternFill>
          <bgColor rgb="FF92D050"/>
        </patternFill>
      </fill>
    </dxf>
    <dxf>
      <fill>
        <patternFill>
          <bgColor rgb="FFFFC000"/>
        </patternFill>
      </fill>
    </dxf>
    <dxf>
      <fill>
        <patternFill>
          <bgColor rgb="FFD2D2D2"/>
        </patternFill>
      </fill>
    </dxf>
    <dxf>
      <fill>
        <patternFill>
          <bgColor rgb="FFB9C7E4"/>
        </patternFill>
      </fill>
    </dxf>
    <dxf>
      <fill>
        <patternFill>
          <bgColor rgb="FF00BD3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81D6F0"/>
        </patternFill>
      </fill>
    </dxf>
    <dxf>
      <fill>
        <patternFill>
          <bgColor rgb="FF92D050"/>
        </patternFill>
      </fill>
    </dxf>
    <dxf>
      <fill>
        <patternFill>
          <bgColor rgb="FFFFC000"/>
        </patternFill>
      </fill>
    </dxf>
    <dxf>
      <fill>
        <patternFill>
          <bgColor rgb="FFD2D2D2"/>
        </patternFill>
      </fill>
    </dxf>
    <dxf>
      <fill>
        <patternFill>
          <bgColor rgb="FFB9C7E4"/>
        </patternFill>
      </fill>
    </dxf>
    <dxf>
      <fill>
        <patternFill>
          <bgColor rgb="FF00BD3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81D6F0"/>
        </patternFill>
      </fill>
    </dxf>
    <dxf>
      <fill>
        <patternFill>
          <bgColor rgb="FF92D050"/>
        </patternFill>
      </fill>
    </dxf>
    <dxf>
      <fill>
        <patternFill>
          <bgColor rgb="FFFFC000"/>
        </patternFill>
      </fill>
    </dxf>
    <dxf>
      <fill>
        <patternFill>
          <bgColor rgb="FFD2D2D2"/>
        </patternFill>
      </fill>
    </dxf>
    <dxf>
      <fill>
        <patternFill>
          <bgColor rgb="FFB9C7E4"/>
        </patternFill>
      </fill>
    </dxf>
    <dxf>
      <fill>
        <patternFill>
          <bgColor rgb="FF00BD3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00BD32"/>
        </patternFill>
      </fill>
    </dxf>
    <dxf>
      <fill>
        <patternFill>
          <bgColor rgb="FFFFFF89"/>
        </patternFill>
      </fill>
    </dxf>
    <dxf>
      <fill>
        <patternFill>
          <bgColor rgb="FFFFC000"/>
        </patternFill>
      </fill>
    </dxf>
    <dxf>
      <fill>
        <patternFill>
          <bgColor rgb="FFFF0000"/>
        </patternFill>
      </fill>
    </dxf>
    <dxf>
      <fill>
        <patternFill>
          <bgColor theme="0" tint="-0.499984740745262"/>
        </patternFill>
      </fill>
    </dxf>
    <dxf>
      <fill>
        <patternFill>
          <bgColor rgb="FF81D6F0"/>
        </patternFill>
      </fill>
    </dxf>
    <dxf>
      <fill>
        <patternFill>
          <bgColor rgb="FF92D050"/>
        </patternFill>
      </fill>
    </dxf>
    <dxf>
      <fill>
        <patternFill>
          <bgColor rgb="FFFFC000"/>
        </patternFill>
      </fill>
    </dxf>
    <dxf>
      <fill>
        <patternFill>
          <bgColor rgb="FFD2D2D2"/>
        </patternFill>
      </fill>
    </dxf>
    <dxf>
      <fill>
        <patternFill>
          <bgColor rgb="FFB9C7E4"/>
        </patternFill>
      </fill>
    </dxf>
    <dxf>
      <fill>
        <patternFill>
          <bgColor rgb="FF00BD3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github.com/Pinesphere-Solutions/TicketTool_Phase2.git" TargetMode="External"/><Relationship Id="rId2" Type="http://schemas.openxmlformats.org/officeDocument/2006/relationships/hyperlink" Target="https://github.com/Pinesphere-Solutions/TicketTool_Phase2.git" TargetMode="External"/><Relationship Id="rId1" Type="http://schemas.openxmlformats.org/officeDocument/2006/relationships/hyperlink" Target="https://github.com/Pinesphere-Solutions/TicketTool_Phase2.git" TargetMode="External"/><Relationship Id="rId4" Type="http://schemas.openxmlformats.org/officeDocument/2006/relationships/hyperlink" Target="https://github.com/Pinesphere-Solutions/TicketTool_Phase2.gi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Pinesphere-Solutions/TicketTool_Phase2.git" TargetMode="External"/><Relationship Id="rId2" Type="http://schemas.openxmlformats.org/officeDocument/2006/relationships/hyperlink" Target="https://github.com/Pinesphere-Solutions/TicketTool_Phase2.git" TargetMode="External"/><Relationship Id="rId1" Type="http://schemas.openxmlformats.org/officeDocument/2006/relationships/hyperlink" Target="https://github.com/Pinesphere-Solutions/TicketTool_Phase2.git" TargetMode="External"/><Relationship Id="rId4" Type="http://schemas.openxmlformats.org/officeDocument/2006/relationships/hyperlink" Target="https://github.com/Pinesphere-Solutions/TicketTool_Phase2.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0A692-7FFD-4214-89E2-460B0246C51A}">
  <dimension ref="A1:N27"/>
  <sheetViews>
    <sheetView tabSelected="1" topLeftCell="A9" workbookViewId="0">
      <selection activeCell="B17" sqref="B17"/>
    </sheetView>
  </sheetViews>
  <sheetFormatPr defaultColWidth="12.5703125" defaultRowHeight="16.5"/>
  <cols>
    <col min="1" max="1" width="3.85546875" style="1" customWidth="1"/>
    <col min="2" max="2" width="34.7109375" style="1" customWidth="1"/>
    <col min="3" max="3" width="39.5703125" style="1" customWidth="1"/>
    <col min="4" max="4" width="26.85546875" style="1" customWidth="1"/>
    <col min="5" max="5" width="65.85546875" style="1" customWidth="1"/>
    <col min="6" max="6" width="28.140625" style="1" customWidth="1"/>
    <col min="7" max="7" width="25.85546875" style="1" customWidth="1"/>
    <col min="8" max="8" width="27.5703125" style="1" customWidth="1"/>
    <col min="9" max="9" width="17.85546875" style="1" customWidth="1"/>
    <col min="10" max="10" width="17.28515625" style="1" customWidth="1"/>
    <col min="11" max="11" width="11.5703125" style="1" customWidth="1"/>
    <col min="12" max="12" width="25.28515625" style="1" customWidth="1"/>
    <col min="13" max="13" width="5.28515625" style="1" customWidth="1"/>
    <col min="14" max="14" width="18.7109375" style="1" customWidth="1"/>
    <col min="15" max="16384" width="12.5703125" style="1"/>
  </cols>
  <sheetData>
    <row r="1" spans="1:14" ht="16.5" customHeight="1"/>
    <row r="2" spans="1:14" ht="31.5" customHeight="1">
      <c r="B2" s="2" t="s">
        <v>0</v>
      </c>
      <c r="C2" s="2"/>
      <c r="D2" s="2"/>
    </row>
    <row r="3" spans="1:14" s="3" customFormat="1" ht="26.25" customHeight="1">
      <c r="B3" s="4" t="s">
        <v>1</v>
      </c>
      <c r="C3" s="5" t="s">
        <v>2</v>
      </c>
    </row>
    <row r="4" spans="1:14" s="3" customFormat="1" ht="26.25" customHeight="1">
      <c r="B4" s="6"/>
      <c r="C4" s="6"/>
      <c r="D4" s="6"/>
    </row>
    <row r="5" spans="1:14" s="3" customFormat="1" ht="26.25" customHeight="1">
      <c r="B5" s="7" t="s">
        <v>3</v>
      </c>
      <c r="C5" s="8" t="s">
        <v>4</v>
      </c>
      <c r="D5" s="100" t="s">
        <v>5</v>
      </c>
      <c r="E5" s="101"/>
      <c r="F5" s="100" t="s">
        <v>6</v>
      </c>
      <c r="G5" s="101"/>
      <c r="J5" s="9"/>
      <c r="K5" s="9"/>
      <c r="L5" s="10"/>
    </row>
    <row r="6" spans="1:14" s="3" customFormat="1" ht="26.25" customHeight="1">
      <c r="B6" s="11" t="s">
        <v>7</v>
      </c>
      <c r="C6" s="12" t="s">
        <v>8</v>
      </c>
      <c r="D6" s="13" t="s">
        <v>9</v>
      </c>
      <c r="E6" s="14">
        <v>0.52777777777777779</v>
      </c>
      <c r="F6" s="15" t="s">
        <v>10</v>
      </c>
      <c r="G6" s="16"/>
      <c r="J6" s="10"/>
    </row>
    <row r="7" spans="1:14" s="3" customFormat="1" ht="26.25" customHeight="1">
      <c r="B7" s="11" t="s">
        <v>11</v>
      </c>
      <c r="C7" s="17">
        <v>45640</v>
      </c>
      <c r="D7" s="13" t="s">
        <v>12</v>
      </c>
      <c r="E7" s="14">
        <v>0.54861111111111116</v>
      </c>
      <c r="F7" s="15" t="s">
        <v>13</v>
      </c>
      <c r="G7" s="16"/>
      <c r="H7" s="18"/>
      <c r="J7" s="10"/>
    </row>
    <row r="8" spans="1:14" s="3" customFormat="1" ht="26.25" customHeight="1">
      <c r="B8" s="19" t="s">
        <v>14</v>
      </c>
      <c r="C8" s="20">
        <f>H19</f>
        <v>0.34375</v>
      </c>
      <c r="D8" s="15" t="s">
        <v>15</v>
      </c>
      <c r="E8" s="21">
        <f>E7- E6</f>
        <v>2.083333333333337E-2</v>
      </c>
      <c r="F8" s="15" t="s">
        <v>16</v>
      </c>
      <c r="G8" s="22" t="s">
        <v>17</v>
      </c>
    </row>
    <row r="9" spans="1:14" s="3" customFormat="1" ht="26.25" customHeight="1">
      <c r="B9" s="19" t="s">
        <v>18</v>
      </c>
      <c r="C9" s="21" t="s">
        <v>19</v>
      </c>
      <c r="D9" s="15" t="s">
        <v>18</v>
      </c>
      <c r="E9" s="23"/>
      <c r="F9" s="24" t="s">
        <v>20</v>
      </c>
      <c r="G9" s="25"/>
    </row>
    <row r="10" spans="1:14" s="26" customFormat="1" ht="26.25" customHeight="1">
      <c r="B10" s="27"/>
      <c r="C10" s="27"/>
      <c r="D10" s="27"/>
      <c r="E10" s="28"/>
      <c r="F10" s="28"/>
      <c r="G10" s="28"/>
    </row>
    <row r="11" spans="1:14" s="3" customFormat="1" ht="26.25" customHeight="1">
      <c r="A11" s="29" t="s">
        <v>21</v>
      </c>
      <c r="B11" s="29" t="s">
        <v>22</v>
      </c>
      <c r="C11" s="29" t="s">
        <v>23</v>
      </c>
      <c r="D11" s="29" t="s">
        <v>24</v>
      </c>
      <c r="E11" s="29" t="s">
        <v>25</v>
      </c>
      <c r="F11" s="30" t="s">
        <v>26</v>
      </c>
      <c r="G11" s="31" t="s">
        <v>27</v>
      </c>
      <c r="H11" s="31" t="s">
        <v>28</v>
      </c>
      <c r="I11" s="31" t="s">
        <v>29</v>
      </c>
      <c r="J11" s="31" t="s">
        <v>30</v>
      </c>
      <c r="K11" s="32" t="s">
        <v>31</v>
      </c>
      <c r="L11" s="32" t="s">
        <v>32</v>
      </c>
      <c r="N11" s="33" t="s">
        <v>33</v>
      </c>
    </row>
    <row r="12" spans="1:14" s="3" customFormat="1" ht="46.5" customHeight="1">
      <c r="B12" s="34"/>
      <c r="C12" s="34"/>
      <c r="D12" s="34"/>
      <c r="E12" s="35"/>
      <c r="F12" s="36" t="s">
        <v>34</v>
      </c>
      <c r="G12" s="36" t="s">
        <v>34</v>
      </c>
      <c r="H12" s="36" t="s">
        <v>35</v>
      </c>
      <c r="I12" s="37" t="s">
        <v>36</v>
      </c>
      <c r="J12" s="38" t="s">
        <v>35</v>
      </c>
      <c r="K12" s="39" t="s">
        <v>37</v>
      </c>
      <c r="L12" s="39" t="s">
        <v>38</v>
      </c>
      <c r="N12" s="40" t="s">
        <v>39</v>
      </c>
    </row>
    <row r="13" spans="1:14" s="3" customFormat="1" ht="98.25" customHeight="1">
      <c r="A13" s="41">
        <v>1</v>
      </c>
      <c r="B13" s="42" t="s">
        <v>40</v>
      </c>
      <c r="C13" s="52" t="s">
        <v>41</v>
      </c>
      <c r="D13" s="43" t="s">
        <v>42</v>
      </c>
      <c r="E13" s="86" t="s">
        <v>43</v>
      </c>
      <c r="F13" s="49">
        <v>0.375</v>
      </c>
      <c r="G13" s="49">
        <v>0.4375</v>
      </c>
      <c r="H13" s="84">
        <f t="shared" ref="H13:H14" si="0">G13-F13</f>
        <v>6.25E-2</v>
      </c>
      <c r="I13" s="79" t="s">
        <v>39</v>
      </c>
      <c r="J13" s="87">
        <f>IF(I13="COMPLETE",100,IF(I13="IN PROGRESS",50,IF(I13="OVERDUE",25,IF(I13="NOT STARTED",0,0))))</f>
        <v>100</v>
      </c>
      <c r="K13" s="39"/>
      <c r="L13" s="90"/>
      <c r="N13" s="40"/>
    </row>
    <row r="14" spans="1:14" s="3" customFormat="1" ht="102" customHeight="1">
      <c r="A14" s="41">
        <v>4</v>
      </c>
      <c r="B14" s="42" t="s">
        <v>40</v>
      </c>
      <c r="C14" s="52" t="s">
        <v>44</v>
      </c>
      <c r="D14" s="53" t="s">
        <v>42</v>
      </c>
      <c r="E14" s="86" t="s">
        <v>45</v>
      </c>
      <c r="F14" s="94">
        <v>0.4375</v>
      </c>
      <c r="G14" s="94">
        <v>0.52083333333333337</v>
      </c>
      <c r="H14" s="96">
        <f t="shared" si="0"/>
        <v>8.333333333333337E-2</v>
      </c>
      <c r="I14" s="98" t="s">
        <v>39</v>
      </c>
      <c r="J14" s="88"/>
      <c r="K14" s="57"/>
      <c r="L14" s="91"/>
    </row>
    <row r="15" spans="1:14" s="3" customFormat="1" ht="111" customHeight="1">
      <c r="A15" s="41"/>
      <c r="B15" s="42" t="s">
        <v>40</v>
      </c>
      <c r="C15" s="52" t="s">
        <v>46</v>
      </c>
      <c r="D15" s="43" t="s">
        <v>42</v>
      </c>
      <c r="E15" s="86" t="s">
        <v>47</v>
      </c>
      <c r="F15" s="95"/>
      <c r="G15" s="95"/>
      <c r="H15" s="97"/>
      <c r="I15" s="99"/>
      <c r="J15" s="89"/>
      <c r="K15" s="78"/>
      <c r="L15" s="80"/>
    </row>
    <row r="16" spans="1:14" s="3" customFormat="1" ht="94.5" customHeight="1">
      <c r="A16" s="41"/>
      <c r="B16" s="42" t="s">
        <v>40</v>
      </c>
      <c r="C16" s="52" t="s">
        <v>48</v>
      </c>
      <c r="D16" s="43" t="s">
        <v>49</v>
      </c>
      <c r="E16" s="76" t="s">
        <v>50</v>
      </c>
      <c r="F16" s="49">
        <v>0.54861111111111116</v>
      </c>
      <c r="G16" s="49">
        <v>0.60416666666666663</v>
      </c>
      <c r="H16" s="45">
        <f>G16-F16</f>
        <v>5.5555555555555469E-2</v>
      </c>
      <c r="I16" s="79" t="s">
        <v>39</v>
      </c>
      <c r="J16" s="81">
        <f t="shared" ref="J16" si="1">IF(I16="COMPLETE",100,IF(I16="IN PROGRESS",50,IF(I16="OVERDUE",25,IF(I16="NOT STARTED",0,0))))</f>
        <v>100</v>
      </c>
      <c r="K16" s="78"/>
      <c r="L16" s="80"/>
    </row>
    <row r="17" spans="1:12" s="3" customFormat="1" ht="80.25" customHeight="1">
      <c r="A17" s="41"/>
      <c r="B17" s="42" t="s">
        <v>40</v>
      </c>
      <c r="C17" s="52" t="s">
        <v>51</v>
      </c>
      <c r="D17" s="43" t="s">
        <v>49</v>
      </c>
      <c r="E17" s="76" t="s">
        <v>52</v>
      </c>
      <c r="F17" s="49">
        <v>0.60416666666666663</v>
      </c>
      <c r="G17" s="49">
        <v>0.73958333333333337</v>
      </c>
      <c r="H17" s="45">
        <f>G17-F17</f>
        <v>0.13541666666666674</v>
      </c>
      <c r="I17" s="85" t="s">
        <v>53</v>
      </c>
      <c r="J17" s="82">
        <v>50</v>
      </c>
      <c r="K17" s="78"/>
      <c r="L17" s="80"/>
    </row>
    <row r="18" spans="1:12" s="3" customFormat="1" ht="26.25" customHeight="1">
      <c r="A18" s="41"/>
      <c r="B18" s="52" t="s">
        <v>54</v>
      </c>
      <c r="C18" s="52" t="s">
        <v>54</v>
      </c>
      <c r="D18" s="53" t="s">
        <v>42</v>
      </c>
      <c r="E18" s="56" t="s">
        <v>55</v>
      </c>
      <c r="F18" s="49">
        <v>0.75</v>
      </c>
      <c r="G18" s="49">
        <v>0.75694444444444442</v>
      </c>
      <c r="H18" s="45">
        <f>G18 - F18</f>
        <v>6.9444444444444198E-3</v>
      </c>
      <c r="I18" s="79" t="s">
        <v>39</v>
      </c>
      <c r="J18" s="83">
        <v>100</v>
      </c>
      <c r="K18" s="62"/>
      <c r="L18" s="58"/>
    </row>
    <row r="19" spans="1:12" s="3" customFormat="1" ht="26.25">
      <c r="B19" s="63"/>
      <c r="C19" s="63"/>
      <c r="D19" s="63"/>
      <c r="E19" s="64"/>
      <c r="F19" s="92" t="s">
        <v>56</v>
      </c>
      <c r="G19" s="93"/>
      <c r="H19" s="65">
        <f>SUM(H13:H18)</f>
        <v>0.34375</v>
      </c>
      <c r="I19" s="66"/>
      <c r="J19" s="67"/>
      <c r="K19" s="68"/>
      <c r="L19" s="69"/>
    </row>
    <row r="20" spans="1:12" ht="18" customHeight="1">
      <c r="B20" s="70"/>
      <c r="C20" s="70"/>
      <c r="D20" s="70"/>
      <c r="E20" s="70"/>
      <c r="F20" s="70"/>
      <c r="G20" s="70"/>
      <c r="H20" s="70"/>
      <c r="I20" s="70"/>
      <c r="J20" s="70"/>
      <c r="K20" s="70"/>
      <c r="L20" s="70"/>
    </row>
    <row r="22" spans="1:12">
      <c r="F22" s="71"/>
      <c r="G22" s="72"/>
      <c r="H22" s="72"/>
    </row>
    <row r="25" spans="1:12">
      <c r="E25" s="73"/>
      <c r="F25" s="73"/>
    </row>
    <row r="27" spans="1:12">
      <c r="E27" s="73"/>
    </row>
  </sheetData>
  <mergeCells count="9">
    <mergeCell ref="D5:E5"/>
    <mergeCell ref="F5:G5"/>
    <mergeCell ref="J13:J15"/>
    <mergeCell ref="L13:L14"/>
    <mergeCell ref="F19:G19"/>
    <mergeCell ref="F14:F15"/>
    <mergeCell ref="G14:G15"/>
    <mergeCell ref="H14:H15"/>
    <mergeCell ref="I14:I15"/>
  </mergeCells>
  <conditionalFormatting sqref="I12 K12:L13">
    <cfRule type="cellIs" dxfId="104" priority="11" operator="equal">
      <formula>$N$12</formula>
    </cfRule>
  </conditionalFormatting>
  <conditionalFormatting sqref="N12:N13">
    <cfRule type="containsText" dxfId="103" priority="12" operator="containsText" text="On Schedule">
      <formula>NOT(ISERROR(SEARCH("On Schedule",N12)))</formula>
    </cfRule>
    <cfRule type="containsText" dxfId="102" priority="13" operator="containsText" text="Delayed">
      <formula>NOT(ISERROR(SEARCH("Delayed",N12)))</formula>
    </cfRule>
    <cfRule type="containsText" dxfId="101" priority="14" operator="containsText" text="Needs Attention">
      <formula>NOT(ISERROR(SEARCH("Needs Attention",N12)))</formula>
    </cfRule>
    <cfRule type="containsText" dxfId="100" priority="15" operator="containsText" text="In Progress">
      <formula>NOT(ISERROR(SEARCH("In Progress",N12)))</formula>
    </cfRule>
    <cfRule type="containsText" dxfId="99" priority="16" operator="containsText" text="Not Started">
      <formula>NOT(ISERROR(SEARCH("Not Started",N12)))</formula>
    </cfRule>
  </conditionalFormatting>
  <conditionalFormatting sqref="I13:I14">
    <cfRule type="cellIs" dxfId="98" priority="17" operator="equal">
      <formula>#REF!</formula>
    </cfRule>
    <cfRule type="cellIs" dxfId="97" priority="18" operator="equal">
      <formula>#REF!</formula>
    </cfRule>
    <cfRule type="cellIs" dxfId="96" priority="19" operator="equal">
      <formula>#REF!</formula>
    </cfRule>
    <cfRule type="cellIs" dxfId="95" priority="20" operator="equal">
      <formula>#REF!</formula>
    </cfRule>
    <cfRule type="cellIs" dxfId="94" priority="21" operator="equal">
      <formula>$N$12</formula>
    </cfRule>
  </conditionalFormatting>
  <conditionalFormatting sqref="I18">
    <cfRule type="cellIs" dxfId="93" priority="6" operator="equal">
      <formula>#REF!</formula>
    </cfRule>
    <cfRule type="cellIs" dxfId="92" priority="7" operator="equal">
      <formula>#REF!</formula>
    </cfRule>
    <cfRule type="cellIs" dxfId="91" priority="8" operator="equal">
      <formula>#REF!</formula>
    </cfRule>
    <cfRule type="cellIs" dxfId="90" priority="9" operator="equal">
      <formula>#REF!</formula>
    </cfRule>
    <cfRule type="cellIs" dxfId="89" priority="10" operator="equal">
      <formula>$N$12</formula>
    </cfRule>
  </conditionalFormatting>
  <conditionalFormatting sqref="I16">
    <cfRule type="cellIs" dxfId="88" priority="1" operator="equal">
      <formula>#REF!</formula>
    </cfRule>
    <cfRule type="cellIs" dxfId="87" priority="2" operator="equal">
      <formula>#REF!</formula>
    </cfRule>
    <cfRule type="cellIs" dxfId="86" priority="3" operator="equal">
      <formula>#REF!</formula>
    </cfRule>
    <cfRule type="cellIs" dxfId="85" priority="4" operator="equal">
      <formula>#REF!</formula>
    </cfRule>
    <cfRule type="cellIs" dxfId="84" priority="5" operator="equal">
      <formula>$N$12</formula>
    </cfRule>
  </conditionalFormatting>
  <dataValidations count="1">
    <dataValidation type="list" allowBlank="1" showInputMessage="1" showErrorMessage="1" sqref="I13" xr:uid="{84499B32-227D-4562-AF08-E42F5E07FD57}">
      <formula1>$N$12:$N$13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9BD-8999-4B61-9E10-83F6BACB82FD}">
  <dimension ref="A1:N28"/>
  <sheetViews>
    <sheetView topLeftCell="A6" workbookViewId="0">
      <selection activeCell="E14" sqref="E14"/>
    </sheetView>
  </sheetViews>
  <sheetFormatPr defaultColWidth="12.5703125" defaultRowHeight="16.5"/>
  <cols>
    <col min="1" max="1" width="3.85546875" style="1" customWidth="1"/>
    <col min="2" max="2" width="34.7109375" style="1" customWidth="1"/>
    <col min="3" max="3" width="39.5703125" style="1" customWidth="1"/>
    <col min="4" max="4" width="26.85546875" style="1" customWidth="1"/>
    <col min="5" max="5" width="65.85546875" style="1" customWidth="1"/>
    <col min="6" max="6" width="28.140625" style="1" customWidth="1"/>
    <col min="7" max="7" width="25.85546875" style="1" customWidth="1"/>
    <col min="8" max="8" width="27.5703125" style="1" customWidth="1"/>
    <col min="9" max="9" width="17.85546875" style="1" customWidth="1"/>
    <col min="10" max="10" width="17.28515625" style="1" customWidth="1"/>
    <col min="11" max="11" width="11.5703125" style="1" customWidth="1"/>
    <col min="12" max="12" width="25.28515625" style="1" customWidth="1"/>
    <col min="13" max="13" width="5.28515625" style="1" customWidth="1"/>
    <col min="14" max="14" width="18.7109375" style="1" customWidth="1"/>
    <col min="15" max="16384" width="12.5703125" style="1"/>
  </cols>
  <sheetData>
    <row r="1" spans="1:14" ht="16.5" customHeight="1"/>
    <row r="2" spans="1:14" ht="31.5" customHeight="1">
      <c r="B2" s="2" t="s">
        <v>0</v>
      </c>
      <c r="C2" s="2"/>
      <c r="D2" s="2"/>
    </row>
    <row r="3" spans="1:14" s="3" customFormat="1" ht="26.25" customHeight="1">
      <c r="B3" s="4" t="s">
        <v>1</v>
      </c>
      <c r="C3" s="5" t="s">
        <v>2</v>
      </c>
    </row>
    <row r="4" spans="1:14" s="3" customFormat="1" ht="26.25" customHeight="1">
      <c r="B4" s="6"/>
      <c r="C4" s="6"/>
      <c r="D4" s="6"/>
    </row>
    <row r="5" spans="1:14" s="3" customFormat="1" ht="26.25" customHeight="1">
      <c r="B5" s="7" t="s">
        <v>3</v>
      </c>
      <c r="C5" s="8" t="s">
        <v>4</v>
      </c>
      <c r="D5" s="100" t="s">
        <v>5</v>
      </c>
      <c r="E5" s="101"/>
      <c r="F5" s="100" t="s">
        <v>6</v>
      </c>
      <c r="G5" s="101"/>
      <c r="J5" s="9"/>
      <c r="K5" s="9"/>
      <c r="L5" s="10"/>
    </row>
    <row r="6" spans="1:14" s="3" customFormat="1" ht="26.25" customHeight="1">
      <c r="B6" s="11" t="s">
        <v>7</v>
      </c>
      <c r="C6" s="12" t="s">
        <v>8</v>
      </c>
      <c r="D6" s="13" t="s">
        <v>9</v>
      </c>
      <c r="E6" s="14">
        <v>0.52777777777777779</v>
      </c>
      <c r="F6" s="15" t="s">
        <v>10</v>
      </c>
      <c r="G6" s="16"/>
      <c r="J6" s="10"/>
    </row>
    <row r="7" spans="1:14" s="3" customFormat="1" ht="26.25" customHeight="1">
      <c r="B7" s="11" t="s">
        <v>11</v>
      </c>
      <c r="C7" s="17">
        <v>45638</v>
      </c>
      <c r="D7" s="13" t="s">
        <v>12</v>
      </c>
      <c r="E7" s="14">
        <v>0.54861111111111116</v>
      </c>
      <c r="F7" s="15" t="s">
        <v>13</v>
      </c>
      <c r="G7" s="16"/>
      <c r="H7" s="18"/>
      <c r="J7" s="10"/>
    </row>
    <row r="8" spans="1:14" s="3" customFormat="1" ht="26.25" customHeight="1">
      <c r="B8" s="19" t="s">
        <v>14</v>
      </c>
      <c r="C8" s="20">
        <f>H20</f>
        <v>0.33333333333333326</v>
      </c>
      <c r="D8" s="15" t="s">
        <v>15</v>
      </c>
      <c r="E8" s="21">
        <f>E7- E6</f>
        <v>2.083333333333337E-2</v>
      </c>
      <c r="F8" s="15" t="s">
        <v>16</v>
      </c>
      <c r="G8" s="22" t="s">
        <v>17</v>
      </c>
    </row>
    <row r="9" spans="1:14" s="3" customFormat="1" ht="26.25" customHeight="1">
      <c r="B9" s="19" t="s">
        <v>18</v>
      </c>
      <c r="C9" s="21" t="s">
        <v>19</v>
      </c>
      <c r="D9" s="15" t="s">
        <v>18</v>
      </c>
      <c r="E9" s="23"/>
      <c r="F9" s="24" t="s">
        <v>20</v>
      </c>
      <c r="G9" s="25"/>
    </row>
    <row r="10" spans="1:14" s="26" customFormat="1" ht="26.25" customHeight="1">
      <c r="B10" s="27"/>
      <c r="C10" s="27"/>
      <c r="D10" s="27"/>
      <c r="E10" s="28"/>
      <c r="F10" s="28"/>
      <c r="G10" s="28"/>
    </row>
    <row r="11" spans="1:14" s="3" customFormat="1" ht="26.25" customHeight="1">
      <c r="A11" s="29" t="s">
        <v>21</v>
      </c>
      <c r="B11" s="29" t="s">
        <v>22</v>
      </c>
      <c r="C11" s="29" t="s">
        <v>23</v>
      </c>
      <c r="D11" s="29" t="s">
        <v>24</v>
      </c>
      <c r="E11" s="29" t="s">
        <v>25</v>
      </c>
      <c r="F11" s="30" t="s">
        <v>26</v>
      </c>
      <c r="G11" s="31" t="s">
        <v>27</v>
      </c>
      <c r="H11" s="31" t="s">
        <v>28</v>
      </c>
      <c r="I11" s="31" t="s">
        <v>29</v>
      </c>
      <c r="J11" s="31" t="s">
        <v>30</v>
      </c>
      <c r="K11" s="32" t="s">
        <v>31</v>
      </c>
      <c r="L11" s="32" t="s">
        <v>32</v>
      </c>
      <c r="N11" s="33" t="s">
        <v>33</v>
      </c>
    </row>
    <row r="12" spans="1:14" s="3" customFormat="1" ht="46.5" customHeight="1">
      <c r="B12" s="34"/>
      <c r="C12" s="34"/>
      <c r="D12" s="34"/>
      <c r="E12" s="35"/>
      <c r="F12" s="36" t="s">
        <v>34</v>
      </c>
      <c r="G12" s="36" t="s">
        <v>34</v>
      </c>
      <c r="H12" s="36" t="s">
        <v>35</v>
      </c>
      <c r="I12" s="37" t="s">
        <v>36</v>
      </c>
      <c r="J12" s="38" t="s">
        <v>35</v>
      </c>
      <c r="K12" s="39" t="s">
        <v>37</v>
      </c>
      <c r="L12" s="39" t="s">
        <v>38</v>
      </c>
      <c r="N12" s="40" t="s">
        <v>39</v>
      </c>
    </row>
    <row r="13" spans="1:14" s="3" customFormat="1" ht="98.25" customHeight="1">
      <c r="A13" s="41">
        <v>1</v>
      </c>
      <c r="B13" s="42" t="s">
        <v>57</v>
      </c>
      <c r="C13" s="52" t="s">
        <v>58</v>
      </c>
      <c r="D13" s="43" t="s">
        <v>42</v>
      </c>
      <c r="E13" s="75" t="s">
        <v>59</v>
      </c>
      <c r="F13" s="94">
        <v>0.40277777777777779</v>
      </c>
      <c r="G13" s="94">
        <v>0.52777777777777779</v>
      </c>
      <c r="H13" s="96">
        <f>G13 - F13</f>
        <v>0.125</v>
      </c>
      <c r="I13" s="98" t="s">
        <v>39</v>
      </c>
      <c r="J13" s="87">
        <f>IF(I13="COMPLETE",100,IF(I13="IN PROGRESS",50,IF(I13="OVERDUE",25,IF(I13="NOT STARTED",0,0))))</f>
        <v>100</v>
      </c>
      <c r="K13" s="39"/>
      <c r="L13" s="90" t="s">
        <v>60</v>
      </c>
      <c r="N13" s="40"/>
    </row>
    <row r="14" spans="1:14" s="3" customFormat="1" ht="102" customHeight="1">
      <c r="A14" s="41">
        <v>4</v>
      </c>
      <c r="B14" s="42" t="s">
        <v>57</v>
      </c>
      <c r="C14" s="52" t="s">
        <v>44</v>
      </c>
      <c r="D14" s="53" t="s">
        <v>42</v>
      </c>
      <c r="E14" s="76" t="s">
        <v>61</v>
      </c>
      <c r="F14" s="105"/>
      <c r="G14" s="105"/>
      <c r="H14" s="106"/>
      <c r="I14" s="99"/>
      <c r="J14" s="88"/>
      <c r="K14" s="57"/>
      <c r="L14" s="91"/>
    </row>
    <row r="15" spans="1:14" s="3" customFormat="1" ht="305.25" customHeight="1">
      <c r="A15" s="41"/>
      <c r="B15" s="42" t="s">
        <v>57</v>
      </c>
      <c r="C15" s="52" t="s">
        <v>62</v>
      </c>
      <c r="D15" s="43" t="s">
        <v>42</v>
      </c>
      <c r="E15" s="76" t="s">
        <v>63</v>
      </c>
      <c r="F15" s="49">
        <v>0.54861111111111116</v>
      </c>
      <c r="G15" s="49">
        <v>0.64583333333333337</v>
      </c>
      <c r="H15" s="84">
        <f>G15-F15</f>
        <v>9.722222222222221E-2</v>
      </c>
      <c r="I15" s="99"/>
      <c r="J15" s="89"/>
      <c r="K15" s="78"/>
      <c r="L15" s="80" t="s">
        <v>60</v>
      </c>
    </row>
    <row r="16" spans="1:14" s="3" customFormat="1" ht="94.5" customHeight="1">
      <c r="A16" s="41"/>
      <c r="B16" s="42" t="s">
        <v>40</v>
      </c>
      <c r="C16" s="42" t="s">
        <v>64</v>
      </c>
      <c r="D16" s="43" t="s">
        <v>49</v>
      </c>
      <c r="E16" s="76" t="s">
        <v>65</v>
      </c>
      <c r="F16" s="49">
        <v>0.64583333333333337</v>
      </c>
      <c r="G16" s="49">
        <v>0.72916666666666663</v>
      </c>
      <c r="H16" s="45">
        <f>G16-F16</f>
        <v>8.3333333333333259E-2</v>
      </c>
      <c r="I16" s="85" t="s">
        <v>53</v>
      </c>
      <c r="J16" s="102">
        <f t="shared" ref="J16:J21" si="0">IF(I16="COMPLETE",100,IF(I16="IN PROGRESS",50,IF(I16="OVERDUE",25,IF(I16="NOT STARTED",0,0))))</f>
        <v>0</v>
      </c>
      <c r="K16" s="78"/>
      <c r="L16" s="80" t="s">
        <v>60</v>
      </c>
    </row>
    <row r="17" spans="1:12" s="3" customFormat="1" ht="80.25" customHeight="1">
      <c r="A17" s="41"/>
      <c r="B17" s="42" t="s">
        <v>66</v>
      </c>
      <c r="C17" s="42" t="s">
        <v>66</v>
      </c>
      <c r="D17" s="43" t="s">
        <v>67</v>
      </c>
      <c r="E17" s="76" t="s">
        <v>68</v>
      </c>
      <c r="F17" s="49">
        <v>0.72916666666666663</v>
      </c>
      <c r="G17" s="49">
        <v>0.73958333333333337</v>
      </c>
      <c r="H17" s="45">
        <f>G17-F17</f>
        <v>1.0416666666666741E-2</v>
      </c>
      <c r="I17" s="79" t="s">
        <v>39</v>
      </c>
      <c r="J17" s="103"/>
      <c r="K17" s="78"/>
      <c r="L17" s="80" t="s">
        <v>60</v>
      </c>
    </row>
    <row r="18" spans="1:12" s="3" customFormat="1" ht="48.75" customHeight="1">
      <c r="A18" s="41"/>
      <c r="B18" s="42" t="s">
        <v>40</v>
      </c>
      <c r="C18" s="42" t="s">
        <v>64</v>
      </c>
      <c r="D18" s="53" t="s">
        <v>42</v>
      </c>
      <c r="E18" s="76" t="s">
        <v>69</v>
      </c>
      <c r="F18" s="49">
        <v>0.73958333333333337</v>
      </c>
      <c r="G18" s="49">
        <v>0.75</v>
      </c>
      <c r="H18" s="45">
        <f>G18-F18</f>
        <v>1.041666666666663E-2</v>
      </c>
      <c r="I18" s="85" t="s">
        <v>53</v>
      </c>
      <c r="J18" s="103"/>
      <c r="K18" s="78"/>
      <c r="L18" s="80"/>
    </row>
    <row r="19" spans="1:12" s="3" customFormat="1" ht="26.25" customHeight="1">
      <c r="A19" s="41"/>
      <c r="B19" s="52" t="s">
        <v>54</v>
      </c>
      <c r="C19" s="52" t="s">
        <v>54</v>
      </c>
      <c r="D19" s="53" t="s">
        <v>42</v>
      </c>
      <c r="E19" s="56" t="s">
        <v>55</v>
      </c>
      <c r="F19" s="49">
        <v>0.75</v>
      </c>
      <c r="G19" s="49">
        <v>0.75694444444444442</v>
      </c>
      <c r="H19" s="45">
        <f>G19 - F19</f>
        <v>6.9444444444444198E-3</v>
      </c>
      <c r="I19" s="79" t="s">
        <v>39</v>
      </c>
      <c r="J19" s="104"/>
      <c r="K19" s="62"/>
      <c r="L19" s="58"/>
    </row>
    <row r="20" spans="1:12" s="3" customFormat="1" ht="26.25">
      <c r="B20" s="63"/>
      <c r="C20" s="63"/>
      <c r="D20" s="63"/>
      <c r="E20" s="64"/>
      <c r="F20" s="92" t="s">
        <v>56</v>
      </c>
      <c r="G20" s="93"/>
      <c r="H20" s="65">
        <f>SUM(H13:H19)</f>
        <v>0.33333333333333326</v>
      </c>
      <c r="I20" s="66"/>
      <c r="J20" s="67"/>
      <c r="K20" s="68"/>
      <c r="L20" s="69"/>
    </row>
    <row r="21" spans="1:12" ht="18" customHeight="1">
      <c r="B21" s="70"/>
      <c r="C21" s="70"/>
      <c r="D21" s="70"/>
      <c r="E21" s="70"/>
      <c r="F21" s="70"/>
      <c r="G21" s="70"/>
      <c r="H21" s="70"/>
      <c r="I21" s="70"/>
      <c r="J21" s="70"/>
      <c r="K21" s="70"/>
      <c r="L21" s="70"/>
    </row>
    <row r="23" spans="1:12">
      <c r="F23" s="71"/>
      <c r="G23" s="72"/>
      <c r="H23" s="72"/>
    </row>
    <row r="26" spans="1:12">
      <c r="E26" s="73"/>
      <c r="F26" s="73"/>
    </row>
    <row r="28" spans="1:12">
      <c r="E28" s="73"/>
    </row>
  </sheetData>
  <mergeCells count="10">
    <mergeCell ref="F20:G20"/>
    <mergeCell ref="F13:F14"/>
    <mergeCell ref="G13:G14"/>
    <mergeCell ref="H13:H14"/>
    <mergeCell ref="J13:J15"/>
    <mergeCell ref="L13:L14"/>
    <mergeCell ref="J16:J19"/>
    <mergeCell ref="D5:E5"/>
    <mergeCell ref="F5:G5"/>
    <mergeCell ref="I13:I15"/>
  </mergeCells>
  <conditionalFormatting sqref="I12 K12:L13">
    <cfRule type="cellIs" dxfId="83" priority="11" operator="equal">
      <formula>$N$12</formula>
    </cfRule>
  </conditionalFormatting>
  <conditionalFormatting sqref="N12:N13">
    <cfRule type="containsText" dxfId="82" priority="12" operator="containsText" text="On Schedule">
      <formula>NOT(ISERROR(SEARCH("On Schedule",N12)))</formula>
    </cfRule>
    <cfRule type="containsText" dxfId="81" priority="13" operator="containsText" text="Delayed">
      <formula>NOT(ISERROR(SEARCH("Delayed",N12)))</formula>
    </cfRule>
    <cfRule type="containsText" dxfId="80" priority="14" operator="containsText" text="Needs Attention">
      <formula>NOT(ISERROR(SEARCH("Needs Attention",N12)))</formula>
    </cfRule>
    <cfRule type="containsText" dxfId="79" priority="15" operator="containsText" text="In Progress">
      <formula>NOT(ISERROR(SEARCH("In Progress",N12)))</formula>
    </cfRule>
    <cfRule type="containsText" dxfId="78" priority="16" operator="containsText" text="Not Started">
      <formula>NOT(ISERROR(SEARCH("Not Started",N12)))</formula>
    </cfRule>
  </conditionalFormatting>
  <conditionalFormatting sqref="I13">
    <cfRule type="cellIs" dxfId="77" priority="17" operator="equal">
      <formula>#REF!</formula>
    </cfRule>
    <cfRule type="cellIs" dxfId="76" priority="18" operator="equal">
      <formula>#REF!</formula>
    </cfRule>
    <cfRule type="cellIs" dxfId="75" priority="19" operator="equal">
      <formula>#REF!</formula>
    </cfRule>
    <cfRule type="cellIs" dxfId="74" priority="20" operator="equal">
      <formula>#REF!</formula>
    </cfRule>
    <cfRule type="cellIs" dxfId="73" priority="21" operator="equal">
      <formula>$N$12</formula>
    </cfRule>
  </conditionalFormatting>
  <conditionalFormatting sqref="I17 I19">
    <cfRule type="cellIs" dxfId="72" priority="1" operator="equal">
      <formula>#REF!</formula>
    </cfRule>
    <cfRule type="cellIs" dxfId="71" priority="2" operator="equal">
      <formula>#REF!</formula>
    </cfRule>
    <cfRule type="cellIs" dxfId="70" priority="3" operator="equal">
      <formula>#REF!</formula>
    </cfRule>
    <cfRule type="cellIs" dxfId="69" priority="4" operator="equal">
      <formula>#REF!</formula>
    </cfRule>
    <cfRule type="cellIs" dxfId="68" priority="5" operator="equal">
      <formula>$N$12</formula>
    </cfRule>
  </conditionalFormatting>
  <dataValidations count="1">
    <dataValidation type="list" allowBlank="1" showInputMessage="1" showErrorMessage="1" sqref="I13" xr:uid="{9BEB5F3E-60B0-4B4F-A3CC-2A5E1B87C000}">
      <formula1>$N$12:$N$13</formula1>
    </dataValidation>
  </dataValidations>
  <hyperlinks>
    <hyperlink ref="L13:L14" r:id="rId1" display="https://github.com/Pinesphere-Solutions/TicketTool_Phase2.git" xr:uid="{2EF6EE65-C6D6-47B0-8359-212ECF06D9E3}"/>
    <hyperlink ref="L15" r:id="rId2" xr:uid="{B1F42252-74B7-4F91-8AAE-4741F7EBCAE5}"/>
    <hyperlink ref="L16" r:id="rId3" xr:uid="{7D27C439-ADB9-4029-A233-84B3FE7E34A7}"/>
    <hyperlink ref="L17" r:id="rId4" xr:uid="{93945911-31E6-4555-B372-81A75CC60DF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EFF1F-039B-48AA-9684-745C649ED00D}">
  <dimension ref="A1:N27"/>
  <sheetViews>
    <sheetView topLeftCell="A2" workbookViewId="0">
      <selection activeCell="E16" sqref="E16"/>
    </sheetView>
  </sheetViews>
  <sheetFormatPr defaultColWidth="12.5703125" defaultRowHeight="16.5"/>
  <cols>
    <col min="1" max="1" width="3.85546875" style="1" customWidth="1"/>
    <col min="2" max="2" width="34.7109375" style="1" customWidth="1"/>
    <col min="3" max="3" width="39.5703125" style="1" customWidth="1"/>
    <col min="4" max="4" width="26.85546875" style="1" customWidth="1"/>
    <col min="5" max="5" width="65.85546875" style="1" customWidth="1"/>
    <col min="6" max="6" width="28.140625" style="1" customWidth="1"/>
    <col min="7" max="7" width="25.85546875" style="1" customWidth="1"/>
    <col min="8" max="8" width="27.5703125" style="1" customWidth="1"/>
    <col min="9" max="9" width="17.85546875" style="1" customWidth="1"/>
    <col min="10" max="10" width="17.28515625" style="1" customWidth="1"/>
    <col min="11" max="11" width="11.5703125" style="1" customWidth="1"/>
    <col min="12" max="12" width="25.28515625" style="1" customWidth="1"/>
    <col min="13" max="13" width="5.28515625" style="1" customWidth="1"/>
    <col min="14" max="14" width="18.7109375" style="1" customWidth="1"/>
    <col min="15" max="16384" width="12.5703125" style="1"/>
  </cols>
  <sheetData>
    <row r="1" spans="1:14" ht="16.5" customHeight="1"/>
    <row r="2" spans="1:14" ht="31.5" customHeight="1">
      <c r="B2" s="2" t="s">
        <v>0</v>
      </c>
      <c r="C2" s="2"/>
      <c r="D2" s="2"/>
    </row>
    <row r="3" spans="1:14" s="3" customFormat="1" ht="26.25" customHeight="1">
      <c r="B3" s="4" t="s">
        <v>1</v>
      </c>
      <c r="C3" s="5" t="s">
        <v>2</v>
      </c>
    </row>
    <row r="4" spans="1:14" s="3" customFormat="1" ht="26.25" customHeight="1">
      <c r="B4" s="6"/>
      <c r="C4" s="6"/>
      <c r="D4" s="6"/>
    </row>
    <row r="5" spans="1:14" s="3" customFormat="1" ht="26.25" customHeight="1">
      <c r="B5" s="7" t="s">
        <v>3</v>
      </c>
      <c r="C5" s="8" t="s">
        <v>4</v>
      </c>
      <c r="D5" s="100" t="s">
        <v>5</v>
      </c>
      <c r="E5" s="101"/>
      <c r="F5" s="100" t="s">
        <v>6</v>
      </c>
      <c r="G5" s="101"/>
      <c r="J5" s="9"/>
      <c r="K5" s="9"/>
      <c r="L5" s="10"/>
    </row>
    <row r="6" spans="1:14" s="3" customFormat="1" ht="26.25" customHeight="1">
      <c r="B6" s="11" t="s">
        <v>7</v>
      </c>
      <c r="C6" s="12" t="s">
        <v>8</v>
      </c>
      <c r="D6" s="13" t="s">
        <v>9</v>
      </c>
      <c r="E6" s="14">
        <v>0.53263888888888888</v>
      </c>
      <c r="F6" s="15" t="s">
        <v>10</v>
      </c>
      <c r="G6" s="16"/>
      <c r="J6" s="10"/>
    </row>
    <row r="7" spans="1:14" s="3" customFormat="1" ht="26.25" customHeight="1">
      <c r="B7" s="11" t="s">
        <v>11</v>
      </c>
      <c r="C7" s="17">
        <v>45635</v>
      </c>
      <c r="D7" s="13" t="s">
        <v>12</v>
      </c>
      <c r="E7" s="14">
        <v>0.54861111111111116</v>
      </c>
      <c r="F7" s="15" t="s">
        <v>13</v>
      </c>
      <c r="G7" s="16"/>
      <c r="H7" s="18"/>
      <c r="J7" s="10"/>
    </row>
    <row r="8" spans="1:14" s="3" customFormat="1" ht="26.25" customHeight="1">
      <c r="B8" s="19" t="s">
        <v>14</v>
      </c>
      <c r="C8" s="20">
        <f>H19</f>
        <v>0.34722222222222221</v>
      </c>
      <c r="D8" s="15" t="s">
        <v>15</v>
      </c>
      <c r="E8" s="21">
        <f>E7- E6</f>
        <v>1.5972222222222276E-2</v>
      </c>
      <c r="F8" s="15" t="s">
        <v>16</v>
      </c>
      <c r="G8" s="22"/>
    </row>
    <row r="9" spans="1:14" s="3" customFormat="1" ht="26.25" customHeight="1">
      <c r="B9" s="19" t="s">
        <v>18</v>
      </c>
      <c r="C9" s="21" t="s">
        <v>70</v>
      </c>
      <c r="D9" s="15" t="s">
        <v>18</v>
      </c>
      <c r="E9" s="23"/>
      <c r="F9" s="24" t="s">
        <v>20</v>
      </c>
      <c r="G9" s="25"/>
    </row>
    <row r="10" spans="1:14" s="26" customFormat="1" ht="26.25" customHeight="1">
      <c r="B10" s="27"/>
      <c r="C10" s="27"/>
      <c r="D10" s="27"/>
      <c r="E10" s="28"/>
      <c r="F10" s="28"/>
      <c r="G10" s="28"/>
    </row>
    <row r="11" spans="1:14" s="3" customFormat="1" ht="26.25" customHeight="1">
      <c r="A11" s="29" t="s">
        <v>21</v>
      </c>
      <c r="B11" s="29" t="s">
        <v>22</v>
      </c>
      <c r="C11" s="29" t="s">
        <v>23</v>
      </c>
      <c r="D11" s="29" t="s">
        <v>24</v>
      </c>
      <c r="E11" s="29" t="s">
        <v>25</v>
      </c>
      <c r="F11" s="30" t="s">
        <v>26</v>
      </c>
      <c r="G11" s="31" t="s">
        <v>27</v>
      </c>
      <c r="H11" s="31" t="s">
        <v>28</v>
      </c>
      <c r="I11" s="31" t="s">
        <v>29</v>
      </c>
      <c r="J11" s="31" t="s">
        <v>30</v>
      </c>
      <c r="K11" s="32" t="s">
        <v>31</v>
      </c>
      <c r="L11" s="32" t="s">
        <v>32</v>
      </c>
      <c r="N11" s="33" t="s">
        <v>33</v>
      </c>
    </row>
    <row r="12" spans="1:14" s="3" customFormat="1" ht="46.5" customHeight="1">
      <c r="B12" s="34"/>
      <c r="C12" s="34"/>
      <c r="D12" s="34"/>
      <c r="E12" s="35"/>
      <c r="F12" s="36" t="s">
        <v>34</v>
      </c>
      <c r="G12" s="36" t="s">
        <v>34</v>
      </c>
      <c r="H12" s="36" t="s">
        <v>35</v>
      </c>
      <c r="I12" s="37" t="s">
        <v>36</v>
      </c>
      <c r="J12" s="38" t="s">
        <v>35</v>
      </c>
      <c r="K12" s="39" t="s">
        <v>37</v>
      </c>
      <c r="L12" s="39" t="s">
        <v>38</v>
      </c>
      <c r="N12" s="40" t="s">
        <v>39</v>
      </c>
    </row>
    <row r="13" spans="1:14" s="3" customFormat="1" ht="98.25" customHeight="1">
      <c r="A13" s="41">
        <v>1</v>
      </c>
      <c r="B13" s="42" t="s">
        <v>71</v>
      </c>
      <c r="C13" s="52" t="s">
        <v>72</v>
      </c>
      <c r="D13" s="43" t="s">
        <v>42</v>
      </c>
      <c r="E13" s="75" t="s">
        <v>73</v>
      </c>
      <c r="F13" s="94">
        <v>0.375</v>
      </c>
      <c r="G13" s="94">
        <v>0.52777777777777779</v>
      </c>
      <c r="H13" s="96">
        <f>G13 - F13</f>
        <v>0.15277777777777779</v>
      </c>
      <c r="I13" s="98" t="s">
        <v>39</v>
      </c>
      <c r="J13" s="87">
        <f>IF(I13="COMPLETE",100,IF(I13="IN PROGRESS",50,IF(I13="OVERDUE",25,IF(I13="NOT STARTED",0,0))))</f>
        <v>100</v>
      </c>
      <c r="K13" s="39"/>
      <c r="L13" s="90" t="s">
        <v>60</v>
      </c>
      <c r="N13" s="40"/>
    </row>
    <row r="14" spans="1:14" s="3" customFormat="1" ht="72.75" customHeight="1">
      <c r="A14" s="41">
        <v>4</v>
      </c>
      <c r="B14" s="42" t="s">
        <v>71</v>
      </c>
      <c r="C14" s="52" t="s">
        <v>74</v>
      </c>
      <c r="D14" s="53" t="s">
        <v>42</v>
      </c>
      <c r="E14" s="76" t="s">
        <v>75</v>
      </c>
      <c r="F14" s="105"/>
      <c r="G14" s="105"/>
      <c r="H14" s="106"/>
      <c r="I14" s="99"/>
      <c r="J14" s="88"/>
      <c r="K14" s="57"/>
      <c r="L14" s="91"/>
    </row>
    <row r="15" spans="1:14" s="3" customFormat="1" ht="131.25" customHeight="1">
      <c r="A15" s="41"/>
      <c r="B15" s="42" t="s">
        <v>71</v>
      </c>
      <c r="C15" s="52" t="s">
        <v>76</v>
      </c>
      <c r="D15" s="43" t="s">
        <v>42</v>
      </c>
      <c r="E15" s="76" t="s">
        <v>77</v>
      </c>
      <c r="F15" s="95"/>
      <c r="G15" s="95"/>
      <c r="H15" s="97"/>
      <c r="I15" s="99"/>
      <c r="J15" s="89"/>
      <c r="K15" s="78"/>
      <c r="L15" s="80" t="s">
        <v>60</v>
      </c>
    </row>
    <row r="16" spans="1:14" s="3" customFormat="1" ht="94.5" customHeight="1">
      <c r="A16" s="41"/>
      <c r="B16" s="42" t="s">
        <v>71</v>
      </c>
      <c r="C16" s="52" t="s">
        <v>78</v>
      </c>
      <c r="D16" s="43" t="s">
        <v>42</v>
      </c>
      <c r="E16" s="76" t="s">
        <v>79</v>
      </c>
      <c r="F16" s="94">
        <v>0.5625</v>
      </c>
      <c r="G16" s="94">
        <v>0.75</v>
      </c>
      <c r="H16" s="96">
        <f>G16-F16</f>
        <v>0.1875</v>
      </c>
      <c r="I16" s="98" t="s">
        <v>39</v>
      </c>
      <c r="J16" s="102">
        <f t="shared" ref="J14:J18" si="0">IF(I16="COMPLETE",100,IF(I16="IN PROGRESS",50,IF(I16="OVERDUE",25,IF(I16="NOT STARTED",0,0))))</f>
        <v>100</v>
      </c>
      <c r="K16" s="78"/>
      <c r="L16" s="80" t="s">
        <v>60</v>
      </c>
    </row>
    <row r="17" spans="1:12" s="3" customFormat="1" ht="80.25" customHeight="1">
      <c r="A17" s="41"/>
      <c r="B17" s="42" t="s">
        <v>71</v>
      </c>
      <c r="C17" s="52" t="s">
        <v>80</v>
      </c>
      <c r="D17" s="43" t="s">
        <v>42</v>
      </c>
      <c r="E17" s="76" t="s">
        <v>68</v>
      </c>
      <c r="F17" s="95"/>
      <c r="G17" s="95"/>
      <c r="H17" s="97"/>
      <c r="I17" s="99"/>
      <c r="J17" s="103"/>
      <c r="K17" s="78"/>
      <c r="L17" s="80" t="s">
        <v>60</v>
      </c>
    </row>
    <row r="18" spans="1:12" s="3" customFormat="1" ht="26.25" customHeight="1">
      <c r="A18" s="41"/>
      <c r="B18" s="52" t="s">
        <v>54</v>
      </c>
      <c r="C18" s="52" t="s">
        <v>54</v>
      </c>
      <c r="D18" s="53" t="s">
        <v>42</v>
      </c>
      <c r="E18" s="56" t="s">
        <v>55</v>
      </c>
      <c r="F18" s="49">
        <v>0.75</v>
      </c>
      <c r="G18" s="49">
        <v>0.75694444444444442</v>
      </c>
      <c r="H18" s="45">
        <f>G18 - F18</f>
        <v>6.9444444444444198E-3</v>
      </c>
      <c r="I18" s="99"/>
      <c r="J18" s="104"/>
      <c r="K18" s="62"/>
      <c r="L18" s="58"/>
    </row>
    <row r="19" spans="1:12" s="3" customFormat="1" ht="26.25">
      <c r="B19" s="63"/>
      <c r="C19" s="63"/>
      <c r="D19" s="63"/>
      <c r="E19" s="64"/>
      <c r="F19" s="92" t="s">
        <v>56</v>
      </c>
      <c r="G19" s="93"/>
      <c r="H19" s="65">
        <f>SUM(H13:H18)</f>
        <v>0.34722222222222221</v>
      </c>
      <c r="I19" s="66"/>
      <c r="J19" s="67"/>
      <c r="K19" s="68"/>
      <c r="L19" s="69"/>
    </row>
    <row r="20" spans="1:12" ht="18" customHeight="1">
      <c r="B20" s="70"/>
      <c r="C20" s="70"/>
      <c r="D20" s="70"/>
      <c r="E20" s="70"/>
      <c r="F20" s="70"/>
      <c r="G20" s="70"/>
      <c r="H20" s="70"/>
      <c r="I20" s="70"/>
      <c r="J20" s="70"/>
      <c r="K20" s="70"/>
      <c r="L20" s="70"/>
    </row>
    <row r="22" spans="1:12">
      <c r="F22" s="71"/>
      <c r="G22" s="72"/>
      <c r="H22" s="72"/>
    </row>
    <row r="25" spans="1:12">
      <c r="E25" s="73"/>
      <c r="F25" s="73"/>
    </row>
    <row r="27" spans="1:12">
      <c r="E27" s="73"/>
    </row>
  </sheetData>
  <mergeCells count="14">
    <mergeCell ref="D5:E5"/>
    <mergeCell ref="F5:G5"/>
    <mergeCell ref="L13:L14"/>
    <mergeCell ref="F19:G19"/>
    <mergeCell ref="F13:F15"/>
    <mergeCell ref="G13:G15"/>
    <mergeCell ref="H13:H15"/>
    <mergeCell ref="F16:F17"/>
    <mergeCell ref="G16:G17"/>
    <mergeCell ref="H16:H17"/>
    <mergeCell ref="I13:I15"/>
    <mergeCell ref="I16:I18"/>
    <mergeCell ref="J13:J15"/>
    <mergeCell ref="J16:J18"/>
  </mergeCells>
  <conditionalFormatting sqref="I12 K12:L13">
    <cfRule type="cellIs" dxfId="67" priority="11" operator="equal">
      <formula>$N$12</formula>
    </cfRule>
  </conditionalFormatting>
  <conditionalFormatting sqref="N12:N13">
    <cfRule type="containsText" dxfId="66" priority="12" operator="containsText" text="On Schedule">
      <formula>NOT(ISERROR(SEARCH("On Schedule",N12)))</formula>
    </cfRule>
    <cfRule type="containsText" dxfId="65" priority="13" operator="containsText" text="Delayed">
      <formula>NOT(ISERROR(SEARCH("Delayed",N12)))</formula>
    </cfRule>
    <cfRule type="containsText" dxfId="64" priority="14" operator="containsText" text="Needs Attention">
      <formula>NOT(ISERROR(SEARCH("Needs Attention",N12)))</formula>
    </cfRule>
    <cfRule type="containsText" dxfId="63" priority="15" operator="containsText" text="In Progress">
      <formula>NOT(ISERROR(SEARCH("In Progress",N12)))</formula>
    </cfRule>
    <cfRule type="containsText" dxfId="62" priority="16" operator="containsText" text="Not Started">
      <formula>NOT(ISERROR(SEARCH("Not Started",N12)))</formula>
    </cfRule>
  </conditionalFormatting>
  <conditionalFormatting sqref="I13">
    <cfRule type="cellIs" dxfId="61" priority="17" operator="equal">
      <formula>#REF!</formula>
    </cfRule>
    <cfRule type="cellIs" dxfId="60" priority="18" operator="equal">
      <formula>#REF!</formula>
    </cfRule>
    <cfRule type="cellIs" dxfId="59" priority="19" operator="equal">
      <formula>#REF!</formula>
    </cfRule>
    <cfRule type="cellIs" dxfId="58" priority="20" operator="equal">
      <formula>#REF!</formula>
    </cfRule>
    <cfRule type="cellIs" dxfId="57" priority="21" operator="equal">
      <formula>$N$12</formula>
    </cfRule>
  </conditionalFormatting>
  <conditionalFormatting sqref="I16">
    <cfRule type="cellIs" dxfId="56" priority="1" operator="equal">
      <formula>#REF!</formula>
    </cfRule>
    <cfRule type="cellIs" dxfId="55" priority="2" operator="equal">
      <formula>#REF!</formula>
    </cfRule>
    <cfRule type="cellIs" dxfId="54" priority="3" operator="equal">
      <formula>#REF!</formula>
    </cfRule>
    <cfRule type="cellIs" dxfId="53" priority="4" operator="equal">
      <formula>#REF!</formula>
    </cfRule>
    <cfRule type="cellIs" dxfId="52" priority="5" operator="equal">
      <formula>$N$12</formula>
    </cfRule>
  </conditionalFormatting>
  <dataValidations count="1">
    <dataValidation type="list" allowBlank="1" showInputMessage="1" showErrorMessage="1" sqref="I13 I16" xr:uid="{F7748E57-FADE-465B-89E7-D24139B9F787}">
      <formula1>$N$12:$N$13</formula1>
    </dataValidation>
  </dataValidations>
  <hyperlinks>
    <hyperlink ref="L13:L14" r:id="rId1" display="https://github.com/Pinesphere-Solutions/TicketTool_Phase2.git" xr:uid="{2289C5BF-E0C4-4CC5-9BB4-7979B6ACAA75}"/>
    <hyperlink ref="L15" r:id="rId2" xr:uid="{64CB4D28-6BDC-43EB-9DEE-2B426C472344}"/>
    <hyperlink ref="L16" r:id="rId3" xr:uid="{9F6EB906-1EE4-45FF-977C-AC01BD6EF0BD}"/>
    <hyperlink ref="L17" r:id="rId4" xr:uid="{A34AF03D-1F11-46B6-AB05-8CDFC52C1E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4F9C6-91D5-4D91-A7F1-7F4C28BCFE46}">
  <dimension ref="A1:N27"/>
  <sheetViews>
    <sheetView topLeftCell="A13" workbookViewId="0">
      <selection activeCell="D13" sqref="D13"/>
    </sheetView>
  </sheetViews>
  <sheetFormatPr defaultColWidth="12.5703125" defaultRowHeight="16.5"/>
  <cols>
    <col min="1" max="1" width="3.85546875" style="1" customWidth="1"/>
    <col min="2" max="2" width="34.7109375" style="1" customWidth="1"/>
    <col min="3" max="3" width="39.5703125" style="1" customWidth="1"/>
    <col min="4" max="4" width="26.85546875" style="1" customWidth="1"/>
    <col min="5" max="5" width="65.85546875" style="1" customWidth="1"/>
    <col min="6" max="6" width="28.140625" style="1" customWidth="1"/>
    <col min="7" max="7" width="25.85546875" style="1" customWidth="1"/>
    <col min="8" max="8" width="27.5703125" style="1" customWidth="1"/>
    <col min="9" max="9" width="17.85546875" style="1" customWidth="1"/>
    <col min="10" max="10" width="17.28515625" style="1" customWidth="1"/>
    <col min="11" max="11" width="11.5703125" style="1" customWidth="1"/>
    <col min="12" max="12" width="25.28515625" style="1" customWidth="1"/>
    <col min="13" max="13" width="5.28515625" style="1" customWidth="1"/>
    <col min="14" max="14" width="18.7109375" style="1" customWidth="1"/>
    <col min="15" max="16384" width="12.5703125" style="1"/>
  </cols>
  <sheetData>
    <row r="1" spans="1:14" ht="16.5" customHeight="1"/>
    <row r="2" spans="1:14" ht="31.5" customHeight="1">
      <c r="B2" s="2" t="s">
        <v>0</v>
      </c>
      <c r="C2" s="2"/>
      <c r="D2" s="2"/>
    </row>
    <row r="3" spans="1:14" s="3" customFormat="1" ht="26.25" customHeight="1">
      <c r="B3" s="4" t="s">
        <v>1</v>
      </c>
      <c r="C3" s="5" t="s">
        <v>2</v>
      </c>
    </row>
    <row r="4" spans="1:14" s="3" customFormat="1" ht="26.25" customHeight="1">
      <c r="B4" s="6"/>
      <c r="C4" s="6"/>
      <c r="D4" s="6"/>
    </row>
    <row r="5" spans="1:14" s="3" customFormat="1" ht="26.25" customHeight="1">
      <c r="B5" s="7" t="s">
        <v>3</v>
      </c>
      <c r="C5" s="8" t="s">
        <v>4</v>
      </c>
      <c r="D5" s="100" t="s">
        <v>5</v>
      </c>
      <c r="E5" s="101"/>
      <c r="F5" s="100" t="s">
        <v>6</v>
      </c>
      <c r="G5" s="101"/>
      <c r="J5" s="9"/>
      <c r="K5" s="9"/>
      <c r="L5" s="10"/>
    </row>
    <row r="6" spans="1:14" s="3" customFormat="1" ht="26.25" customHeight="1">
      <c r="B6" s="11" t="s">
        <v>7</v>
      </c>
      <c r="C6" s="12" t="s">
        <v>8</v>
      </c>
      <c r="D6" s="13" t="s">
        <v>9</v>
      </c>
      <c r="E6" s="14">
        <v>0.54166666666666663</v>
      </c>
      <c r="F6" s="15" t="s">
        <v>10</v>
      </c>
      <c r="G6" s="16"/>
      <c r="J6" s="10"/>
    </row>
    <row r="7" spans="1:14" s="3" customFormat="1" ht="26.25" customHeight="1">
      <c r="B7" s="11" t="s">
        <v>11</v>
      </c>
      <c r="C7" s="17">
        <v>45631</v>
      </c>
      <c r="D7" s="13" t="s">
        <v>12</v>
      </c>
      <c r="E7" s="14">
        <v>0.5625</v>
      </c>
      <c r="F7" s="15" t="s">
        <v>13</v>
      </c>
      <c r="G7" s="16"/>
      <c r="H7" s="18"/>
      <c r="J7" s="10"/>
    </row>
    <row r="8" spans="1:14" s="3" customFormat="1" ht="26.25" customHeight="1">
      <c r="B8" s="19" t="s">
        <v>14</v>
      </c>
      <c r="C8" s="20">
        <f>H19</f>
        <v>0.36111111111111105</v>
      </c>
      <c r="D8" s="15" t="s">
        <v>15</v>
      </c>
      <c r="E8" s="21">
        <f>E7- E6</f>
        <v>2.083333333333337E-2</v>
      </c>
      <c r="F8" s="15" t="s">
        <v>16</v>
      </c>
      <c r="G8" s="22"/>
    </row>
    <row r="9" spans="1:14" s="3" customFormat="1" ht="26.25" customHeight="1">
      <c r="B9" s="19" t="s">
        <v>18</v>
      </c>
      <c r="C9" s="21" t="s">
        <v>19</v>
      </c>
      <c r="D9" s="15" t="s">
        <v>18</v>
      </c>
      <c r="E9" s="23"/>
      <c r="F9" s="24" t="s">
        <v>20</v>
      </c>
      <c r="G9" s="25"/>
    </row>
    <row r="10" spans="1:14" s="26" customFormat="1" ht="26.25" customHeight="1">
      <c r="B10" s="27"/>
      <c r="C10" s="27"/>
      <c r="D10" s="27"/>
      <c r="E10" s="28"/>
      <c r="F10" s="28"/>
      <c r="G10" s="28"/>
    </row>
    <row r="11" spans="1:14" s="3" customFormat="1" ht="26.25" customHeight="1">
      <c r="A11" s="29" t="s">
        <v>21</v>
      </c>
      <c r="B11" s="29" t="s">
        <v>22</v>
      </c>
      <c r="C11" s="29" t="s">
        <v>23</v>
      </c>
      <c r="D11" s="29" t="s">
        <v>24</v>
      </c>
      <c r="E11" s="29" t="s">
        <v>25</v>
      </c>
      <c r="F11" s="30" t="s">
        <v>26</v>
      </c>
      <c r="G11" s="31" t="s">
        <v>27</v>
      </c>
      <c r="H11" s="31" t="s">
        <v>28</v>
      </c>
      <c r="I11" s="31" t="s">
        <v>29</v>
      </c>
      <c r="J11" s="31" t="s">
        <v>30</v>
      </c>
      <c r="K11" s="32" t="s">
        <v>31</v>
      </c>
      <c r="L11" s="32" t="s">
        <v>32</v>
      </c>
      <c r="N11" s="33" t="s">
        <v>33</v>
      </c>
    </row>
    <row r="12" spans="1:14" s="3" customFormat="1" ht="46.5" customHeight="1">
      <c r="B12" s="34"/>
      <c r="C12" s="34"/>
      <c r="D12" s="34"/>
      <c r="E12" s="35"/>
      <c r="F12" s="36" t="s">
        <v>34</v>
      </c>
      <c r="G12" s="36" t="s">
        <v>34</v>
      </c>
      <c r="H12" s="36" t="s">
        <v>35</v>
      </c>
      <c r="I12" s="37" t="s">
        <v>36</v>
      </c>
      <c r="J12" s="38" t="s">
        <v>35</v>
      </c>
      <c r="K12" s="39" t="s">
        <v>37</v>
      </c>
      <c r="L12" s="39" t="s">
        <v>38</v>
      </c>
      <c r="N12" s="40" t="s">
        <v>39</v>
      </c>
    </row>
    <row r="13" spans="1:14" s="3" customFormat="1" ht="121.5" customHeight="1">
      <c r="A13" s="41">
        <v>1</v>
      </c>
      <c r="B13" s="42" t="s">
        <v>81</v>
      </c>
      <c r="C13" s="52" t="s">
        <v>82</v>
      </c>
      <c r="D13" s="43" t="s">
        <v>42</v>
      </c>
      <c r="E13" s="75" t="s">
        <v>83</v>
      </c>
      <c r="F13" s="44">
        <v>0.375</v>
      </c>
      <c r="G13" s="44">
        <v>0.44097222222222221</v>
      </c>
      <c r="H13" s="45">
        <f>G13 - F13</f>
        <v>6.597222222222221E-2</v>
      </c>
      <c r="I13" s="46" t="s">
        <v>39</v>
      </c>
      <c r="J13" s="47">
        <f>IF(I13="COMPLETE",100,IF(I13="IN PROGRESS",50,IF(I13="OVERDUE",25,IF(I13="NOT STARTED",0,0))))</f>
        <v>100</v>
      </c>
      <c r="K13" s="39"/>
      <c r="L13" s="107"/>
      <c r="N13" s="40"/>
    </row>
    <row r="14" spans="1:14" s="3" customFormat="1" ht="141.75" customHeight="1">
      <c r="A14" s="41">
        <v>4</v>
      </c>
      <c r="B14" s="42" t="s">
        <v>81</v>
      </c>
      <c r="C14" s="52" t="s">
        <v>84</v>
      </c>
      <c r="D14" s="53" t="s">
        <v>42</v>
      </c>
      <c r="E14" s="76" t="s">
        <v>85</v>
      </c>
      <c r="F14" s="44">
        <v>0.44097222222222221</v>
      </c>
      <c r="G14" s="49">
        <v>0.54166666666666663</v>
      </c>
      <c r="H14" s="45">
        <f>G14-F14</f>
        <v>0.10069444444444442</v>
      </c>
      <c r="I14" s="109" t="s">
        <v>86</v>
      </c>
      <c r="J14" s="47">
        <f>IF(I14="COMPLETE",100,IF(I14="IN PROGRESS",50,IF(I14="OVERDUE",25,IF(I14="NOT STARTED",0,0))))</f>
        <v>0</v>
      </c>
      <c r="K14" s="57"/>
      <c r="L14" s="108"/>
    </row>
    <row r="15" spans="1:14" s="3" customFormat="1" ht="153.75" customHeight="1">
      <c r="A15" s="41"/>
      <c r="B15" s="42" t="s">
        <v>81</v>
      </c>
      <c r="C15" s="52" t="s">
        <v>87</v>
      </c>
      <c r="D15" s="43" t="s">
        <v>42</v>
      </c>
      <c r="E15" s="76" t="s">
        <v>88</v>
      </c>
      <c r="F15" s="49">
        <v>0.5625</v>
      </c>
      <c r="G15" s="49">
        <v>0.60416666666666663</v>
      </c>
      <c r="H15" s="45">
        <f>G15-F15</f>
        <v>4.166666666666663E-2</v>
      </c>
      <c r="I15" s="110"/>
      <c r="J15" s="47"/>
      <c r="K15" s="78"/>
      <c r="L15" s="74"/>
    </row>
    <row r="16" spans="1:14" s="3" customFormat="1" ht="153.75" customHeight="1">
      <c r="A16" s="41"/>
      <c r="B16" s="42" t="s">
        <v>81</v>
      </c>
      <c r="C16" s="52" t="s">
        <v>89</v>
      </c>
      <c r="D16" s="43" t="s">
        <v>42</v>
      </c>
      <c r="E16" s="76" t="s">
        <v>90</v>
      </c>
      <c r="F16" s="49">
        <v>0.60416666666666663</v>
      </c>
      <c r="G16" s="49">
        <v>0.6875</v>
      </c>
      <c r="H16" s="45">
        <f>G16-F16</f>
        <v>8.333333333333337E-2</v>
      </c>
      <c r="I16" s="110"/>
      <c r="J16" s="47"/>
      <c r="K16" s="78"/>
      <c r="L16" s="74"/>
    </row>
    <row r="17" spans="1:12" s="3" customFormat="1" ht="153.75" customHeight="1">
      <c r="A17" s="41"/>
      <c r="B17" s="42" t="s">
        <v>81</v>
      </c>
      <c r="C17" s="52" t="s">
        <v>91</v>
      </c>
      <c r="D17" s="43" t="s">
        <v>42</v>
      </c>
      <c r="E17" s="76" t="s">
        <v>92</v>
      </c>
      <c r="F17" s="49">
        <v>0.6875</v>
      </c>
      <c r="G17" s="49">
        <v>0.75</v>
      </c>
      <c r="H17" s="45">
        <f>G17-F17</f>
        <v>6.25E-2</v>
      </c>
      <c r="I17" s="111"/>
      <c r="J17" s="47"/>
      <c r="K17" s="78"/>
      <c r="L17" s="74"/>
    </row>
    <row r="18" spans="1:12" s="3" customFormat="1" ht="26.25" customHeight="1">
      <c r="A18" s="41"/>
      <c r="B18" s="52" t="s">
        <v>54</v>
      </c>
      <c r="C18" s="52" t="s">
        <v>54</v>
      </c>
      <c r="D18" s="53" t="s">
        <v>42</v>
      </c>
      <c r="E18" s="56" t="s">
        <v>55</v>
      </c>
      <c r="F18" s="49">
        <v>0.75</v>
      </c>
      <c r="G18" s="49">
        <v>0.75694444444444442</v>
      </c>
      <c r="H18" s="45">
        <f>G18 - F18</f>
        <v>6.9444444444444198E-3</v>
      </c>
      <c r="I18" s="46" t="s">
        <v>39</v>
      </c>
      <c r="J18" s="47">
        <f>IF(I18="COMPLETE",100,IF(I18="IN PROGRESS",50,IF(I18="OVERDUE",25,IF(I18="NOT STARTED",0,0))))</f>
        <v>100</v>
      </c>
      <c r="K18" s="62"/>
      <c r="L18" s="58"/>
    </row>
    <row r="19" spans="1:12" s="3" customFormat="1" ht="26.25">
      <c r="B19" s="63"/>
      <c r="C19" s="63"/>
      <c r="D19" s="63"/>
      <c r="E19" s="64"/>
      <c r="F19" s="92" t="s">
        <v>56</v>
      </c>
      <c r="G19" s="93"/>
      <c r="H19" s="65">
        <f>SUM(H13:H18)</f>
        <v>0.36111111111111105</v>
      </c>
      <c r="I19" s="66"/>
      <c r="J19" s="67"/>
      <c r="K19" s="68"/>
      <c r="L19" s="69"/>
    </row>
    <row r="20" spans="1:12" ht="18" customHeight="1">
      <c r="B20" s="70"/>
      <c r="C20" s="70"/>
      <c r="D20" s="70"/>
      <c r="E20" s="70"/>
      <c r="F20" s="70"/>
      <c r="G20" s="70"/>
      <c r="H20" s="70"/>
      <c r="I20" s="70"/>
      <c r="J20" s="70"/>
      <c r="K20" s="70"/>
      <c r="L20" s="70"/>
    </row>
    <row r="22" spans="1:12">
      <c r="F22" s="71"/>
      <c r="G22" s="72"/>
      <c r="H22" s="72"/>
    </row>
    <row r="25" spans="1:12">
      <c r="E25" s="73"/>
      <c r="F25" s="73"/>
    </row>
    <row r="27" spans="1:12">
      <c r="E27" s="73"/>
    </row>
  </sheetData>
  <mergeCells count="5">
    <mergeCell ref="D5:E5"/>
    <mergeCell ref="F5:G5"/>
    <mergeCell ref="L13:L14"/>
    <mergeCell ref="F19:G19"/>
    <mergeCell ref="I14:I17"/>
  </mergeCells>
  <conditionalFormatting sqref="I12 K12:L13">
    <cfRule type="cellIs" dxfId="51" priority="6" operator="equal">
      <formula>$N$12</formula>
    </cfRule>
  </conditionalFormatting>
  <conditionalFormatting sqref="N12:N13">
    <cfRule type="containsText" dxfId="50" priority="7" operator="containsText" text="On Schedule">
      <formula>NOT(ISERROR(SEARCH("On Schedule",N12)))</formula>
    </cfRule>
    <cfRule type="containsText" dxfId="49" priority="8" operator="containsText" text="Delayed">
      <formula>NOT(ISERROR(SEARCH("Delayed",N12)))</formula>
    </cfRule>
    <cfRule type="containsText" dxfId="48" priority="9" operator="containsText" text="Needs Attention">
      <formula>NOT(ISERROR(SEARCH("Needs Attention",N12)))</formula>
    </cfRule>
    <cfRule type="containsText" dxfId="47" priority="10" operator="containsText" text="In Progress">
      <formula>NOT(ISERROR(SEARCH("In Progress",N12)))</formula>
    </cfRule>
    <cfRule type="containsText" dxfId="46" priority="11" operator="containsText" text="Not Started">
      <formula>NOT(ISERROR(SEARCH("Not Started",N12)))</formula>
    </cfRule>
  </conditionalFormatting>
  <conditionalFormatting sqref="I13">
    <cfRule type="cellIs" dxfId="45" priority="12" operator="equal">
      <formula>#REF!</formula>
    </cfRule>
    <cfRule type="cellIs" dxfId="44" priority="13" operator="equal">
      <formula>#REF!</formula>
    </cfRule>
    <cfRule type="cellIs" dxfId="43" priority="14" operator="equal">
      <formula>#REF!</formula>
    </cfRule>
    <cfRule type="cellIs" dxfId="42" priority="15" operator="equal">
      <formula>#REF!</formula>
    </cfRule>
    <cfRule type="cellIs" dxfId="41" priority="16" operator="equal">
      <formula>$N$12</formula>
    </cfRule>
  </conditionalFormatting>
  <conditionalFormatting sqref="I18">
    <cfRule type="cellIs" dxfId="40" priority="1" operator="equal">
      <formula>#REF!</formula>
    </cfRule>
    <cfRule type="cellIs" dxfId="39" priority="2" operator="equal">
      <formula>#REF!</formula>
    </cfRule>
    <cfRule type="cellIs" dxfId="38" priority="3" operator="equal">
      <formula>#REF!</formula>
    </cfRule>
    <cfRule type="cellIs" dxfId="37" priority="4" operator="equal">
      <formula>#REF!</formula>
    </cfRule>
    <cfRule type="cellIs" dxfId="36" priority="5" operator="equal">
      <formula>$N$12</formula>
    </cfRule>
  </conditionalFormatting>
  <dataValidations count="1">
    <dataValidation type="list" allowBlank="1" showInputMessage="1" showErrorMessage="1" sqref="I18 I13" xr:uid="{1F2494E8-F528-4AA3-83CF-F08C26B6799F}">
      <formula1>$N$12:$N$13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A713C-069A-4A1D-BF3D-68EBF2E1EA3A}">
  <dimension ref="A1:N24"/>
  <sheetViews>
    <sheetView topLeftCell="A13" workbookViewId="0">
      <selection activeCell="F9" sqref="F9"/>
    </sheetView>
  </sheetViews>
  <sheetFormatPr defaultColWidth="12.5703125" defaultRowHeight="16.5"/>
  <cols>
    <col min="1" max="1" width="3.85546875" style="1" customWidth="1"/>
    <col min="2" max="2" width="34.7109375" style="1" customWidth="1"/>
    <col min="3" max="3" width="39.5703125" style="1" customWidth="1"/>
    <col min="4" max="4" width="26.85546875" style="1" customWidth="1"/>
    <col min="5" max="5" width="65.85546875" style="1" customWidth="1"/>
    <col min="6" max="6" width="28.140625" style="1" customWidth="1"/>
    <col min="7" max="7" width="25.85546875" style="1" customWidth="1"/>
    <col min="8" max="8" width="27.5703125" style="1" customWidth="1"/>
    <col min="9" max="9" width="17.85546875" style="1" customWidth="1"/>
    <col min="10" max="10" width="17.28515625" style="1" customWidth="1"/>
    <col min="11" max="11" width="11.5703125" style="1" customWidth="1"/>
    <col min="12" max="12" width="25.28515625" style="1" customWidth="1"/>
    <col min="13" max="13" width="5.28515625" style="1" customWidth="1"/>
    <col min="14" max="14" width="18.7109375" style="1" customWidth="1"/>
    <col min="15" max="16384" width="12.5703125" style="1"/>
  </cols>
  <sheetData>
    <row r="1" spans="1:14" ht="16.5" customHeight="1"/>
    <row r="2" spans="1:14" ht="31.5" customHeight="1">
      <c r="B2" s="2" t="s">
        <v>0</v>
      </c>
      <c r="C2" s="2"/>
      <c r="D2" s="2"/>
    </row>
    <row r="3" spans="1:14" s="3" customFormat="1" ht="26.25" customHeight="1">
      <c r="B3" s="4" t="s">
        <v>1</v>
      </c>
      <c r="C3" s="5" t="s">
        <v>2</v>
      </c>
    </row>
    <row r="4" spans="1:14" s="3" customFormat="1" ht="26.25" customHeight="1">
      <c r="B4" s="6"/>
      <c r="C4" s="6"/>
      <c r="D4" s="6"/>
    </row>
    <row r="5" spans="1:14" s="3" customFormat="1" ht="26.25" customHeight="1">
      <c r="B5" s="7" t="s">
        <v>3</v>
      </c>
      <c r="C5" s="8" t="s">
        <v>4</v>
      </c>
      <c r="D5" s="100" t="s">
        <v>5</v>
      </c>
      <c r="E5" s="101"/>
      <c r="F5" s="100" t="s">
        <v>6</v>
      </c>
      <c r="G5" s="101"/>
      <c r="J5" s="9"/>
      <c r="K5" s="9"/>
      <c r="L5" s="10"/>
    </row>
    <row r="6" spans="1:14" s="3" customFormat="1" ht="26.25" customHeight="1">
      <c r="B6" s="11" t="s">
        <v>7</v>
      </c>
      <c r="C6" s="12" t="s">
        <v>8</v>
      </c>
      <c r="D6" s="13" t="s">
        <v>9</v>
      </c>
      <c r="E6" s="14">
        <v>0.53125</v>
      </c>
      <c r="F6" s="15" t="s">
        <v>10</v>
      </c>
      <c r="G6" s="16"/>
      <c r="J6" s="10"/>
    </row>
    <row r="7" spans="1:14" s="3" customFormat="1" ht="26.25" customHeight="1">
      <c r="B7" s="11" t="s">
        <v>11</v>
      </c>
      <c r="C7" s="17">
        <v>45630</v>
      </c>
      <c r="D7" s="13" t="s">
        <v>12</v>
      </c>
      <c r="E7" s="14">
        <v>0.55208333333333337</v>
      </c>
      <c r="F7" s="15" t="s">
        <v>13</v>
      </c>
      <c r="G7" s="16"/>
      <c r="H7" s="18"/>
      <c r="J7" s="10"/>
    </row>
    <row r="8" spans="1:14" s="3" customFormat="1" ht="26.25" customHeight="1">
      <c r="B8" s="19" t="s">
        <v>14</v>
      </c>
      <c r="C8" s="20">
        <f>H16</f>
        <v>0.36111111111111105</v>
      </c>
      <c r="D8" s="15" t="s">
        <v>15</v>
      </c>
      <c r="E8" s="21">
        <f>E7- E6</f>
        <v>2.083333333333337E-2</v>
      </c>
      <c r="F8" s="15" t="s">
        <v>16</v>
      </c>
      <c r="G8" s="22"/>
    </row>
    <row r="9" spans="1:14" s="3" customFormat="1" ht="26.25" customHeight="1">
      <c r="B9" s="19" t="s">
        <v>18</v>
      </c>
      <c r="C9" s="21" t="s">
        <v>19</v>
      </c>
      <c r="D9" s="15" t="s">
        <v>18</v>
      </c>
      <c r="E9" s="23"/>
      <c r="F9" s="24" t="s">
        <v>20</v>
      </c>
      <c r="G9" s="25"/>
    </row>
    <row r="10" spans="1:14" s="26" customFormat="1" ht="26.25" customHeight="1">
      <c r="B10" s="27"/>
      <c r="C10" s="27"/>
      <c r="D10" s="27"/>
      <c r="E10" s="28"/>
      <c r="F10" s="28"/>
      <c r="G10" s="28"/>
    </row>
    <row r="11" spans="1:14" s="3" customFormat="1" ht="26.25" customHeight="1">
      <c r="A11" s="29" t="s">
        <v>21</v>
      </c>
      <c r="B11" s="29" t="s">
        <v>22</v>
      </c>
      <c r="C11" s="29" t="s">
        <v>23</v>
      </c>
      <c r="D11" s="29" t="s">
        <v>24</v>
      </c>
      <c r="E11" s="29" t="s">
        <v>25</v>
      </c>
      <c r="F11" s="30" t="s">
        <v>26</v>
      </c>
      <c r="G11" s="31" t="s">
        <v>27</v>
      </c>
      <c r="H11" s="31" t="s">
        <v>28</v>
      </c>
      <c r="I11" s="31" t="s">
        <v>29</v>
      </c>
      <c r="J11" s="31" t="s">
        <v>30</v>
      </c>
      <c r="K11" s="32" t="s">
        <v>31</v>
      </c>
      <c r="L11" s="32" t="s">
        <v>32</v>
      </c>
      <c r="N11" s="33" t="s">
        <v>33</v>
      </c>
    </row>
    <row r="12" spans="1:14" s="3" customFormat="1" ht="26.25" customHeight="1">
      <c r="B12" s="34"/>
      <c r="C12" s="34"/>
      <c r="D12" s="34"/>
      <c r="E12" s="35"/>
      <c r="F12" s="36" t="s">
        <v>34</v>
      </c>
      <c r="G12" s="36" t="s">
        <v>34</v>
      </c>
      <c r="H12" s="36" t="s">
        <v>35</v>
      </c>
      <c r="I12" s="37" t="s">
        <v>36</v>
      </c>
      <c r="J12" s="38" t="s">
        <v>35</v>
      </c>
      <c r="K12" s="39" t="s">
        <v>37</v>
      </c>
      <c r="L12" s="39" t="s">
        <v>38</v>
      </c>
      <c r="N12" s="40" t="s">
        <v>39</v>
      </c>
    </row>
    <row r="13" spans="1:14" s="3" customFormat="1" ht="121.5" customHeight="1">
      <c r="A13" s="41">
        <v>1</v>
      </c>
      <c r="B13" s="42" t="s">
        <v>81</v>
      </c>
      <c r="C13" s="42" t="s">
        <v>93</v>
      </c>
      <c r="D13" s="43" t="s">
        <v>42</v>
      </c>
      <c r="E13" s="75" t="s">
        <v>94</v>
      </c>
      <c r="F13" s="44">
        <v>0.375</v>
      </c>
      <c r="G13" s="44">
        <v>0.53125</v>
      </c>
      <c r="H13" s="45">
        <f>G13 - F13</f>
        <v>0.15625</v>
      </c>
      <c r="I13" s="46" t="s">
        <v>39</v>
      </c>
      <c r="J13" s="47">
        <f>IF(I13="COMPLETE",100,IF(I13="IN PROGRESS",50,IF(I13="OVERDUE",25,IF(I13="NOT STARTED",0,0))))</f>
        <v>100</v>
      </c>
      <c r="K13" s="39"/>
      <c r="L13" s="107"/>
      <c r="N13" s="40"/>
    </row>
    <row r="14" spans="1:14" s="3" customFormat="1" ht="320.25" customHeight="1">
      <c r="A14" s="41">
        <v>4</v>
      </c>
      <c r="B14" s="42" t="s">
        <v>81</v>
      </c>
      <c r="C14" s="42" t="s">
        <v>95</v>
      </c>
      <c r="D14" s="53" t="s">
        <v>42</v>
      </c>
      <c r="E14" s="76" t="s">
        <v>96</v>
      </c>
      <c r="F14" s="49">
        <v>0.55208333333333337</v>
      </c>
      <c r="G14" s="49">
        <v>0.75</v>
      </c>
      <c r="H14" s="45">
        <f>G14-F14</f>
        <v>0.19791666666666663</v>
      </c>
      <c r="I14" s="77" t="s">
        <v>86</v>
      </c>
      <c r="J14" s="47">
        <f>IF(I14="COMPLETE",100,IF(I14="IN PROGRESS",50,IF(I14="OVERDUE",25,IF(I14="NOT STARTED",0,0))))</f>
        <v>0</v>
      </c>
      <c r="K14" s="57"/>
      <c r="L14" s="108"/>
    </row>
    <row r="15" spans="1:14" s="3" customFormat="1" ht="26.25" customHeight="1">
      <c r="A15" s="41"/>
      <c r="B15" s="52" t="s">
        <v>54</v>
      </c>
      <c r="C15" s="52" t="s">
        <v>54</v>
      </c>
      <c r="D15" s="53" t="s">
        <v>42</v>
      </c>
      <c r="E15" s="56" t="s">
        <v>55</v>
      </c>
      <c r="F15" s="49">
        <v>0.75</v>
      </c>
      <c r="G15" s="49">
        <v>0.75694444444444442</v>
      </c>
      <c r="H15" s="45">
        <f>G15 - F15</f>
        <v>6.9444444444444198E-3</v>
      </c>
      <c r="I15" s="46" t="s">
        <v>39</v>
      </c>
      <c r="J15" s="47">
        <f>IF(I15="COMPLETE",100,IF(I15="IN PROGRESS",50,IF(I15="OVERDUE",25,IF(I15="NOT STARTED",0,0))))</f>
        <v>100</v>
      </c>
      <c r="K15" s="62"/>
      <c r="L15" s="58"/>
    </row>
    <row r="16" spans="1:14" s="3" customFormat="1" ht="26.25">
      <c r="B16" s="63"/>
      <c r="C16" s="63"/>
      <c r="D16" s="63"/>
      <c r="E16" s="64"/>
      <c r="F16" s="92" t="s">
        <v>56</v>
      </c>
      <c r="G16" s="93"/>
      <c r="H16" s="65">
        <f>SUM(H13:H15)</f>
        <v>0.36111111111111105</v>
      </c>
      <c r="I16" s="66"/>
      <c r="J16" s="67"/>
      <c r="K16" s="68"/>
      <c r="L16" s="69"/>
    </row>
    <row r="17" spans="2:12" ht="18" customHeight="1">
      <c r="B17" s="70"/>
      <c r="C17" s="70"/>
      <c r="D17" s="70"/>
      <c r="E17" s="70"/>
      <c r="F17" s="70"/>
      <c r="G17" s="70"/>
      <c r="H17" s="70"/>
      <c r="I17" s="70"/>
      <c r="J17" s="70"/>
      <c r="K17" s="70"/>
      <c r="L17" s="70"/>
    </row>
    <row r="19" spans="2:12">
      <c r="F19" s="71"/>
      <c r="G19" s="72"/>
      <c r="H19" s="72"/>
    </row>
    <row r="22" spans="2:12">
      <c r="E22" s="73"/>
      <c r="F22" s="73"/>
    </row>
    <row r="24" spans="2:12">
      <c r="E24" s="73"/>
    </row>
  </sheetData>
  <mergeCells count="4">
    <mergeCell ref="L13:L14"/>
    <mergeCell ref="F16:G16"/>
    <mergeCell ref="D5:E5"/>
    <mergeCell ref="F5:G5"/>
  </mergeCells>
  <conditionalFormatting sqref="I12 K12:L13">
    <cfRule type="cellIs" dxfId="35" priority="10" operator="equal">
      <formula>$N$12</formula>
    </cfRule>
  </conditionalFormatting>
  <conditionalFormatting sqref="N12:N13">
    <cfRule type="containsText" dxfId="34" priority="11" operator="containsText" text="On Schedule">
      <formula>NOT(ISERROR(SEARCH("On Schedule",N12)))</formula>
    </cfRule>
    <cfRule type="containsText" dxfId="33" priority="12" operator="containsText" text="Delayed">
      <formula>NOT(ISERROR(SEARCH("Delayed",N12)))</formula>
    </cfRule>
    <cfRule type="containsText" dxfId="32" priority="13" operator="containsText" text="Needs Attention">
      <formula>NOT(ISERROR(SEARCH("Needs Attention",N12)))</formula>
    </cfRule>
    <cfRule type="containsText" dxfId="31" priority="14" operator="containsText" text="In Progress">
      <formula>NOT(ISERROR(SEARCH("In Progress",N12)))</formula>
    </cfRule>
    <cfRule type="containsText" dxfId="30" priority="15" operator="containsText" text="Not Started">
      <formula>NOT(ISERROR(SEARCH("Not Started",N12)))</formula>
    </cfRule>
  </conditionalFormatting>
  <conditionalFormatting sqref="I13">
    <cfRule type="cellIs" dxfId="29" priority="16" operator="equal">
      <formula>#REF!</formula>
    </cfRule>
    <cfRule type="cellIs" dxfId="28" priority="17" operator="equal">
      <formula>#REF!</formula>
    </cfRule>
    <cfRule type="cellIs" dxfId="27" priority="18" operator="equal">
      <formula>#REF!</formula>
    </cfRule>
    <cfRule type="cellIs" dxfId="26" priority="19" operator="equal">
      <formula>#REF!</formula>
    </cfRule>
    <cfRule type="cellIs" dxfId="25" priority="20" operator="equal">
      <formula>$N$12</formula>
    </cfRule>
  </conditionalFormatting>
  <conditionalFormatting sqref="I15">
    <cfRule type="cellIs" dxfId="24" priority="5" operator="equal">
      <formula>#REF!</formula>
    </cfRule>
    <cfRule type="cellIs" dxfId="23" priority="6" operator="equal">
      <formula>#REF!</formula>
    </cfRule>
    <cfRule type="cellIs" dxfId="22" priority="7" operator="equal">
      <formula>#REF!</formula>
    </cfRule>
    <cfRule type="cellIs" dxfId="21" priority="8" operator="equal">
      <formula>#REF!</formula>
    </cfRule>
    <cfRule type="cellIs" dxfId="20" priority="9" operator="equal">
      <formula>$N$12</formula>
    </cfRule>
  </conditionalFormatting>
  <dataValidations count="1">
    <dataValidation type="list" allowBlank="1" showInputMessage="1" showErrorMessage="1" sqref="I15 I13" xr:uid="{9FC54B70-35F6-4A85-997F-DE3044AB1928}">
      <formula1>$N$12:$N$13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opLeftCell="C4" workbookViewId="0">
      <selection activeCell="F15" sqref="F15"/>
    </sheetView>
  </sheetViews>
  <sheetFormatPr defaultColWidth="12.5703125" defaultRowHeight="16.5"/>
  <cols>
    <col min="1" max="1" width="3.85546875" style="1" customWidth="1"/>
    <col min="2" max="2" width="34.7109375" style="1" customWidth="1"/>
    <col min="3" max="3" width="39.5703125" style="1" customWidth="1"/>
    <col min="4" max="4" width="26.85546875" style="1" customWidth="1"/>
    <col min="5" max="5" width="65.85546875" style="1" customWidth="1"/>
    <col min="6" max="6" width="28.140625" style="1" customWidth="1"/>
    <col min="7" max="7" width="25.85546875" style="1" customWidth="1"/>
    <col min="8" max="8" width="27.5703125" style="1" customWidth="1"/>
    <col min="9" max="9" width="17.85546875" style="1" customWidth="1"/>
    <col min="10" max="10" width="17.28515625" style="1" customWidth="1"/>
    <col min="11" max="11" width="11.5703125" style="1" customWidth="1"/>
    <col min="12" max="12" width="25.28515625" style="1" customWidth="1"/>
    <col min="13" max="13" width="5.28515625" style="1" customWidth="1"/>
    <col min="14" max="14" width="18.7109375" style="1" customWidth="1"/>
    <col min="15" max="16384" width="12.5703125" style="1"/>
  </cols>
  <sheetData>
    <row r="1" spans="1:14" ht="16.5" customHeight="1"/>
    <row r="2" spans="1:14" ht="31.5" customHeight="1">
      <c r="B2" s="2" t="s">
        <v>0</v>
      </c>
      <c r="C2" s="2"/>
      <c r="D2" s="2"/>
    </row>
    <row r="3" spans="1:14" s="3" customFormat="1" ht="26.25" customHeight="1">
      <c r="B3" s="4" t="s">
        <v>1</v>
      </c>
      <c r="C3" s="5" t="s">
        <v>2</v>
      </c>
    </row>
    <row r="4" spans="1:14" s="3" customFormat="1" ht="26.25" customHeight="1">
      <c r="B4" s="6"/>
      <c r="C4" s="6"/>
      <c r="D4" s="6"/>
    </row>
    <row r="5" spans="1:14" s="3" customFormat="1" ht="26.25" customHeight="1">
      <c r="B5" s="7" t="s">
        <v>3</v>
      </c>
      <c r="C5" s="8" t="s">
        <v>4</v>
      </c>
      <c r="D5" s="100" t="s">
        <v>5</v>
      </c>
      <c r="E5" s="101"/>
      <c r="F5" s="100" t="s">
        <v>6</v>
      </c>
      <c r="G5" s="101"/>
      <c r="J5" s="9"/>
      <c r="K5" s="9"/>
      <c r="L5" s="10"/>
    </row>
    <row r="6" spans="1:14" s="3" customFormat="1" ht="26.25" customHeight="1">
      <c r="B6" s="11" t="s">
        <v>7</v>
      </c>
      <c r="C6" s="12" t="s">
        <v>8</v>
      </c>
      <c r="D6" s="13" t="s">
        <v>9</v>
      </c>
      <c r="E6" s="14">
        <v>0.53125</v>
      </c>
      <c r="F6" s="15" t="s">
        <v>10</v>
      </c>
      <c r="G6" s="16"/>
      <c r="J6" s="10"/>
    </row>
    <row r="7" spans="1:14" s="3" customFormat="1" ht="26.25" customHeight="1">
      <c r="B7" s="11" t="s">
        <v>11</v>
      </c>
      <c r="C7" s="17">
        <v>45629</v>
      </c>
      <c r="D7" s="13" t="s">
        <v>12</v>
      </c>
      <c r="E7" s="14">
        <v>0.55208333333333337</v>
      </c>
      <c r="F7" s="15" t="s">
        <v>13</v>
      </c>
      <c r="G7" s="16"/>
      <c r="H7" s="18"/>
      <c r="J7" s="10"/>
    </row>
    <row r="8" spans="1:14" s="3" customFormat="1" ht="26.25" customHeight="1">
      <c r="B8" s="19" t="s">
        <v>14</v>
      </c>
      <c r="C8" s="20">
        <f>H20</f>
        <v>0.36111111111111105</v>
      </c>
      <c r="D8" s="15" t="s">
        <v>15</v>
      </c>
      <c r="E8" s="21">
        <f>E7- E6</f>
        <v>2.083333333333337E-2</v>
      </c>
      <c r="F8" s="15" t="s">
        <v>16</v>
      </c>
      <c r="G8" s="22"/>
    </row>
    <row r="9" spans="1:14" s="3" customFormat="1" ht="26.25" customHeight="1">
      <c r="B9" s="19" t="s">
        <v>18</v>
      </c>
      <c r="C9" s="21" t="s">
        <v>19</v>
      </c>
      <c r="D9" s="15" t="s">
        <v>18</v>
      </c>
      <c r="E9" s="23"/>
      <c r="F9" s="24" t="s">
        <v>20</v>
      </c>
      <c r="G9" s="25"/>
    </row>
    <row r="10" spans="1:14" s="26" customFormat="1" ht="26.25" customHeight="1">
      <c r="B10" s="27"/>
      <c r="C10" s="27"/>
      <c r="D10" s="27"/>
      <c r="E10" s="28"/>
      <c r="F10" s="28"/>
      <c r="G10" s="28"/>
    </row>
    <row r="11" spans="1:14" s="3" customFormat="1" ht="26.25" customHeight="1">
      <c r="A11" s="29" t="s">
        <v>21</v>
      </c>
      <c r="B11" s="29" t="s">
        <v>22</v>
      </c>
      <c r="C11" s="29" t="s">
        <v>23</v>
      </c>
      <c r="D11" s="29" t="s">
        <v>24</v>
      </c>
      <c r="E11" s="29" t="s">
        <v>25</v>
      </c>
      <c r="F11" s="30" t="s">
        <v>26</v>
      </c>
      <c r="G11" s="31" t="s">
        <v>27</v>
      </c>
      <c r="H11" s="31" t="s">
        <v>28</v>
      </c>
      <c r="I11" s="31" t="s">
        <v>29</v>
      </c>
      <c r="J11" s="31" t="s">
        <v>30</v>
      </c>
      <c r="K11" s="32" t="s">
        <v>31</v>
      </c>
      <c r="L11" s="32" t="s">
        <v>32</v>
      </c>
      <c r="N11" s="33" t="s">
        <v>33</v>
      </c>
    </row>
    <row r="12" spans="1:14" s="3" customFormat="1" ht="26.25" customHeight="1">
      <c r="B12" s="34"/>
      <c r="C12" s="34"/>
      <c r="D12" s="34"/>
      <c r="E12" s="35"/>
      <c r="F12" s="36" t="s">
        <v>34</v>
      </c>
      <c r="G12" s="36" t="s">
        <v>34</v>
      </c>
      <c r="H12" s="36" t="s">
        <v>35</v>
      </c>
      <c r="I12" s="37" t="s">
        <v>36</v>
      </c>
      <c r="J12" s="38" t="s">
        <v>35</v>
      </c>
      <c r="K12" s="39" t="s">
        <v>37</v>
      </c>
      <c r="L12" s="39" t="s">
        <v>38</v>
      </c>
      <c r="N12" s="40" t="s">
        <v>39</v>
      </c>
    </row>
    <row r="13" spans="1:14" s="3" customFormat="1" ht="121.5" customHeight="1">
      <c r="A13" s="41">
        <v>1</v>
      </c>
      <c r="B13" s="113" t="s">
        <v>97</v>
      </c>
      <c r="C13" s="113" t="s">
        <v>98</v>
      </c>
      <c r="D13" s="115" t="s">
        <v>42</v>
      </c>
      <c r="E13" s="117" t="s">
        <v>99</v>
      </c>
      <c r="F13" s="44">
        <v>0.375</v>
      </c>
      <c r="G13" s="44">
        <v>0.3972222222222222</v>
      </c>
      <c r="H13" s="45">
        <f>G13 - F13</f>
        <v>2.2222222222222199E-2</v>
      </c>
      <c r="I13" s="46" t="s">
        <v>39</v>
      </c>
      <c r="J13" s="47">
        <f>IF(I13="COMPLETE",100,IF(I13="IN PROGRESS",50,IF(I13="OVERDUE",25,IF(I13="NOT STARTED",0,0))))</f>
        <v>100</v>
      </c>
      <c r="K13" s="39"/>
      <c r="L13" s="107" t="s">
        <v>100</v>
      </c>
      <c r="N13" s="40"/>
    </row>
    <row r="14" spans="1:14" s="3" customFormat="1" ht="99.75" customHeight="1">
      <c r="A14" s="41">
        <v>2</v>
      </c>
      <c r="B14" s="114"/>
      <c r="C14" s="114"/>
      <c r="D14" s="116"/>
      <c r="E14" s="118"/>
      <c r="F14" s="44">
        <v>0.40416666666666667</v>
      </c>
      <c r="G14" s="49">
        <v>0.4375</v>
      </c>
      <c r="H14" s="45">
        <f>G14-F14</f>
        <v>3.3333333333333326E-2</v>
      </c>
      <c r="I14" s="46" t="s">
        <v>39</v>
      </c>
      <c r="J14" s="47">
        <f>IF(I14="COMPLETE",100,IF(I14="IN PROGRESS",50,IF(I14="OVERDUE",25,IF(I14="NOT STARTED",0,0))))</f>
        <v>100</v>
      </c>
      <c r="K14" s="50"/>
      <c r="L14" s="108"/>
      <c r="N14" s="51"/>
    </row>
    <row r="15" spans="1:14" s="3" customFormat="1" ht="26.25" customHeight="1">
      <c r="A15" s="41">
        <v>3</v>
      </c>
      <c r="B15" s="52" t="s">
        <v>101</v>
      </c>
      <c r="C15" s="52" t="s">
        <v>102</v>
      </c>
      <c r="D15" s="53" t="s">
        <v>103</v>
      </c>
      <c r="E15" s="54" t="s">
        <v>104</v>
      </c>
      <c r="F15" s="44">
        <v>0.3972222222222222</v>
      </c>
      <c r="G15" s="44">
        <v>0.40416666666666667</v>
      </c>
      <c r="H15" s="45">
        <f>G15-F15</f>
        <v>6.9444444444444753E-3</v>
      </c>
      <c r="I15" s="46" t="s">
        <v>39</v>
      </c>
      <c r="J15" s="47">
        <f>IF(I15="COMPLETE",100,IF(I15="IN PROGRESS",50,IF(I15="OVERDUE",25,IF(I15="NOT STARTED",0,0))))</f>
        <v>100</v>
      </c>
      <c r="K15" s="55"/>
      <c r="L15" s="108"/>
    </row>
    <row r="16" spans="1:14" s="3" customFormat="1" ht="168.75" customHeight="1">
      <c r="A16" s="41">
        <v>4</v>
      </c>
      <c r="B16" s="52" t="s">
        <v>105</v>
      </c>
      <c r="C16" s="52" t="s">
        <v>106</v>
      </c>
      <c r="D16" s="53" t="s">
        <v>42</v>
      </c>
      <c r="E16" s="56" t="s">
        <v>107</v>
      </c>
      <c r="F16" s="49">
        <v>0.4375</v>
      </c>
      <c r="G16" s="49">
        <v>0.53125</v>
      </c>
      <c r="H16" s="45">
        <f>G16-F16</f>
        <v>9.375E-2</v>
      </c>
      <c r="I16" s="46" t="s">
        <v>39</v>
      </c>
      <c r="J16" s="47">
        <f>IF(I16="COMPLETE",100,IF(I16="IN PROGRESS",50,IF(I16="OVERDUE",25,IF(I16="NOT STARTED",0,0))))</f>
        <v>100</v>
      </c>
      <c r="K16" s="57"/>
      <c r="L16" s="108"/>
    </row>
    <row r="17" spans="1:12" s="3" customFormat="1" ht="120.75" customHeight="1">
      <c r="A17" s="41"/>
      <c r="B17" s="48" t="s">
        <v>108</v>
      </c>
      <c r="C17" s="48" t="s">
        <v>109</v>
      </c>
      <c r="D17" s="53" t="s">
        <v>42</v>
      </c>
      <c r="E17" s="60" t="s">
        <v>110</v>
      </c>
      <c r="F17" s="49">
        <v>0.55208333333333337</v>
      </c>
      <c r="G17" s="49">
        <v>0.70833333333333337</v>
      </c>
      <c r="H17" s="45">
        <f>G17-F17</f>
        <v>0.15625</v>
      </c>
      <c r="I17" s="46" t="s">
        <v>39</v>
      </c>
      <c r="J17" s="47"/>
      <c r="K17" s="59"/>
      <c r="L17" s="108"/>
    </row>
    <row r="18" spans="1:12" s="3" customFormat="1" ht="117" customHeight="1">
      <c r="A18" s="41"/>
      <c r="B18" s="48" t="s">
        <v>108</v>
      </c>
      <c r="C18" s="48" t="s">
        <v>111</v>
      </c>
      <c r="D18" s="53" t="s">
        <v>42</v>
      </c>
      <c r="E18" s="60" t="s">
        <v>112</v>
      </c>
      <c r="F18" s="49">
        <v>0.70833333333333337</v>
      </c>
      <c r="G18" s="49">
        <v>0.75</v>
      </c>
      <c r="H18" s="45">
        <f>G18-F18</f>
        <v>4.166666666666663E-2</v>
      </c>
      <c r="I18" s="61" t="s">
        <v>113</v>
      </c>
      <c r="J18" s="47"/>
      <c r="K18" s="59"/>
      <c r="L18" s="112"/>
    </row>
    <row r="19" spans="1:12" s="3" customFormat="1" ht="26.25" customHeight="1">
      <c r="A19" s="41"/>
      <c r="B19" s="52" t="s">
        <v>54</v>
      </c>
      <c r="C19" s="52" t="s">
        <v>54</v>
      </c>
      <c r="D19" s="53" t="s">
        <v>42</v>
      </c>
      <c r="E19" s="56" t="s">
        <v>55</v>
      </c>
      <c r="F19" s="49">
        <v>0.75</v>
      </c>
      <c r="G19" s="49">
        <v>0.75694444444444442</v>
      </c>
      <c r="H19" s="45">
        <f>G19 - F19</f>
        <v>6.9444444444444198E-3</v>
      </c>
      <c r="I19" s="46" t="s">
        <v>39</v>
      </c>
      <c r="J19" s="47">
        <f>IF(I19="COMPLETE",100,IF(I19="IN PROGRESS",50,IF(I19="OVERDUE",25,IF(I19="NOT STARTED",0,0))))</f>
        <v>100</v>
      </c>
      <c r="K19" s="62"/>
      <c r="L19" s="58"/>
    </row>
    <row r="20" spans="1:12" s="3" customFormat="1" ht="26.25">
      <c r="B20" s="63"/>
      <c r="C20" s="63"/>
      <c r="D20" s="63"/>
      <c r="E20" s="64"/>
      <c r="F20" s="92" t="s">
        <v>56</v>
      </c>
      <c r="G20" s="93"/>
      <c r="H20" s="65">
        <f>SUM(H13:H19)</f>
        <v>0.36111111111111105</v>
      </c>
      <c r="I20" s="66"/>
      <c r="J20" s="67"/>
      <c r="K20" s="68"/>
      <c r="L20" s="69"/>
    </row>
    <row r="21" spans="1:12" ht="18" customHeight="1">
      <c r="B21" s="70"/>
      <c r="C21" s="70"/>
      <c r="D21" s="70"/>
      <c r="E21" s="70"/>
      <c r="F21" s="70"/>
      <c r="G21" s="70"/>
      <c r="H21" s="70"/>
      <c r="I21" s="70"/>
      <c r="J21" s="70"/>
      <c r="K21" s="70"/>
      <c r="L21" s="70"/>
    </row>
    <row r="23" spans="1:12">
      <c r="F23" s="71"/>
      <c r="G23" s="72"/>
      <c r="H23" s="72"/>
    </row>
    <row r="26" spans="1:12">
      <c r="E26" s="73"/>
      <c r="F26" s="73"/>
    </row>
    <row r="28" spans="1:12">
      <c r="E28" s="73"/>
    </row>
  </sheetData>
  <mergeCells count="8">
    <mergeCell ref="F20:G20"/>
    <mergeCell ref="L13:L18"/>
    <mergeCell ref="D5:E5"/>
    <mergeCell ref="F5:G5"/>
    <mergeCell ref="B13:B14"/>
    <mergeCell ref="C13:C14"/>
    <mergeCell ref="D13:D14"/>
    <mergeCell ref="E13:E14"/>
  </mergeCells>
  <conditionalFormatting sqref="I12 K12:L13 K14">
    <cfRule type="cellIs" dxfId="19" priority="10" operator="equal">
      <formula>$N$12</formula>
    </cfRule>
  </conditionalFormatting>
  <conditionalFormatting sqref="N12:N14">
    <cfRule type="containsText" dxfId="18" priority="11" operator="containsText" text="On Schedule">
      <formula>NOT(ISERROR(SEARCH("On Schedule",N12)))</formula>
    </cfRule>
    <cfRule type="containsText" dxfId="17" priority="12" operator="containsText" text="Delayed">
      <formula>NOT(ISERROR(SEARCH("Delayed",N12)))</formula>
    </cfRule>
    <cfRule type="containsText" dxfId="16" priority="13" operator="containsText" text="Needs Attention">
      <formula>NOT(ISERROR(SEARCH("Needs Attention",N12)))</formula>
    </cfRule>
    <cfRule type="containsText" dxfId="15" priority="14" operator="containsText" text="In Progress">
      <formula>NOT(ISERROR(SEARCH("In Progress",N12)))</formula>
    </cfRule>
    <cfRule type="containsText" dxfId="14" priority="15" operator="containsText" text="Not Started">
      <formula>NOT(ISERROR(SEARCH("Not Started",N12)))</formula>
    </cfRule>
  </conditionalFormatting>
  <conditionalFormatting sqref="I13:I17">
    <cfRule type="cellIs" dxfId="13" priority="16" operator="equal">
      <formula>#REF!</formula>
    </cfRule>
    <cfRule type="cellIs" dxfId="12" priority="17" operator="equal">
      <formula>#REF!</formula>
    </cfRule>
    <cfRule type="cellIs" dxfId="11" priority="18" operator="equal">
      <formula>#REF!</formula>
    </cfRule>
    <cfRule type="cellIs" dxfId="10" priority="19" operator="equal">
      <formula>#REF!</formula>
    </cfRule>
    <cfRule type="cellIs" dxfId="9" priority="20" operator="equal">
      <formula>$N$12</formula>
    </cfRule>
  </conditionalFormatting>
  <conditionalFormatting sqref="I19">
    <cfRule type="cellIs" dxfId="8" priority="5" operator="equal">
      <formula>#REF!</formula>
    </cfRule>
    <cfRule type="cellIs" dxfId="7" priority="6" operator="equal">
      <formula>#REF!</formula>
    </cfRule>
    <cfRule type="cellIs" dxfId="6" priority="7" operator="equal">
      <formula>#REF!</formula>
    </cfRule>
    <cfRule type="cellIs" dxfId="5" priority="8" operator="equal">
      <formula>#REF!</formula>
    </cfRule>
    <cfRule type="cellIs" dxfId="4" priority="9" operator="equal">
      <formula>$N$12</formula>
    </cfRule>
  </conditionalFormatting>
  <conditionalFormatting sqref="I18">
    <cfRule type="cellIs" dxfId="3" priority="1" operator="equal">
      <formula>#REF!</formula>
    </cfRule>
    <cfRule type="cellIs" dxfId="2" priority="2" operator="equal">
      <formula>$N$18</formula>
    </cfRule>
    <cfRule type="cellIs" dxfId="1" priority="3" operator="equal">
      <formula>$N$18</formula>
    </cfRule>
    <cfRule type="cellIs" dxfId="0" priority="4" operator="equal">
      <formula>$N$12</formula>
    </cfRule>
  </conditionalFormatting>
  <dataValidations count="2">
    <dataValidation type="list" allowBlank="1" showInputMessage="1" showErrorMessage="1" sqref="I19 I13:I17" xr:uid="{8FDB00BC-64A0-4318-94FF-0A8530C42DE5}">
      <formula1>$N$12:$N$13</formula1>
    </dataValidation>
    <dataValidation type="list" allowBlank="1" showInputMessage="1" showErrorMessage="1" sqref="I18" xr:uid="{3079D71C-5174-438F-A033-A5BAB98378C2}">
      <formula1>$N$12:$N$18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2024-12-03T11:19:47Z</dcterms:created>
  <dcterms:modified xsi:type="dcterms:W3CDTF">2024-12-14T12:24:41Z</dcterms:modified>
  <cp:category/>
  <cp:contentStatus/>
</cp:coreProperties>
</file>