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ebecher/Desktop/"/>
    </mc:Choice>
  </mc:AlternateContent>
  <xr:revisionPtr revIDLastSave="0" documentId="8_{1C1ADE40-EFF6-C24A-B226-467C9DDF1B37}" xr6:coauthVersionLast="47" xr6:coauthVersionMax="47" xr10:uidLastSave="{00000000-0000-0000-0000-000000000000}"/>
  <bookViews>
    <workbookView xWindow="0" yWindow="0" windowWidth="25600" windowHeight="16000" activeTab="2" xr2:uid="{8A9FC0CA-1CC5-D44C-954E-9211FA078705}"/>
  </bookViews>
  <sheets>
    <sheet name="viktor-input-sheet" sheetId="1" r:id="rId1"/>
    <sheet name="calculation-sheet" sheetId="2" r:id="rId2"/>
    <sheet name="viktor-output-shee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2" i="3"/>
  <c r="B28" i="2"/>
  <c r="B27" i="2"/>
  <c r="B18" i="2"/>
  <c r="B17" i="2"/>
  <c r="B16" i="2"/>
  <c r="B15" i="2"/>
  <c r="B3" i="2"/>
  <c r="B4" i="2"/>
  <c r="B5" i="2"/>
  <c r="B6" i="2"/>
  <c r="B2" i="2"/>
  <c r="B26" i="2" l="1"/>
  <c r="B25" i="2"/>
</calcChain>
</file>

<file path=xl/sharedStrings.xml><?xml version="1.0" encoding="utf-8"?>
<sst xmlns="http://schemas.openxmlformats.org/spreadsheetml/2006/main" count="52" uniqueCount="34">
  <si>
    <t>Parameters</t>
  </si>
  <si>
    <t>Unit</t>
  </si>
  <si>
    <t>Comment</t>
  </si>
  <si>
    <t>Values</t>
  </si>
  <si>
    <t>Inputs as defined on the viktor-input-sheet and set parameters</t>
  </si>
  <si>
    <t>Wohnfläche</t>
  </si>
  <si>
    <t>Outputs für the viktoroutput sheet</t>
  </si>
  <si>
    <t>Gebäudeart</t>
  </si>
  <si>
    <t>Neubau</t>
  </si>
  <si>
    <t>Bestandsgebäude</t>
  </si>
  <si>
    <t>Sanierung</t>
  </si>
  <si>
    <t>Anzahl WE</t>
  </si>
  <si>
    <t>Anzahl Personen</t>
  </si>
  <si>
    <t>aktuelle Wärmeerzeugung</t>
  </si>
  <si>
    <t xml:space="preserve">Erdgas </t>
  </si>
  <si>
    <t>Heizöl</t>
  </si>
  <si>
    <t>Jahresenergiebedarf_Wärme</t>
  </si>
  <si>
    <t>Jahresenergiebedarf_TWW</t>
  </si>
  <si>
    <t>Jahresenergiebedarf_Strom</t>
  </si>
  <si>
    <t>Jahresenergiebedarf_Gesamt</t>
  </si>
  <si>
    <t>jährlich_nutzbar_elektrisch</t>
  </si>
  <si>
    <t>jährlich_einspeis_elektrisch</t>
  </si>
  <si>
    <t>jährlich_nutzbar_thermisch</t>
  </si>
  <si>
    <t>m^2</t>
  </si>
  <si>
    <t>kWh/a</t>
  </si>
  <si>
    <t>spezifischer Heizwärmebedarf Neubau, Sanierung</t>
  </si>
  <si>
    <t>spezifischer Heizwärmebedarf Bestand</t>
  </si>
  <si>
    <t>bis 2 WE TWWbedarf je Person</t>
  </si>
  <si>
    <t>ab 3 WE TWWbedarf je WE</t>
  </si>
  <si>
    <t>Strombedarf bis 2 WE</t>
  </si>
  <si>
    <t>Strombedarf ab 3 WE je WE</t>
  </si>
  <si>
    <t>Anteil nutzbare Energie</t>
  </si>
  <si>
    <t>hier Anpassung über weiteren Input erforderlich</t>
  </si>
  <si>
    <t>Erträge erforderlich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</si>
</sst>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Fill="1"/>
    <xf numFmtId="9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3F01-ECE6-B041-A380-4F6A0E1B36D3}">
  <dimension ref="A1:D6"/>
  <sheetViews>
    <sheetView workbookViewId="0">
      <selection activeCell="D8" sqref="D8"/>
    </sheetView>
  </sheetViews>
  <sheetFormatPr baseColWidth="10" defaultRowHeight="16" x14ac:dyDescent="0.2"/>
  <cols>
    <col min="1" max="1" width="24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7</v>
      </c>
    </row>
    <row r="3" spans="1:4" x14ac:dyDescent="0.2">
      <c r="A3" t="s">
        <v>11</v>
      </c>
      <c r="D3">
        <v>1</v>
      </c>
    </row>
    <row r="4" spans="1:4" x14ac:dyDescent="0.2">
      <c r="A4" t="s">
        <v>12</v>
      </c>
      <c r="D4">
        <v>1</v>
      </c>
    </row>
    <row r="5" spans="1:4" x14ac:dyDescent="0.2">
      <c r="A5" t="s">
        <v>5</v>
      </c>
      <c r="B5" t="s">
        <v>23</v>
      </c>
      <c r="D5">
        <v>1</v>
      </c>
    </row>
    <row r="6" spans="1:4" x14ac:dyDescent="0.2">
      <c r="A6" t="s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4484-6C90-604B-837C-4945A8213A32}">
  <dimension ref="A1:H31"/>
  <sheetViews>
    <sheetView workbookViewId="0">
      <selection activeCell="F26" sqref="F26"/>
    </sheetView>
  </sheetViews>
  <sheetFormatPr baseColWidth="10" defaultRowHeight="16" x14ac:dyDescent="0.2"/>
  <cols>
    <col min="1" max="1" width="34.6640625" customWidth="1"/>
  </cols>
  <sheetData>
    <row r="1" spans="1:8" x14ac:dyDescent="0.2">
      <c r="A1" s="1" t="s">
        <v>4</v>
      </c>
    </row>
    <row r="2" spans="1:8" x14ac:dyDescent="0.2">
      <c r="A2" t="s">
        <v>7</v>
      </c>
      <c r="B2">
        <f>'viktor-input-sheet'!D2</f>
        <v>0</v>
      </c>
      <c r="F2" t="s">
        <v>8</v>
      </c>
      <c r="G2" t="s">
        <v>10</v>
      </c>
      <c r="H2" t="s">
        <v>9</v>
      </c>
    </row>
    <row r="3" spans="1:8" x14ac:dyDescent="0.2">
      <c r="A3" t="s">
        <v>11</v>
      </c>
      <c r="B3">
        <f>'viktor-input-sheet'!D3</f>
        <v>1</v>
      </c>
    </row>
    <row r="4" spans="1:8" x14ac:dyDescent="0.2">
      <c r="A4" t="s">
        <v>12</v>
      </c>
      <c r="B4">
        <f>'viktor-input-sheet'!D4</f>
        <v>1</v>
      </c>
    </row>
    <row r="5" spans="1:8" x14ac:dyDescent="0.2">
      <c r="A5" t="s">
        <v>5</v>
      </c>
      <c r="B5">
        <f>'viktor-input-sheet'!D5</f>
        <v>1</v>
      </c>
    </row>
    <row r="6" spans="1:8" x14ac:dyDescent="0.2">
      <c r="A6" t="s">
        <v>13</v>
      </c>
      <c r="B6">
        <f>'viktor-input-sheet'!D6</f>
        <v>0</v>
      </c>
      <c r="F6" t="s">
        <v>14</v>
      </c>
      <c r="G6" t="s">
        <v>15</v>
      </c>
    </row>
    <row r="8" spans="1:8" x14ac:dyDescent="0.2">
      <c r="A8" t="s">
        <v>25</v>
      </c>
      <c r="B8">
        <v>45</v>
      </c>
    </row>
    <row r="9" spans="1:8" x14ac:dyDescent="0.2">
      <c r="A9" t="s">
        <v>26</v>
      </c>
      <c r="B9">
        <v>100</v>
      </c>
    </row>
    <row r="10" spans="1:8" x14ac:dyDescent="0.2">
      <c r="A10" t="s">
        <v>27</v>
      </c>
      <c r="B10">
        <v>500</v>
      </c>
    </row>
    <row r="11" spans="1:8" x14ac:dyDescent="0.2">
      <c r="A11" t="s">
        <v>28</v>
      </c>
      <c r="B11">
        <v>1000</v>
      </c>
    </row>
    <row r="12" spans="1:8" x14ac:dyDescent="0.2">
      <c r="A12" t="s">
        <v>29</v>
      </c>
    </row>
    <row r="13" spans="1:8" x14ac:dyDescent="0.2">
      <c r="A13">
        <v>1</v>
      </c>
      <c r="B13" s="2">
        <v>2350</v>
      </c>
    </row>
    <row r="14" spans="1:8" x14ac:dyDescent="0.2">
      <c r="A14">
        <v>2</v>
      </c>
      <c r="B14" s="2">
        <v>4040</v>
      </c>
    </row>
    <row r="15" spans="1:8" x14ac:dyDescent="0.2">
      <c r="A15">
        <v>3</v>
      </c>
      <c r="B15" s="2">
        <f>1650*3</f>
        <v>4950</v>
      </c>
    </row>
    <row r="16" spans="1:8" x14ac:dyDescent="0.2">
      <c r="A16">
        <v>4</v>
      </c>
      <c r="B16" s="2">
        <f>1500*4</f>
        <v>6000</v>
      </c>
    </row>
    <row r="17" spans="1:4" x14ac:dyDescent="0.2">
      <c r="A17">
        <v>5</v>
      </c>
      <c r="B17" s="2">
        <f>1400*5</f>
        <v>7000</v>
      </c>
    </row>
    <row r="18" spans="1:4" x14ac:dyDescent="0.2">
      <c r="A18">
        <v>6</v>
      </c>
      <c r="B18" s="2">
        <f>1350*6</f>
        <v>8100</v>
      </c>
    </row>
    <row r="19" spans="1:4" x14ac:dyDescent="0.2">
      <c r="A19" t="s">
        <v>30</v>
      </c>
      <c r="B19">
        <v>3000</v>
      </c>
    </row>
    <row r="20" spans="1:4" x14ac:dyDescent="0.2">
      <c r="A20" t="s">
        <v>31</v>
      </c>
      <c r="B20" s="3">
        <v>0.3</v>
      </c>
      <c r="D20" s="4" t="s">
        <v>32</v>
      </c>
    </row>
    <row r="24" spans="1:4" x14ac:dyDescent="0.2">
      <c r="A24" s="1" t="s">
        <v>6</v>
      </c>
    </row>
    <row r="25" spans="1:4" x14ac:dyDescent="0.2">
      <c r="A25" t="s">
        <v>16</v>
      </c>
      <c r="B25">
        <f>IF(B2="Bestandsgebäude",B9*B5,B8*B5)</f>
        <v>45</v>
      </c>
    </row>
    <row r="26" spans="1:4" x14ac:dyDescent="0.2">
      <c r="A26" t="s">
        <v>17</v>
      </c>
      <c r="B26">
        <f>IF(B3&gt;2,B3*B11,B4*B10)</f>
        <v>500</v>
      </c>
    </row>
    <row r="27" spans="1:4" x14ac:dyDescent="0.2">
      <c r="A27" t="s">
        <v>18</v>
      </c>
      <c r="B27">
        <f>IF(B3&gt;2,B3*B19,VLOOKUP(B4,A13:B18,2,0))</f>
        <v>2350</v>
      </c>
    </row>
    <row r="28" spans="1:4" x14ac:dyDescent="0.2">
      <c r="A28" t="s">
        <v>19</v>
      </c>
      <c r="B28">
        <f>SUM(B25:B27)</f>
        <v>2895</v>
      </c>
    </row>
    <row r="29" spans="1:4" x14ac:dyDescent="0.2">
      <c r="A29" t="s">
        <v>20</v>
      </c>
      <c r="D29" s="4" t="s">
        <v>33</v>
      </c>
    </row>
    <row r="30" spans="1:4" x14ac:dyDescent="0.2">
      <c r="A30" t="s">
        <v>21</v>
      </c>
      <c r="D30" s="4" t="s">
        <v>33</v>
      </c>
    </row>
    <row r="31" spans="1:4" x14ac:dyDescent="0.2">
      <c r="A31" t="s">
        <v>22</v>
      </c>
      <c r="D31" s="4" t="s">
        <v>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10A1-286B-9C46-A549-1E7A5CFEB5D3}">
  <dimension ref="A1:D5"/>
  <sheetViews>
    <sheetView tabSelected="1" workbookViewId="0">
      <selection activeCell="G3" sqref="G3"/>
    </sheetView>
  </sheetViews>
  <sheetFormatPr baseColWidth="10" defaultRowHeight="16" x14ac:dyDescent="0.2"/>
  <cols>
    <col min="1" max="1" width="27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16</v>
      </c>
      <c r="B2" t="s">
        <v>24</v>
      </c>
      <c r="D2">
        <f>'calculation-sheet'!B25</f>
        <v>45</v>
      </c>
    </row>
    <row r="3" spans="1:4" x14ac:dyDescent="0.2">
      <c r="A3" t="s">
        <v>17</v>
      </c>
      <c r="B3" t="s">
        <v>24</v>
      </c>
      <c r="D3">
        <f>'calculation-sheet'!B26</f>
        <v>500</v>
      </c>
    </row>
    <row r="4" spans="1:4" x14ac:dyDescent="0.2">
      <c r="A4" t="s">
        <v>18</v>
      </c>
      <c r="B4" t="s">
        <v>24</v>
      </c>
      <c r="D4">
        <f>'calculation-sheet'!B27</f>
        <v>2350</v>
      </c>
    </row>
    <row r="5" spans="1:4" x14ac:dyDescent="0.2">
      <c r="A5" t="s">
        <v>19</v>
      </c>
      <c r="B5" t="s">
        <v>24</v>
      </c>
      <c r="D5">
        <f>'calculation-sheet'!B28</f>
        <v>2895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viktor-input-sheet</vt:lpstr>
      <vt:lpstr>calculation-sheet</vt:lpstr>
      <vt:lpstr>viktor-output-sheet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Nane Becher</dc:creator>
  <cp:lastModifiedBy>Nane Becher</cp:lastModifiedBy>
  <dcterms:created xsi:type="dcterms:W3CDTF">2023-09-25T11:13:03Z</dcterms:created>
  <dcterms:modified xsi:type="dcterms:W3CDTF">2023-09-25T11:30:41Z</dcterms:modified>
</cp:coreProperties>
</file>