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esktop/"/>
    </mc:Choice>
  </mc:AlternateContent>
  <xr:revisionPtr revIDLastSave="0" documentId="13_ncr:1_{E193C52D-AF26-D947-A3CE-7430072DC442}" xr6:coauthVersionLast="47" xr6:coauthVersionMax="47" xr10:uidLastSave="{00000000-0000-0000-0000-000000000000}"/>
  <bookViews>
    <workbookView xWindow="0" yWindow="500" windowWidth="25600" windowHeight="14480" activeTab="1" xr2:uid="{8A9FC0CA-1CC5-D44C-954E-9211FA078705}"/>
  </bookViews>
  <sheets>
    <sheet name="viktor-input-sheet" sheetId="1" r:id="rId1"/>
    <sheet name="calculation-sheet" sheetId="2" r:id="rId2"/>
    <sheet name="calculation-sheet2" sheetId="4" r:id="rId3"/>
    <sheet name="viktor-output-she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 a="1"/>
  <c r="F21" i="2" s="1"/>
  <c r="B42" i="2" s="1"/>
  <c r="D8" i="3" s="1"/>
  <c r="F20" i="2" a="1"/>
  <c r="F20" i="2" s="1"/>
  <c r="F19" i="2" a="1"/>
  <c r="F19" i="2" s="1"/>
  <c r="B17" i="2"/>
  <c r="B32" i="2"/>
  <c r="B8" i="2"/>
  <c r="B9" i="2"/>
  <c r="B10" i="2"/>
  <c r="B11" i="2"/>
  <c r="B12" i="2"/>
  <c r="B13" i="2"/>
  <c r="B14" i="2"/>
  <c r="B15" i="2"/>
  <c r="B16" i="2"/>
  <c r="B7" i="2"/>
  <c r="B26" i="2"/>
  <c r="B27" i="2"/>
  <c r="B28" i="2"/>
  <c r="B29" i="2"/>
  <c r="B3" i="2"/>
  <c r="B4" i="2"/>
  <c r="B5" i="2"/>
  <c r="B6" i="2"/>
  <c r="B2" i="2"/>
  <c r="B36" i="2" l="1"/>
  <c r="B37" i="2"/>
  <c r="B38" i="2"/>
  <c r="D4" i="3" s="1"/>
  <c r="D3" i="3"/>
  <c r="B40" i="2" l="1"/>
  <c r="D6" i="3" s="1"/>
  <c r="B39" i="2"/>
  <c r="D5" i="3" s="1"/>
  <c r="D2" i="3"/>
  <c r="B41" i="2" l="1"/>
  <c r="D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<sst xmlns="http://schemas.openxmlformats.org/spreadsheetml/2006/main" count="331" uniqueCount="79">
  <si>
    <t>Parameters</t>
  </si>
  <si>
    <t>Unit</t>
  </si>
  <si>
    <t>Comment</t>
  </si>
  <si>
    <t>Values</t>
  </si>
  <si>
    <t>Inputs as defined on the viktor-input-sheet and set parameters</t>
  </si>
  <si>
    <t>Wohnfläche</t>
  </si>
  <si>
    <t>Outputs für the viktoroutput sheet</t>
  </si>
  <si>
    <t>Gebäudeart</t>
  </si>
  <si>
    <t>Neubau</t>
  </si>
  <si>
    <t>Bestandsgebäude</t>
  </si>
  <si>
    <t>Sanierung</t>
  </si>
  <si>
    <t>Anzahl WE</t>
  </si>
  <si>
    <t>Anzahl Personen</t>
  </si>
  <si>
    <t>aktuelle Wärmeerzeugung</t>
  </si>
  <si>
    <t xml:space="preserve">Erdgas </t>
  </si>
  <si>
    <t>Heizöl</t>
  </si>
  <si>
    <t>Jahresenergiebedarf_Wärme</t>
  </si>
  <si>
    <t>Jahresenergiebedarf_TWW</t>
  </si>
  <si>
    <t>Jahresenergiebedarf_Strom</t>
  </si>
  <si>
    <t>Jahresenergiebedarf_Gesamt</t>
  </si>
  <si>
    <t>jährlich_nutzbar_elektrisch</t>
  </si>
  <si>
    <t>jährlich_einspeis_elektrisch</t>
  </si>
  <si>
    <t>jährlich_nutzbar_thermisch</t>
  </si>
  <si>
    <t>m^2</t>
  </si>
  <si>
    <t>kWh/a</t>
  </si>
  <si>
    <t>spezifischer Heizwärmebedarf Neubau, Sanierung</t>
  </si>
  <si>
    <t>spezifischer Heizwärmebedarf Bestand</t>
  </si>
  <si>
    <t>bis 2 WE TWWbedarf je Person</t>
  </si>
  <si>
    <t>ab 3 WE TWWbedarf je WE</t>
  </si>
  <si>
    <t>Strombedarf bis 2 WE</t>
  </si>
  <si>
    <t>Strombedarf ab 3 WE je WE</t>
  </si>
  <si>
    <t>Anteil nutzbare Energie</t>
  </si>
  <si>
    <t>Solarerträge</t>
  </si>
  <si>
    <t>Ausrichtung</t>
  </si>
  <si>
    <t>Neigung</t>
  </si>
  <si>
    <t>Anteil  vom Optimum</t>
  </si>
  <si>
    <t>5°</t>
  </si>
  <si>
    <t>25°</t>
  </si>
  <si>
    <t>35°</t>
  </si>
  <si>
    <t>45°</t>
  </si>
  <si>
    <t>55°</t>
  </si>
  <si>
    <t>70°</t>
  </si>
  <si>
    <t>90°</t>
  </si>
  <si>
    <t>Fläche der PV-Anlage (1)</t>
  </si>
  <si>
    <t>Area1</t>
  </si>
  <si>
    <t>Ausrichtung der Fläche (1)</t>
  </si>
  <si>
    <t>Azimut1</t>
  </si>
  <si>
    <t>Neigung der Fläche (1)</t>
  </si>
  <si>
    <t>Neigung1</t>
  </si>
  <si>
    <t>Fläche der PVT-Anlage (2)</t>
  </si>
  <si>
    <t>Area 2</t>
  </si>
  <si>
    <t>Ausrichtung der Fläche (2)</t>
  </si>
  <si>
    <t>Azimut 2</t>
  </si>
  <si>
    <t>Neigung der Fläche (2)</t>
  </si>
  <si>
    <t>Neigung 2</t>
  </si>
  <si>
    <t>Fläche der PV-Anlage (3)</t>
  </si>
  <si>
    <t>Area 3</t>
  </si>
  <si>
    <t>Ausrichtung der Fläche (3)</t>
  </si>
  <si>
    <t>Azimut 3</t>
  </si>
  <si>
    <t>Fläche der PVT-Anlage (4)</t>
  </si>
  <si>
    <t>Area 4</t>
  </si>
  <si>
    <t>Ausrichtung der Fläche (4)</t>
  </si>
  <si>
    <t>Azimut 4</t>
  </si>
  <si>
    <t xml:space="preserve">spez. Jährlicher Ertrag </t>
  </si>
  <si>
    <t>solarthermischer Ertrag</t>
  </si>
  <si>
    <t xml:space="preserve">jährlicher Ertrag BIPV elektr. </t>
  </si>
  <si>
    <t xml:space="preserve">jährlicher Ertrag BIPVT elektr. </t>
  </si>
  <si>
    <t xml:space="preserve">jährlicher Ertrag BIPVT thermisch </t>
  </si>
  <si>
    <t>Stromspeicher</t>
  </si>
  <si>
    <t>Speicher</t>
  </si>
  <si>
    <t>anteil nutzbar thermisch erforderlich</t>
  </si>
  <si>
    <t>Nord</t>
  </si>
  <si>
    <t>Nord-Ost</t>
  </si>
  <si>
    <t>Ost</t>
  </si>
  <si>
    <t>Süd-Ost</t>
  </si>
  <si>
    <t>Süd</t>
  </si>
  <si>
    <t>Süd-West</t>
  </si>
  <si>
    <t>West</t>
  </si>
  <si>
    <t>Nord-West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</si>
</sst>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2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3F01-ECE6-B041-A380-4F6A0E1B36D3}">
  <dimension ref="A1:E17"/>
  <sheetViews>
    <sheetView workbookViewId="0">
      <selection activeCell="D11" sqref="D11"/>
    </sheetView>
  </sheetViews>
  <sheetFormatPr baseColWidth="10" defaultRowHeight="16" x14ac:dyDescent="0.2"/>
  <cols>
    <col min="1" max="1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7</v>
      </c>
    </row>
    <row r="3" spans="1:5" x14ac:dyDescent="0.2">
      <c r="A3" t="s">
        <v>11</v>
      </c>
      <c r="D3">
        <v>1</v>
      </c>
    </row>
    <row r="4" spans="1:5" x14ac:dyDescent="0.2">
      <c r="A4" t="s">
        <v>12</v>
      </c>
      <c r="D4">
        <v>1</v>
      </c>
    </row>
    <row r="5" spans="1:5" x14ac:dyDescent="0.2">
      <c r="A5" t="s">
        <v>5</v>
      </c>
      <c r="B5" t="s">
        <v>23</v>
      </c>
      <c r="D5">
        <v>1</v>
      </c>
    </row>
    <row r="6" spans="1:5" x14ac:dyDescent="0.2">
      <c r="A6" t="s">
        <v>13</v>
      </c>
    </row>
    <row r="7" spans="1:5" x14ac:dyDescent="0.2">
      <c r="A7" t="s">
        <v>43</v>
      </c>
      <c r="B7" t="s">
        <v>23</v>
      </c>
      <c r="D7">
        <v>30</v>
      </c>
      <c r="E7" t="s">
        <v>44</v>
      </c>
    </row>
    <row r="8" spans="1:5" x14ac:dyDescent="0.2">
      <c r="A8" t="s">
        <v>45</v>
      </c>
      <c r="D8" t="s">
        <v>75</v>
      </c>
      <c r="E8" t="s">
        <v>46</v>
      </c>
    </row>
    <row r="9" spans="1:5" x14ac:dyDescent="0.2">
      <c r="A9" t="s">
        <v>47</v>
      </c>
      <c r="D9" t="s">
        <v>37</v>
      </c>
      <c r="E9" t="s">
        <v>48</v>
      </c>
    </row>
    <row r="10" spans="1:5" x14ac:dyDescent="0.2">
      <c r="A10" t="s">
        <v>49</v>
      </c>
      <c r="B10" t="s">
        <v>23</v>
      </c>
      <c r="D10">
        <v>0</v>
      </c>
      <c r="E10" t="s">
        <v>50</v>
      </c>
    </row>
    <row r="11" spans="1:5" x14ac:dyDescent="0.2">
      <c r="A11" t="s">
        <v>51</v>
      </c>
      <c r="D11" t="s">
        <v>75</v>
      </c>
      <c r="E11" t="s">
        <v>52</v>
      </c>
    </row>
    <row r="12" spans="1:5" x14ac:dyDescent="0.2">
      <c r="A12" t="s">
        <v>53</v>
      </c>
      <c r="D12" t="s">
        <v>38</v>
      </c>
      <c r="E12" t="s">
        <v>54</v>
      </c>
    </row>
    <row r="13" spans="1:5" x14ac:dyDescent="0.2">
      <c r="A13" s="5" t="s">
        <v>55</v>
      </c>
      <c r="B13" t="s">
        <v>23</v>
      </c>
      <c r="D13">
        <v>0</v>
      </c>
      <c r="E13" t="s">
        <v>56</v>
      </c>
    </row>
    <row r="14" spans="1:5" x14ac:dyDescent="0.2">
      <c r="A14" s="5" t="s">
        <v>57</v>
      </c>
      <c r="D14" t="s">
        <v>75</v>
      </c>
      <c r="E14" t="s">
        <v>58</v>
      </c>
    </row>
    <row r="15" spans="1:5" x14ac:dyDescent="0.2">
      <c r="A15" s="5" t="s">
        <v>59</v>
      </c>
      <c r="B15" t="s">
        <v>23</v>
      </c>
      <c r="D15">
        <v>0</v>
      </c>
      <c r="E15" t="s">
        <v>60</v>
      </c>
    </row>
    <row r="16" spans="1:5" x14ac:dyDescent="0.2">
      <c r="A16" s="5" t="s">
        <v>61</v>
      </c>
      <c r="D16" t="s">
        <v>75</v>
      </c>
      <c r="E16" t="s">
        <v>62</v>
      </c>
    </row>
    <row r="17" spans="1:5" x14ac:dyDescent="0.2">
      <c r="A17" s="5" t="s">
        <v>68</v>
      </c>
      <c r="E17" t="s">
        <v>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4484-6C90-604B-837C-4945A8213A32}">
  <dimension ref="A1:H42"/>
  <sheetViews>
    <sheetView tabSelected="1" workbookViewId="0">
      <selection activeCell="D35" sqref="D35"/>
    </sheetView>
  </sheetViews>
  <sheetFormatPr baseColWidth="10" defaultRowHeight="16" x14ac:dyDescent="0.2"/>
  <cols>
    <col min="1" max="1" width="34.6640625" customWidth="1"/>
  </cols>
  <sheetData>
    <row r="1" spans="1:8" x14ac:dyDescent="0.2">
      <c r="A1" s="1" t="s">
        <v>4</v>
      </c>
    </row>
    <row r="2" spans="1:8" x14ac:dyDescent="0.2">
      <c r="A2" t="s">
        <v>7</v>
      </c>
      <c r="B2">
        <f>'viktor-input-sheet'!D2</f>
        <v>0</v>
      </c>
      <c r="F2" t="s">
        <v>8</v>
      </c>
      <c r="G2" t="s">
        <v>10</v>
      </c>
      <c r="H2" t="s">
        <v>9</v>
      </c>
    </row>
    <row r="3" spans="1:8" x14ac:dyDescent="0.2">
      <c r="A3" t="s">
        <v>11</v>
      </c>
      <c r="B3">
        <f>'viktor-input-sheet'!D3</f>
        <v>1</v>
      </c>
    </row>
    <row r="4" spans="1:8" x14ac:dyDescent="0.2">
      <c r="A4" t="s">
        <v>12</v>
      </c>
      <c r="B4">
        <f>'viktor-input-sheet'!D4</f>
        <v>1</v>
      </c>
    </row>
    <row r="5" spans="1:8" x14ac:dyDescent="0.2">
      <c r="A5" t="s">
        <v>5</v>
      </c>
      <c r="B5">
        <f>'viktor-input-sheet'!D5</f>
        <v>1</v>
      </c>
    </row>
    <row r="6" spans="1:8" x14ac:dyDescent="0.2">
      <c r="A6" t="s">
        <v>13</v>
      </c>
      <c r="B6">
        <f>'viktor-input-sheet'!D6</f>
        <v>0</v>
      </c>
      <c r="F6" t="s">
        <v>14</v>
      </c>
      <c r="G6" t="s">
        <v>15</v>
      </c>
    </row>
    <row r="7" spans="1:8" x14ac:dyDescent="0.2">
      <c r="A7" t="s">
        <v>43</v>
      </c>
      <c r="B7">
        <f>'viktor-input-sheet'!D7</f>
        <v>30</v>
      </c>
    </row>
    <row r="8" spans="1:8" x14ac:dyDescent="0.2">
      <c r="A8" t="s">
        <v>45</v>
      </c>
      <c r="B8" t="str">
        <f>'viktor-input-sheet'!D8</f>
        <v>Süd</v>
      </c>
    </row>
    <row r="9" spans="1:8" x14ac:dyDescent="0.2">
      <c r="A9" t="s">
        <v>47</v>
      </c>
      <c r="B9" t="str">
        <f>'viktor-input-sheet'!D9</f>
        <v>25°</v>
      </c>
    </row>
    <row r="10" spans="1:8" x14ac:dyDescent="0.2">
      <c r="A10" t="s">
        <v>49</v>
      </c>
      <c r="B10">
        <f>'viktor-input-sheet'!D10</f>
        <v>0</v>
      </c>
    </row>
    <row r="11" spans="1:8" x14ac:dyDescent="0.2">
      <c r="A11" t="s">
        <v>51</v>
      </c>
      <c r="B11" t="str">
        <f>'viktor-input-sheet'!D11</f>
        <v>Süd</v>
      </c>
    </row>
    <row r="12" spans="1:8" x14ac:dyDescent="0.2">
      <c r="A12" t="s">
        <v>53</v>
      </c>
      <c r="B12" t="str">
        <f>'viktor-input-sheet'!D12</f>
        <v>35°</v>
      </c>
    </row>
    <row r="13" spans="1:8" x14ac:dyDescent="0.2">
      <c r="A13" s="5" t="s">
        <v>55</v>
      </c>
      <c r="B13">
        <f>'viktor-input-sheet'!D13</f>
        <v>0</v>
      </c>
    </row>
    <row r="14" spans="1:8" x14ac:dyDescent="0.2">
      <c r="A14" s="5" t="s">
        <v>57</v>
      </c>
      <c r="B14" t="str">
        <f>'viktor-input-sheet'!D14</f>
        <v>Süd</v>
      </c>
    </row>
    <row r="15" spans="1:8" x14ac:dyDescent="0.2">
      <c r="A15" s="5" t="s">
        <v>59</v>
      </c>
      <c r="B15">
        <f>'viktor-input-sheet'!D15</f>
        <v>0</v>
      </c>
    </row>
    <row r="16" spans="1:8" x14ac:dyDescent="0.2">
      <c r="A16" s="5" t="s">
        <v>61</v>
      </c>
      <c r="B16" t="str">
        <f>'viktor-input-sheet'!D16</f>
        <v>Süd</v>
      </c>
    </row>
    <row r="17" spans="1:6" x14ac:dyDescent="0.2">
      <c r="A17" s="5" t="s">
        <v>69</v>
      </c>
      <c r="B17">
        <f>'viktor-input-sheet'!D17</f>
        <v>0</v>
      </c>
    </row>
    <row r="19" spans="1:6" x14ac:dyDescent="0.2">
      <c r="A19" t="s">
        <v>25</v>
      </c>
      <c r="B19">
        <v>45</v>
      </c>
      <c r="D19" t="s">
        <v>65</v>
      </c>
      <c r="F19" cm="1">
        <f t="array" ref="F19">VLOOKUP(B8&amp;B9,CHOOSE({1,2},'calculation-sheet2'!A:A&amp;'calculation-sheet2'!B:B,'calculation-sheet2'!C:C),2,0)/100*B32*B7+VLOOKUP(B14&amp;"90°",CHOOSE({1,2},'calculation-sheet2'!A:A&amp;'calculation-sheet2'!B:B,'calculation-sheet2'!C:C),2,0)/100*B32*B13</f>
        <v>5922</v>
      </c>
    </row>
    <row r="20" spans="1:6" x14ac:dyDescent="0.2">
      <c r="A20" t="s">
        <v>26</v>
      </c>
      <c r="B20">
        <v>100</v>
      </c>
      <c r="D20" t="s">
        <v>66</v>
      </c>
      <c r="F20" cm="1">
        <f t="array" ref="F20">VLOOKUP(B11&amp;B12,CHOOSE({1,2},'calculation-sheet2'!A:A&amp;'calculation-sheet2'!B:B,'calculation-sheet2'!C:C),2,0)/100*B32*B10+VLOOKUP(B16&amp;"90°",CHOOSE({1,2},'calculation-sheet2'!A:A&amp;'calculation-sheet2'!B:B,'calculation-sheet2'!C:C),2,0)/100*B32*B15</f>
        <v>0</v>
      </c>
    </row>
    <row r="21" spans="1:6" x14ac:dyDescent="0.2">
      <c r="A21" t="s">
        <v>27</v>
      </c>
      <c r="B21">
        <v>500</v>
      </c>
      <c r="D21" t="s">
        <v>67</v>
      </c>
      <c r="F21" cm="1">
        <f t="array" ref="F21">VLOOKUP(B11&amp;B12,CHOOSE({1,2},'calculation-sheet2'!A:A&amp;'calculation-sheet2'!B:B,'calculation-sheet2'!C:C),2,0)/100*B33*B10+VLOOKUP(B16&amp;"90°",CHOOSE({1,2},'calculation-sheet2'!A:A&amp;'calculation-sheet2'!B:B,'calculation-sheet2'!C:C),2,0)/100*B33*B15</f>
        <v>0</v>
      </c>
    </row>
    <row r="22" spans="1:6" x14ac:dyDescent="0.2">
      <c r="A22" t="s">
        <v>28</v>
      </c>
      <c r="B22">
        <v>1000</v>
      </c>
    </row>
    <row r="23" spans="1:6" x14ac:dyDescent="0.2">
      <c r="A23" t="s">
        <v>29</v>
      </c>
    </row>
    <row r="24" spans="1:6" x14ac:dyDescent="0.2">
      <c r="A24">
        <v>1</v>
      </c>
      <c r="B24">
        <v>2350</v>
      </c>
    </row>
    <row r="25" spans="1:6" x14ac:dyDescent="0.2">
      <c r="A25">
        <v>2</v>
      </c>
      <c r="B25">
        <v>4040</v>
      </c>
    </row>
    <row r="26" spans="1:6" x14ac:dyDescent="0.2">
      <c r="A26">
        <v>3</v>
      </c>
      <c r="B26">
        <f>1650*3</f>
        <v>4950</v>
      </c>
    </row>
    <row r="27" spans="1:6" x14ac:dyDescent="0.2">
      <c r="A27">
        <v>4</v>
      </c>
      <c r="B27">
        <f>1500*4</f>
        <v>6000</v>
      </c>
    </row>
    <row r="28" spans="1:6" x14ac:dyDescent="0.2">
      <c r="A28">
        <v>5</v>
      </c>
      <c r="B28">
        <f>1400*5</f>
        <v>7000</v>
      </c>
    </row>
    <row r="29" spans="1:6" x14ac:dyDescent="0.2">
      <c r="A29">
        <v>6</v>
      </c>
      <c r="B29">
        <f>1350*6</f>
        <v>8100</v>
      </c>
    </row>
    <row r="30" spans="1:6" x14ac:dyDescent="0.2">
      <c r="A30" t="s">
        <v>30</v>
      </c>
      <c r="B30">
        <v>3000</v>
      </c>
    </row>
    <row r="31" spans="1:6" x14ac:dyDescent="0.2">
      <c r="A31" t="s">
        <v>31</v>
      </c>
      <c r="B31" s="2">
        <v>0.3</v>
      </c>
      <c r="D31" s="3"/>
    </row>
    <row r="32" spans="1:6" x14ac:dyDescent="0.2">
      <c r="A32" t="s">
        <v>63</v>
      </c>
      <c r="B32">
        <f>1000*0.2</f>
        <v>200</v>
      </c>
    </row>
    <row r="33" spans="1:4" x14ac:dyDescent="0.2">
      <c r="A33" t="s">
        <v>64</v>
      </c>
      <c r="B33">
        <v>710</v>
      </c>
    </row>
    <row r="35" spans="1:4" x14ac:dyDescent="0.2">
      <c r="A35" s="1" t="s">
        <v>6</v>
      </c>
    </row>
    <row r="36" spans="1:4" x14ac:dyDescent="0.2">
      <c r="A36" t="s">
        <v>16</v>
      </c>
      <c r="B36">
        <f>IF(B2="Bestandsgebäude",B20*B5,B19*B5)</f>
        <v>45</v>
      </c>
    </row>
    <row r="37" spans="1:4" x14ac:dyDescent="0.2">
      <c r="A37" t="s">
        <v>17</v>
      </c>
      <c r="B37">
        <f>IF(B3&gt;2,B3*B22,B4*B21)</f>
        <v>500</v>
      </c>
    </row>
    <row r="38" spans="1:4" x14ac:dyDescent="0.2">
      <c r="A38" t="s">
        <v>18</v>
      </c>
      <c r="B38">
        <f>IF(B3&gt;2,B3*B30,VLOOKUP(B4,A24:B29,2,0))</f>
        <v>2350</v>
      </c>
    </row>
    <row r="39" spans="1:4" x14ac:dyDescent="0.2">
      <c r="A39" t="s">
        <v>19</v>
      </c>
      <c r="B39">
        <f>SUM(B36:B38)</f>
        <v>2895</v>
      </c>
    </row>
    <row r="40" spans="1:4" x14ac:dyDescent="0.2">
      <c r="A40" t="s">
        <v>20</v>
      </c>
      <c r="B40">
        <f>IF(B17="ja",0.6,0.3)*(F19+F20)</f>
        <v>1776.6</v>
      </c>
      <c r="D40" s="3"/>
    </row>
    <row r="41" spans="1:4" x14ac:dyDescent="0.2">
      <c r="A41" t="s">
        <v>21</v>
      </c>
      <c r="B41">
        <f>F19+F20-B40</f>
        <v>4145.3999999999996</v>
      </c>
      <c r="D41" s="3"/>
    </row>
    <row r="42" spans="1:4" x14ac:dyDescent="0.2">
      <c r="A42" t="s">
        <v>22</v>
      </c>
      <c r="B42">
        <f>F21*0.3</f>
        <v>0</v>
      </c>
      <c r="D42" s="3" t="s">
        <v>70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040-8FE9-9E4B-BF2D-787971EE4D1B}">
  <dimension ref="A1:D117"/>
  <sheetViews>
    <sheetView topLeftCell="A83" workbookViewId="0">
      <selection activeCell="A118" sqref="A118"/>
    </sheetView>
  </sheetViews>
  <sheetFormatPr baseColWidth="10" defaultRowHeight="16" x14ac:dyDescent="0.2"/>
  <sheetData>
    <row r="1" spans="1:4" x14ac:dyDescent="0.2">
      <c r="A1" s="4" t="s">
        <v>32</v>
      </c>
      <c r="B1" s="4"/>
      <c r="C1" s="5"/>
      <c r="D1" s="5"/>
    </row>
    <row r="2" spans="1:4" x14ac:dyDescent="0.2">
      <c r="A2" s="4"/>
      <c r="B2" s="5"/>
      <c r="C2" s="5"/>
      <c r="D2" s="5"/>
    </row>
    <row r="3" spans="1:4" x14ac:dyDescent="0.2">
      <c r="A3" s="4" t="s">
        <v>33</v>
      </c>
      <c r="B3" s="4" t="s">
        <v>34</v>
      </c>
      <c r="C3" s="6" t="s">
        <v>35</v>
      </c>
      <c r="D3" s="6"/>
    </row>
    <row r="4" spans="1:4" x14ac:dyDescent="0.2">
      <c r="A4" s="5" t="s">
        <v>71</v>
      </c>
      <c r="B4" s="7" t="s">
        <v>36</v>
      </c>
      <c r="C4" s="8">
        <v>82.7</v>
      </c>
      <c r="D4" s="5"/>
    </row>
    <row r="5" spans="1:4" x14ac:dyDescent="0.2">
      <c r="A5" s="5" t="s">
        <v>71</v>
      </c>
      <c r="B5" s="7" t="s">
        <v>36</v>
      </c>
      <c r="C5" s="8">
        <v>82.7</v>
      </c>
      <c r="D5" s="5"/>
    </row>
    <row r="6" spans="1:4" x14ac:dyDescent="0.2">
      <c r="A6" s="5" t="s">
        <v>71</v>
      </c>
      <c r="B6" s="7" t="s">
        <v>37</v>
      </c>
      <c r="C6" s="8">
        <v>64.8</v>
      </c>
      <c r="D6" s="5"/>
    </row>
    <row r="7" spans="1:4" x14ac:dyDescent="0.2">
      <c r="A7" s="5" t="s">
        <v>71</v>
      </c>
      <c r="B7" s="7" t="s">
        <v>37</v>
      </c>
      <c r="C7" s="8">
        <v>64.8</v>
      </c>
      <c r="D7" s="5"/>
    </row>
    <row r="8" spans="1:4" x14ac:dyDescent="0.2">
      <c r="A8" s="5" t="s">
        <v>71</v>
      </c>
      <c r="B8" s="7" t="s">
        <v>38</v>
      </c>
      <c r="C8" s="8">
        <v>56.3</v>
      </c>
      <c r="D8" s="5"/>
    </row>
    <row r="9" spans="1:4" x14ac:dyDescent="0.2">
      <c r="A9" s="5" t="s">
        <v>71</v>
      </c>
      <c r="B9" s="7" t="s">
        <v>38</v>
      </c>
      <c r="C9" s="8">
        <v>56.3</v>
      </c>
      <c r="D9" s="5"/>
    </row>
    <row r="10" spans="1:4" x14ac:dyDescent="0.2">
      <c r="A10" s="5" t="s">
        <v>71</v>
      </c>
      <c r="B10" s="7" t="s">
        <v>39</v>
      </c>
      <c r="C10" s="8">
        <v>48.1</v>
      </c>
      <c r="D10" s="5"/>
    </row>
    <row r="11" spans="1:4" x14ac:dyDescent="0.2">
      <c r="A11" s="5" t="s">
        <v>71</v>
      </c>
      <c r="B11" s="7" t="s">
        <v>39</v>
      </c>
      <c r="C11" s="8">
        <v>48.1</v>
      </c>
      <c r="D11" s="5"/>
    </row>
    <row r="12" spans="1:4" x14ac:dyDescent="0.2">
      <c r="A12" s="5" t="s">
        <v>71</v>
      </c>
      <c r="B12" s="7" t="s">
        <v>40</v>
      </c>
      <c r="C12" s="8">
        <v>41</v>
      </c>
      <c r="D12" s="5"/>
    </row>
    <row r="13" spans="1:4" x14ac:dyDescent="0.2">
      <c r="A13" s="5" t="s">
        <v>71</v>
      </c>
      <c r="B13" s="7" t="s">
        <v>40</v>
      </c>
      <c r="C13" s="8">
        <v>41</v>
      </c>
      <c r="D13" s="5"/>
    </row>
    <row r="14" spans="1:4" x14ac:dyDescent="0.2">
      <c r="A14" s="5" t="s">
        <v>71</v>
      </c>
      <c r="B14" s="7" t="s">
        <v>41</v>
      </c>
      <c r="C14" s="8">
        <v>33.700000000000003</v>
      </c>
      <c r="D14" s="5"/>
    </row>
    <row r="15" spans="1:4" x14ac:dyDescent="0.2">
      <c r="A15" s="5" t="s">
        <v>71</v>
      </c>
      <c r="B15" s="7" t="s">
        <v>41</v>
      </c>
      <c r="C15" s="8">
        <v>33.700000000000003</v>
      </c>
      <c r="D15" s="5"/>
    </row>
    <row r="16" spans="1:4" x14ac:dyDescent="0.2">
      <c r="A16" s="5" t="s">
        <v>71</v>
      </c>
      <c r="B16" s="7" t="s">
        <v>42</v>
      </c>
      <c r="C16" s="8">
        <v>28.7</v>
      </c>
      <c r="D16" s="5"/>
    </row>
    <row r="17" spans="1:4" x14ac:dyDescent="0.2">
      <c r="A17" s="5" t="s">
        <v>71</v>
      </c>
      <c r="B17" s="7" t="s">
        <v>42</v>
      </c>
      <c r="C17" s="8">
        <v>28.7</v>
      </c>
      <c r="D17" s="5"/>
    </row>
    <row r="18" spans="1:4" x14ac:dyDescent="0.2">
      <c r="A18" s="5" t="s">
        <v>72</v>
      </c>
      <c r="B18" s="7" t="s">
        <v>36</v>
      </c>
      <c r="C18" s="8">
        <v>83.9</v>
      </c>
      <c r="D18" s="5"/>
    </row>
    <row r="19" spans="1:4" x14ac:dyDescent="0.2">
      <c r="A19" s="5" t="s">
        <v>72</v>
      </c>
      <c r="B19" s="7" t="s">
        <v>36</v>
      </c>
      <c r="C19" s="8">
        <v>83.9</v>
      </c>
      <c r="D19" s="5"/>
    </row>
    <row r="20" spans="1:4" x14ac:dyDescent="0.2">
      <c r="A20" s="5" t="s">
        <v>72</v>
      </c>
      <c r="B20" s="7" t="s">
        <v>37</v>
      </c>
      <c r="C20" s="8">
        <v>70.400000000000006</v>
      </c>
      <c r="D20" s="5"/>
    </row>
    <row r="21" spans="1:4" x14ac:dyDescent="0.2">
      <c r="A21" s="5" t="s">
        <v>72</v>
      </c>
      <c r="B21" s="7" t="s">
        <v>37</v>
      </c>
      <c r="C21" s="8">
        <v>70.400000000000006</v>
      </c>
      <c r="D21" s="5"/>
    </row>
    <row r="22" spans="1:4" x14ac:dyDescent="0.2">
      <c r="A22" s="5" t="s">
        <v>72</v>
      </c>
      <c r="B22" s="7" t="s">
        <v>38</v>
      </c>
      <c r="C22" s="8">
        <v>63.5</v>
      </c>
      <c r="D22" s="5"/>
    </row>
    <row r="23" spans="1:4" x14ac:dyDescent="0.2">
      <c r="A23" s="5" t="s">
        <v>72</v>
      </c>
      <c r="B23" s="7" t="s">
        <v>38</v>
      </c>
      <c r="C23" s="8">
        <v>63.5</v>
      </c>
      <c r="D23" s="5"/>
    </row>
    <row r="24" spans="1:4" x14ac:dyDescent="0.2">
      <c r="A24" s="5" t="s">
        <v>72</v>
      </c>
      <c r="B24" s="7" t="s">
        <v>39</v>
      </c>
      <c r="C24" s="8">
        <v>57.3</v>
      </c>
      <c r="D24" s="5"/>
    </row>
    <row r="25" spans="1:4" x14ac:dyDescent="0.2">
      <c r="A25" s="5" t="s">
        <v>72</v>
      </c>
      <c r="B25" s="7" t="s">
        <v>39</v>
      </c>
      <c r="C25" s="8">
        <v>57.3</v>
      </c>
      <c r="D25" s="5"/>
    </row>
    <row r="26" spans="1:4" x14ac:dyDescent="0.2">
      <c r="A26" s="5" t="s">
        <v>72</v>
      </c>
      <c r="B26" s="7" t="s">
        <v>40</v>
      </c>
      <c r="C26" s="8">
        <v>52.1</v>
      </c>
      <c r="D26" s="5"/>
    </row>
    <row r="27" spans="1:4" x14ac:dyDescent="0.2">
      <c r="A27" s="5" t="s">
        <v>72</v>
      </c>
      <c r="B27" s="7" t="s">
        <v>40</v>
      </c>
      <c r="C27" s="8">
        <v>52.1</v>
      </c>
      <c r="D27" s="5"/>
    </row>
    <row r="28" spans="1:4" x14ac:dyDescent="0.2">
      <c r="A28" s="5" t="s">
        <v>72</v>
      </c>
      <c r="B28" s="7" t="s">
        <v>41</v>
      </c>
      <c r="C28" s="8">
        <v>45.5</v>
      </c>
      <c r="D28" s="5"/>
    </row>
    <row r="29" spans="1:4" x14ac:dyDescent="0.2">
      <c r="A29" s="5" t="s">
        <v>72</v>
      </c>
      <c r="B29" s="7" t="s">
        <v>41</v>
      </c>
      <c r="C29" s="8">
        <v>45.5</v>
      </c>
      <c r="D29" s="5"/>
    </row>
    <row r="30" spans="1:4" x14ac:dyDescent="0.2">
      <c r="A30" s="5" t="s">
        <v>72</v>
      </c>
      <c r="B30" s="7" t="s">
        <v>42</v>
      </c>
      <c r="C30" s="8">
        <v>37.6</v>
      </c>
      <c r="D30" s="5"/>
    </row>
    <row r="31" spans="1:4" x14ac:dyDescent="0.2">
      <c r="A31" s="5" t="s">
        <v>72</v>
      </c>
      <c r="B31" s="7" t="s">
        <v>42</v>
      </c>
      <c r="C31" s="8">
        <v>37.6</v>
      </c>
      <c r="D31" s="5"/>
    </row>
    <row r="32" spans="1:4" x14ac:dyDescent="0.2">
      <c r="A32" s="5" t="s">
        <v>73</v>
      </c>
      <c r="B32" s="7" t="s">
        <v>36</v>
      </c>
      <c r="C32" s="8">
        <v>86.4</v>
      </c>
      <c r="D32" s="5"/>
    </row>
    <row r="33" spans="1:4" x14ac:dyDescent="0.2">
      <c r="A33" s="5" t="s">
        <v>73</v>
      </c>
      <c r="B33" s="7" t="s">
        <v>36</v>
      </c>
      <c r="C33" s="8">
        <v>86.4</v>
      </c>
      <c r="D33" s="5"/>
    </row>
    <row r="34" spans="1:4" x14ac:dyDescent="0.2">
      <c r="A34" s="5" t="s">
        <v>73</v>
      </c>
      <c r="B34" s="7" t="s">
        <v>37</v>
      </c>
      <c r="C34" s="8">
        <v>83.3</v>
      </c>
      <c r="D34" s="5"/>
    </row>
    <row r="35" spans="1:4" x14ac:dyDescent="0.2">
      <c r="A35" s="5" t="s">
        <v>73</v>
      </c>
      <c r="B35" s="7" t="s">
        <v>37</v>
      </c>
      <c r="C35" s="8">
        <v>83.3</v>
      </c>
      <c r="D35" s="5"/>
    </row>
    <row r="36" spans="1:4" x14ac:dyDescent="0.2">
      <c r="A36" s="5" t="s">
        <v>73</v>
      </c>
      <c r="B36" s="7" t="s">
        <v>38</v>
      </c>
      <c r="C36" s="8">
        <v>80.7</v>
      </c>
      <c r="D36" s="5"/>
    </row>
    <row r="37" spans="1:4" x14ac:dyDescent="0.2">
      <c r="A37" s="5" t="s">
        <v>73</v>
      </c>
      <c r="B37" s="7" t="s">
        <v>38</v>
      </c>
      <c r="C37" s="8">
        <v>80.7</v>
      </c>
      <c r="D37" s="5"/>
    </row>
    <row r="38" spans="1:4" x14ac:dyDescent="0.2">
      <c r="A38" s="5" t="s">
        <v>73</v>
      </c>
      <c r="B38" s="7" t="s">
        <v>39</v>
      </c>
      <c r="C38" s="8">
        <v>77.5</v>
      </c>
      <c r="D38" s="5"/>
    </row>
    <row r="39" spans="1:4" x14ac:dyDescent="0.2">
      <c r="A39" s="5" t="s">
        <v>73</v>
      </c>
      <c r="B39" s="7" t="s">
        <v>39</v>
      </c>
      <c r="C39" s="8">
        <v>77.5</v>
      </c>
      <c r="D39" s="5"/>
    </row>
    <row r="40" spans="1:4" x14ac:dyDescent="0.2">
      <c r="A40" s="5" t="s">
        <v>73</v>
      </c>
      <c r="B40" s="7" t="s">
        <v>40</v>
      </c>
      <c r="C40" s="8">
        <v>73.599999999999994</v>
      </c>
      <c r="D40" s="5"/>
    </row>
    <row r="41" spans="1:4" x14ac:dyDescent="0.2">
      <c r="A41" s="5" t="s">
        <v>73</v>
      </c>
      <c r="B41" s="7" t="s">
        <v>40</v>
      </c>
      <c r="C41" s="8">
        <v>73.599999999999994</v>
      </c>
      <c r="D41" s="5"/>
    </row>
    <row r="42" spans="1:4" x14ac:dyDescent="0.2">
      <c r="A42" s="5" t="s">
        <v>73</v>
      </c>
      <c r="B42" s="7" t="s">
        <v>41</v>
      </c>
      <c r="C42" s="8">
        <v>66.599999999999994</v>
      </c>
      <c r="D42" s="5"/>
    </row>
    <row r="43" spans="1:4" x14ac:dyDescent="0.2">
      <c r="A43" s="5" t="s">
        <v>73</v>
      </c>
      <c r="B43" s="7" t="s">
        <v>41</v>
      </c>
      <c r="C43" s="8">
        <v>66.599999999999994</v>
      </c>
      <c r="D43" s="5"/>
    </row>
    <row r="44" spans="1:4" x14ac:dyDescent="0.2">
      <c r="A44" s="5" t="s">
        <v>73</v>
      </c>
      <c r="B44" s="7" t="s">
        <v>42</v>
      </c>
      <c r="C44" s="8">
        <v>55.3</v>
      </c>
      <c r="D44" s="5"/>
    </row>
    <row r="45" spans="1:4" x14ac:dyDescent="0.2">
      <c r="A45" s="5" t="s">
        <v>73</v>
      </c>
      <c r="B45" s="7" t="s">
        <v>42</v>
      </c>
      <c r="C45" s="8">
        <v>55.3</v>
      </c>
      <c r="D45" s="5"/>
    </row>
    <row r="46" spans="1:4" x14ac:dyDescent="0.2">
      <c r="A46" s="5" t="s">
        <v>74</v>
      </c>
      <c r="B46" s="7" t="s">
        <v>36</v>
      </c>
      <c r="C46" s="8">
        <v>89</v>
      </c>
      <c r="D46" s="5"/>
    </row>
    <row r="47" spans="1:4" x14ac:dyDescent="0.2">
      <c r="A47" s="5" t="s">
        <v>74</v>
      </c>
      <c r="B47" s="7" t="s">
        <v>36</v>
      </c>
      <c r="C47" s="8">
        <v>89</v>
      </c>
      <c r="D47" s="5"/>
    </row>
    <row r="48" spans="1:4" x14ac:dyDescent="0.2">
      <c r="A48" s="5" t="s">
        <v>74</v>
      </c>
      <c r="B48" s="7" t="s">
        <v>37</v>
      </c>
      <c r="C48" s="8">
        <v>94.6</v>
      </c>
      <c r="D48" s="5"/>
    </row>
    <row r="49" spans="1:4" x14ac:dyDescent="0.2">
      <c r="A49" s="5" t="s">
        <v>74</v>
      </c>
      <c r="B49" s="7" t="s">
        <v>37</v>
      </c>
      <c r="C49" s="8">
        <v>94.6</v>
      </c>
      <c r="D49" s="5"/>
    </row>
    <row r="50" spans="1:4" x14ac:dyDescent="0.2">
      <c r="A50" s="5" t="s">
        <v>74</v>
      </c>
      <c r="B50" s="7" t="s">
        <v>38</v>
      </c>
      <c r="C50" s="8">
        <v>94.9</v>
      </c>
      <c r="D50" s="5"/>
    </row>
    <row r="51" spans="1:4" x14ac:dyDescent="0.2">
      <c r="A51" s="5" t="s">
        <v>74</v>
      </c>
      <c r="B51" s="7" t="s">
        <v>38</v>
      </c>
      <c r="C51" s="8">
        <v>94.9</v>
      </c>
      <c r="D51" s="5"/>
    </row>
    <row r="52" spans="1:4" x14ac:dyDescent="0.2">
      <c r="A52" s="5" t="s">
        <v>74</v>
      </c>
      <c r="B52" s="7" t="s">
        <v>39</v>
      </c>
      <c r="C52" s="8">
        <v>93.6</v>
      </c>
      <c r="D52" s="5"/>
    </row>
    <row r="53" spans="1:4" x14ac:dyDescent="0.2">
      <c r="A53" s="5" t="s">
        <v>74</v>
      </c>
      <c r="B53" s="7" t="s">
        <v>39</v>
      </c>
      <c r="C53" s="8">
        <v>93.6</v>
      </c>
      <c r="D53" s="5"/>
    </row>
    <row r="54" spans="1:4" x14ac:dyDescent="0.2">
      <c r="A54" s="5" t="s">
        <v>74</v>
      </c>
      <c r="B54" s="7" t="s">
        <v>40</v>
      </c>
      <c r="C54" s="8">
        <v>90.4</v>
      </c>
      <c r="D54" s="5"/>
    </row>
    <row r="55" spans="1:4" x14ac:dyDescent="0.2">
      <c r="A55" s="5" t="s">
        <v>74</v>
      </c>
      <c r="B55" s="7" t="s">
        <v>40</v>
      </c>
      <c r="C55" s="8">
        <v>90.4</v>
      </c>
      <c r="D55" s="5"/>
    </row>
    <row r="56" spans="1:4" x14ac:dyDescent="0.2">
      <c r="A56" s="5" t="s">
        <v>74</v>
      </c>
      <c r="B56" s="7" t="s">
        <v>41</v>
      </c>
      <c r="C56" s="8">
        <v>82.8</v>
      </c>
      <c r="D56" s="5"/>
    </row>
    <row r="57" spans="1:4" x14ac:dyDescent="0.2">
      <c r="A57" s="5" t="s">
        <v>74</v>
      </c>
      <c r="B57" s="7" t="s">
        <v>41</v>
      </c>
      <c r="C57" s="8">
        <v>82.8</v>
      </c>
      <c r="D57" s="5"/>
    </row>
    <row r="58" spans="1:4" x14ac:dyDescent="0.2">
      <c r="A58" s="5" t="s">
        <v>74</v>
      </c>
      <c r="B58" s="7" t="s">
        <v>42</v>
      </c>
      <c r="C58" s="8">
        <v>68.099999999999994</v>
      </c>
      <c r="D58" s="5"/>
    </row>
    <row r="59" spans="1:4" x14ac:dyDescent="0.2">
      <c r="A59" s="5" t="s">
        <v>74</v>
      </c>
      <c r="B59" s="7" t="s">
        <v>42</v>
      </c>
      <c r="C59" s="8">
        <v>68.099999999999994</v>
      </c>
      <c r="D59" s="5"/>
    </row>
    <row r="60" spans="1:4" x14ac:dyDescent="0.2">
      <c r="A60" s="5" t="s">
        <v>75</v>
      </c>
      <c r="B60" s="7" t="s">
        <v>36</v>
      </c>
      <c r="C60" s="8">
        <v>90</v>
      </c>
      <c r="D60" s="5"/>
    </row>
    <row r="61" spans="1:4" x14ac:dyDescent="0.2">
      <c r="A61" s="5" t="s">
        <v>75</v>
      </c>
      <c r="B61" s="7" t="s">
        <v>36</v>
      </c>
      <c r="C61" s="8">
        <v>90</v>
      </c>
      <c r="D61" s="5"/>
    </row>
    <row r="62" spans="1:4" x14ac:dyDescent="0.2">
      <c r="A62" s="5" t="s">
        <v>75</v>
      </c>
      <c r="B62" s="7" t="s">
        <v>37</v>
      </c>
      <c r="C62" s="8">
        <v>98.7</v>
      </c>
      <c r="D62" s="5"/>
    </row>
    <row r="63" spans="1:4" x14ac:dyDescent="0.2">
      <c r="A63" s="5" t="s">
        <v>75</v>
      </c>
      <c r="B63" s="7" t="s">
        <v>37</v>
      </c>
      <c r="C63" s="8">
        <v>98.7</v>
      </c>
      <c r="D63" s="5"/>
    </row>
    <row r="64" spans="1:4" x14ac:dyDescent="0.2">
      <c r="A64" s="5" t="s">
        <v>75</v>
      </c>
      <c r="B64" s="7" t="s">
        <v>38</v>
      </c>
      <c r="C64" s="8">
        <v>100</v>
      </c>
      <c r="D64" s="5"/>
    </row>
    <row r="65" spans="1:4" x14ac:dyDescent="0.2">
      <c r="A65" s="5" t="s">
        <v>75</v>
      </c>
      <c r="B65" s="7" t="s">
        <v>38</v>
      </c>
      <c r="C65" s="8">
        <v>100</v>
      </c>
      <c r="D65" s="5"/>
    </row>
    <row r="66" spans="1:4" x14ac:dyDescent="0.2">
      <c r="A66" s="5" t="s">
        <v>75</v>
      </c>
      <c r="B66" s="7" t="s">
        <v>39</v>
      </c>
      <c r="C66" s="8">
        <v>99</v>
      </c>
      <c r="D66" s="5"/>
    </row>
    <row r="67" spans="1:4" x14ac:dyDescent="0.2">
      <c r="A67" s="5" t="s">
        <v>75</v>
      </c>
      <c r="B67" s="7" t="s">
        <v>39</v>
      </c>
      <c r="C67" s="8">
        <v>99</v>
      </c>
      <c r="D67" s="5"/>
    </row>
    <row r="68" spans="1:4" x14ac:dyDescent="0.2">
      <c r="A68" s="5" t="s">
        <v>75</v>
      </c>
      <c r="B68" s="7" t="s">
        <v>40</v>
      </c>
      <c r="C68" s="8">
        <v>96</v>
      </c>
      <c r="D68" s="5"/>
    </row>
    <row r="69" spans="1:4" x14ac:dyDescent="0.2">
      <c r="A69" s="5" t="s">
        <v>75</v>
      </c>
      <c r="B69" s="7" t="s">
        <v>40</v>
      </c>
      <c r="C69" s="8">
        <v>96</v>
      </c>
      <c r="D69" s="5"/>
    </row>
    <row r="70" spans="1:4" x14ac:dyDescent="0.2">
      <c r="A70" s="5" t="s">
        <v>75</v>
      </c>
      <c r="B70" s="7" t="s">
        <v>41</v>
      </c>
      <c r="C70" s="8">
        <v>87.6</v>
      </c>
      <c r="D70" s="5"/>
    </row>
    <row r="71" spans="1:4" x14ac:dyDescent="0.2">
      <c r="A71" s="5" t="s">
        <v>75</v>
      </c>
      <c r="B71" s="7" t="s">
        <v>41</v>
      </c>
      <c r="C71" s="8">
        <v>87.6</v>
      </c>
      <c r="D71" s="5"/>
    </row>
    <row r="72" spans="1:4" x14ac:dyDescent="0.2">
      <c r="A72" s="5" t="s">
        <v>75</v>
      </c>
      <c r="B72" s="7" t="s">
        <v>42</v>
      </c>
      <c r="C72" s="8">
        <v>70.599999999999994</v>
      </c>
      <c r="D72" s="5"/>
    </row>
    <row r="73" spans="1:4" x14ac:dyDescent="0.2">
      <c r="A73" s="5" t="s">
        <v>75</v>
      </c>
      <c r="B73" s="7" t="s">
        <v>42</v>
      </c>
      <c r="C73" s="8">
        <v>70.599999999999994</v>
      </c>
      <c r="D73" s="5"/>
    </row>
    <row r="74" spans="1:4" x14ac:dyDescent="0.2">
      <c r="A74" s="5" t="s">
        <v>76</v>
      </c>
      <c r="B74" s="7" t="s">
        <v>36</v>
      </c>
      <c r="C74" s="8">
        <v>89</v>
      </c>
      <c r="D74" s="5"/>
    </row>
    <row r="75" spans="1:4" x14ac:dyDescent="0.2">
      <c r="A75" s="5" t="s">
        <v>76</v>
      </c>
      <c r="B75" s="7" t="s">
        <v>36</v>
      </c>
      <c r="C75" s="8">
        <v>89</v>
      </c>
      <c r="D75" s="5"/>
    </row>
    <row r="76" spans="1:4" x14ac:dyDescent="0.2">
      <c r="A76" s="5" t="s">
        <v>76</v>
      </c>
      <c r="B76" s="7" t="s">
        <v>37</v>
      </c>
      <c r="C76" s="8">
        <v>94.6</v>
      </c>
      <c r="D76" s="5"/>
    </row>
    <row r="77" spans="1:4" x14ac:dyDescent="0.2">
      <c r="A77" s="5" t="s">
        <v>76</v>
      </c>
      <c r="B77" s="7" t="s">
        <v>37</v>
      </c>
      <c r="C77" s="8">
        <v>94.6</v>
      </c>
      <c r="D77" s="5"/>
    </row>
    <row r="78" spans="1:4" x14ac:dyDescent="0.2">
      <c r="A78" s="5" t="s">
        <v>76</v>
      </c>
      <c r="B78" s="7" t="s">
        <v>38</v>
      </c>
      <c r="C78" s="8">
        <v>94.9</v>
      </c>
      <c r="D78" s="5"/>
    </row>
    <row r="79" spans="1:4" x14ac:dyDescent="0.2">
      <c r="A79" s="5" t="s">
        <v>76</v>
      </c>
      <c r="B79" s="7" t="s">
        <v>38</v>
      </c>
      <c r="C79" s="8">
        <v>94.9</v>
      </c>
      <c r="D79" s="5"/>
    </row>
    <row r="80" spans="1:4" x14ac:dyDescent="0.2">
      <c r="A80" s="5" t="s">
        <v>76</v>
      </c>
      <c r="B80" s="7" t="s">
        <v>39</v>
      </c>
      <c r="C80" s="8">
        <v>93.6</v>
      </c>
      <c r="D80" s="5"/>
    </row>
    <row r="81" spans="1:4" x14ac:dyDescent="0.2">
      <c r="A81" s="5" t="s">
        <v>76</v>
      </c>
      <c r="B81" s="7" t="s">
        <v>39</v>
      </c>
      <c r="C81" s="8">
        <v>93.6</v>
      </c>
      <c r="D81" s="5"/>
    </row>
    <row r="82" spans="1:4" x14ac:dyDescent="0.2">
      <c r="A82" s="5" t="s">
        <v>76</v>
      </c>
      <c r="B82" s="7" t="s">
        <v>40</v>
      </c>
      <c r="C82" s="8">
        <v>90.4</v>
      </c>
      <c r="D82" s="5"/>
    </row>
    <row r="83" spans="1:4" x14ac:dyDescent="0.2">
      <c r="A83" s="5" t="s">
        <v>76</v>
      </c>
      <c r="B83" s="7" t="s">
        <v>40</v>
      </c>
      <c r="C83" s="8">
        <v>90.4</v>
      </c>
      <c r="D83" s="5"/>
    </row>
    <row r="84" spans="1:4" x14ac:dyDescent="0.2">
      <c r="A84" s="5" t="s">
        <v>76</v>
      </c>
      <c r="B84" s="7" t="s">
        <v>41</v>
      </c>
      <c r="C84" s="8">
        <v>82.8</v>
      </c>
      <c r="D84" s="5"/>
    </row>
    <row r="85" spans="1:4" x14ac:dyDescent="0.2">
      <c r="A85" s="5" t="s">
        <v>76</v>
      </c>
      <c r="B85" s="7" t="s">
        <v>41</v>
      </c>
      <c r="C85" s="8">
        <v>82.8</v>
      </c>
      <c r="D85" s="5"/>
    </row>
    <row r="86" spans="1:4" x14ac:dyDescent="0.2">
      <c r="A86" s="5" t="s">
        <v>76</v>
      </c>
      <c r="B86" s="7" t="s">
        <v>42</v>
      </c>
      <c r="C86" s="8">
        <v>68.099999999999994</v>
      </c>
      <c r="D86" s="5"/>
    </row>
    <row r="87" spans="1:4" x14ac:dyDescent="0.2">
      <c r="A87" s="5" t="s">
        <v>76</v>
      </c>
      <c r="B87" s="7" t="s">
        <v>42</v>
      </c>
      <c r="C87" s="8">
        <v>68.099999999999994</v>
      </c>
      <c r="D87" s="5"/>
    </row>
    <row r="88" spans="1:4" x14ac:dyDescent="0.2">
      <c r="A88" s="5" t="s">
        <v>77</v>
      </c>
      <c r="B88" s="7" t="s">
        <v>36</v>
      </c>
      <c r="C88" s="8">
        <v>86.4</v>
      </c>
      <c r="D88" s="5"/>
    </row>
    <row r="89" spans="1:4" x14ac:dyDescent="0.2">
      <c r="A89" s="5" t="s">
        <v>77</v>
      </c>
      <c r="B89" s="7" t="s">
        <v>36</v>
      </c>
      <c r="C89" s="8">
        <v>86.4</v>
      </c>
      <c r="D89" s="5"/>
    </row>
    <row r="90" spans="1:4" x14ac:dyDescent="0.2">
      <c r="A90" s="5" t="s">
        <v>77</v>
      </c>
      <c r="B90" s="7" t="s">
        <v>37</v>
      </c>
      <c r="C90" s="8">
        <v>83.3</v>
      </c>
      <c r="D90" s="5"/>
    </row>
    <row r="91" spans="1:4" x14ac:dyDescent="0.2">
      <c r="A91" s="5" t="s">
        <v>77</v>
      </c>
      <c r="B91" s="7" t="s">
        <v>37</v>
      </c>
      <c r="C91" s="8">
        <v>83.3</v>
      </c>
      <c r="D91" s="5"/>
    </row>
    <row r="92" spans="1:4" x14ac:dyDescent="0.2">
      <c r="A92" s="5" t="s">
        <v>77</v>
      </c>
      <c r="B92" s="7" t="s">
        <v>38</v>
      </c>
      <c r="C92" s="8">
        <v>80.7</v>
      </c>
      <c r="D92" s="5"/>
    </row>
    <row r="93" spans="1:4" x14ac:dyDescent="0.2">
      <c r="A93" s="5" t="s">
        <v>77</v>
      </c>
      <c r="B93" s="7" t="s">
        <v>38</v>
      </c>
      <c r="C93" s="8">
        <v>80.7</v>
      </c>
      <c r="D93" s="5"/>
    </row>
    <row r="94" spans="1:4" x14ac:dyDescent="0.2">
      <c r="A94" s="5" t="s">
        <v>77</v>
      </c>
      <c r="B94" s="7" t="s">
        <v>39</v>
      </c>
      <c r="C94" s="8">
        <v>77.5</v>
      </c>
      <c r="D94" s="5"/>
    </row>
    <row r="95" spans="1:4" x14ac:dyDescent="0.2">
      <c r="A95" s="5" t="s">
        <v>77</v>
      </c>
      <c r="B95" s="7" t="s">
        <v>39</v>
      </c>
      <c r="C95" s="8">
        <v>77.5</v>
      </c>
      <c r="D95" s="5"/>
    </row>
    <row r="96" spans="1:4" x14ac:dyDescent="0.2">
      <c r="A96" s="5" t="s">
        <v>77</v>
      </c>
      <c r="B96" s="7" t="s">
        <v>40</v>
      </c>
      <c r="C96" s="8">
        <v>73.599999999999994</v>
      </c>
      <c r="D96" s="5"/>
    </row>
    <row r="97" spans="1:4" x14ac:dyDescent="0.2">
      <c r="A97" s="5" t="s">
        <v>77</v>
      </c>
      <c r="B97" s="7" t="s">
        <v>40</v>
      </c>
      <c r="C97" s="8">
        <v>73.599999999999994</v>
      </c>
      <c r="D97" s="5"/>
    </row>
    <row r="98" spans="1:4" x14ac:dyDescent="0.2">
      <c r="A98" s="5" t="s">
        <v>77</v>
      </c>
      <c r="B98" s="7" t="s">
        <v>41</v>
      </c>
      <c r="C98" s="8">
        <v>66.599999999999994</v>
      </c>
      <c r="D98" s="5"/>
    </row>
    <row r="99" spans="1:4" x14ac:dyDescent="0.2">
      <c r="A99" s="5" t="s">
        <v>77</v>
      </c>
      <c r="B99" s="7" t="s">
        <v>41</v>
      </c>
      <c r="C99" s="8">
        <v>66.599999999999994</v>
      </c>
      <c r="D99" s="5"/>
    </row>
    <row r="100" spans="1:4" x14ac:dyDescent="0.2">
      <c r="A100" s="5" t="s">
        <v>77</v>
      </c>
      <c r="B100" s="7" t="s">
        <v>42</v>
      </c>
      <c r="C100" s="8">
        <v>55.3</v>
      </c>
      <c r="D100" s="5"/>
    </row>
    <row r="101" spans="1:4" x14ac:dyDescent="0.2">
      <c r="A101" s="5" t="s">
        <v>77</v>
      </c>
      <c r="B101" s="7" t="s">
        <v>42</v>
      </c>
      <c r="C101" s="8">
        <v>55.3</v>
      </c>
      <c r="D101" s="5"/>
    </row>
    <row r="102" spans="1:4" x14ac:dyDescent="0.2">
      <c r="A102" s="5" t="s">
        <v>78</v>
      </c>
      <c r="B102" s="7" t="s">
        <v>36</v>
      </c>
      <c r="C102" s="8">
        <v>83.9</v>
      </c>
      <c r="D102" s="5"/>
    </row>
    <row r="103" spans="1:4" x14ac:dyDescent="0.2">
      <c r="A103" s="5" t="s">
        <v>78</v>
      </c>
      <c r="B103" s="7" t="s">
        <v>36</v>
      </c>
      <c r="C103" s="8">
        <v>83.9</v>
      </c>
      <c r="D103" s="5"/>
    </row>
    <row r="104" spans="1:4" x14ac:dyDescent="0.2">
      <c r="A104" s="5" t="s">
        <v>78</v>
      </c>
      <c r="B104" s="7" t="s">
        <v>37</v>
      </c>
      <c r="C104" s="8">
        <v>70.400000000000006</v>
      </c>
      <c r="D104" s="5"/>
    </row>
    <row r="105" spans="1:4" x14ac:dyDescent="0.2">
      <c r="A105" s="5" t="s">
        <v>78</v>
      </c>
      <c r="B105" s="7" t="s">
        <v>37</v>
      </c>
      <c r="C105" s="8">
        <v>70.400000000000006</v>
      </c>
      <c r="D105" s="5"/>
    </row>
    <row r="106" spans="1:4" x14ac:dyDescent="0.2">
      <c r="A106" s="5" t="s">
        <v>78</v>
      </c>
      <c r="B106" s="7" t="s">
        <v>38</v>
      </c>
      <c r="C106" s="8">
        <v>63.5</v>
      </c>
      <c r="D106" s="5"/>
    </row>
    <row r="107" spans="1:4" x14ac:dyDescent="0.2">
      <c r="A107" s="5" t="s">
        <v>78</v>
      </c>
      <c r="B107" s="7" t="s">
        <v>38</v>
      </c>
      <c r="C107" s="8">
        <v>63.5</v>
      </c>
      <c r="D107" s="5"/>
    </row>
    <row r="108" spans="1:4" x14ac:dyDescent="0.2">
      <c r="A108" s="5" t="s">
        <v>78</v>
      </c>
      <c r="B108" s="7" t="s">
        <v>39</v>
      </c>
      <c r="C108" s="8">
        <v>57.3</v>
      </c>
      <c r="D108" s="5"/>
    </row>
    <row r="109" spans="1:4" x14ac:dyDescent="0.2">
      <c r="A109" s="5" t="s">
        <v>78</v>
      </c>
      <c r="B109" s="7" t="s">
        <v>39</v>
      </c>
      <c r="C109" s="8">
        <v>57.3</v>
      </c>
      <c r="D109" s="5"/>
    </row>
    <row r="110" spans="1:4" x14ac:dyDescent="0.2">
      <c r="A110" s="5" t="s">
        <v>78</v>
      </c>
      <c r="B110" s="7" t="s">
        <v>40</v>
      </c>
      <c r="C110" s="8">
        <v>52.1</v>
      </c>
      <c r="D110" s="5"/>
    </row>
    <row r="111" spans="1:4" x14ac:dyDescent="0.2">
      <c r="A111" s="5" t="s">
        <v>78</v>
      </c>
      <c r="B111" s="7" t="s">
        <v>40</v>
      </c>
      <c r="C111" s="8">
        <v>52.1</v>
      </c>
      <c r="D111" s="5"/>
    </row>
    <row r="112" spans="1:4" x14ac:dyDescent="0.2">
      <c r="A112" s="5" t="s">
        <v>78</v>
      </c>
      <c r="B112" s="7" t="s">
        <v>41</v>
      </c>
      <c r="C112" s="8">
        <v>45.5</v>
      </c>
      <c r="D112" s="5"/>
    </row>
    <row r="113" spans="1:4" x14ac:dyDescent="0.2">
      <c r="A113" s="5" t="s">
        <v>78</v>
      </c>
      <c r="B113" s="7" t="s">
        <v>41</v>
      </c>
      <c r="C113" s="8">
        <v>45.5</v>
      </c>
      <c r="D113" s="5"/>
    </row>
    <row r="114" spans="1:4" x14ac:dyDescent="0.2">
      <c r="A114" s="5" t="s">
        <v>78</v>
      </c>
      <c r="B114" s="7" t="s">
        <v>42</v>
      </c>
      <c r="C114" s="8">
        <v>37.6</v>
      </c>
      <c r="D114" s="5"/>
    </row>
    <row r="115" spans="1:4" x14ac:dyDescent="0.2">
      <c r="A115" s="5" t="s">
        <v>78</v>
      </c>
      <c r="B115" s="7" t="s">
        <v>42</v>
      </c>
      <c r="C115" s="8">
        <v>37.6</v>
      </c>
      <c r="D115" s="5"/>
    </row>
    <row r="116" spans="1:4" x14ac:dyDescent="0.2">
      <c r="A116">
        <v>0</v>
      </c>
      <c r="B116">
        <v>0</v>
      </c>
      <c r="C116" s="8">
        <v>0</v>
      </c>
    </row>
    <row r="117" spans="1:4" x14ac:dyDescent="0.2">
      <c r="C117" s="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10A1-286B-9C46-A549-1E7A5CFEB5D3}">
  <dimension ref="A1:D8"/>
  <sheetViews>
    <sheetView workbookViewId="0">
      <selection activeCell="D22" sqref="D22"/>
    </sheetView>
  </sheetViews>
  <sheetFormatPr baseColWidth="10" defaultRowHeight="16" x14ac:dyDescent="0.2"/>
  <cols>
    <col min="1" max="1" width="2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</v>
      </c>
      <c r="B2" t="s">
        <v>24</v>
      </c>
      <c r="D2">
        <f>'calculation-sheet'!B36</f>
        <v>45</v>
      </c>
    </row>
    <row r="3" spans="1:4" x14ac:dyDescent="0.2">
      <c r="A3" t="s">
        <v>17</v>
      </c>
      <c r="B3" t="s">
        <v>24</v>
      </c>
      <c r="D3">
        <f>'calculation-sheet'!B37</f>
        <v>500</v>
      </c>
    </row>
    <row r="4" spans="1:4" x14ac:dyDescent="0.2">
      <c r="A4" t="s">
        <v>18</v>
      </c>
      <c r="B4" t="s">
        <v>24</v>
      </c>
      <c r="D4">
        <f>'calculation-sheet'!B38</f>
        <v>2350</v>
      </c>
    </row>
    <row r="5" spans="1:4" x14ac:dyDescent="0.2">
      <c r="A5" t="s">
        <v>19</v>
      </c>
      <c r="B5" t="s">
        <v>24</v>
      </c>
      <c r="D5">
        <f>'calculation-sheet'!B39</f>
        <v>2895</v>
      </c>
    </row>
    <row r="6" spans="1:4" x14ac:dyDescent="0.2">
      <c r="A6" t="s">
        <v>20</v>
      </c>
      <c r="B6" t="s">
        <v>24</v>
      </c>
      <c r="D6">
        <f>'calculation-sheet'!B40</f>
        <v>1776.6</v>
      </c>
    </row>
    <row r="7" spans="1:4" x14ac:dyDescent="0.2">
      <c r="A7" t="s">
        <v>21</v>
      </c>
      <c r="B7" t="s">
        <v>24</v>
      </c>
      <c r="D7">
        <f>'calculation-sheet'!B41</f>
        <v>4145.3999999999996</v>
      </c>
    </row>
    <row r="8" spans="1:4" x14ac:dyDescent="0.2">
      <c r="A8" t="s">
        <v>22</v>
      </c>
      <c r="B8" t="s">
        <v>24</v>
      </c>
      <c r="D8">
        <f>'calculation-sheet'!B42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viktor-input-sheet</vt:lpstr>
      <vt:lpstr>calculation-sheet</vt:lpstr>
      <vt:lpstr>calculation-sheet2</vt:lpstr>
      <vt:lpstr>viktor-output-sheet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Nane Becher</dc:creator>
  <cp:lastModifiedBy>Nane Becher</cp:lastModifiedBy>
  <dcterms:created xsi:type="dcterms:W3CDTF">2023-09-25T11:13:03Z</dcterms:created>
  <dcterms:modified xsi:type="dcterms:W3CDTF">2023-09-28T23:17:17Z</dcterms:modified>
</cp:coreProperties>
</file>