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4295" yWindow="75" windowWidth="14160" windowHeight="12555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38" i="70" l="1"/>
  <c r="A238" i="70"/>
  <c r="B72" i="70"/>
  <c r="A72" i="70"/>
  <c r="B93" i="70"/>
  <c r="A93" i="70"/>
  <c r="B237" i="70"/>
  <c r="A237" i="70"/>
  <c r="B67" i="70"/>
  <c r="A67" i="70"/>
  <c r="B236" i="70"/>
  <c r="A236" i="70"/>
  <c r="B66" i="70"/>
  <c r="A66" i="70"/>
  <c r="B18" i="70"/>
  <c r="A18" i="70"/>
  <c r="B34" i="70"/>
  <c r="A34" i="70"/>
  <c r="B56" i="70"/>
  <c r="A56" i="70"/>
  <c r="C235" i="70"/>
  <c r="D235" i="70" s="1"/>
  <c r="B235" i="70"/>
  <c r="A235" i="70"/>
  <c r="B36" i="70"/>
  <c r="A36" i="70"/>
  <c r="B38" i="70"/>
  <c r="A38" i="70"/>
  <c r="B45" i="70"/>
  <c r="A45" i="70"/>
  <c r="B234" i="70"/>
  <c r="A234" i="70"/>
  <c r="B233" i="70"/>
  <c r="A233" i="70"/>
  <c r="B16" i="70"/>
  <c r="A16" i="70"/>
  <c r="C232" i="70"/>
  <c r="D232" i="70" s="1"/>
  <c r="B232" i="70"/>
  <c r="A232" i="70"/>
  <c r="B7" i="70"/>
  <c r="A7" i="70"/>
  <c r="B50" i="70"/>
  <c r="A50" i="70"/>
  <c r="B231" i="70"/>
  <c r="A231" i="70"/>
  <c r="B53" i="70"/>
  <c r="A53" i="70"/>
  <c r="B230" i="70"/>
  <c r="A230" i="70"/>
  <c r="B229" i="70"/>
  <c r="A229" i="70"/>
  <c r="B228" i="70"/>
  <c r="A228" i="70"/>
  <c r="B55" i="70"/>
  <c r="A55" i="70"/>
  <c r="B79" i="70"/>
  <c r="A79" i="70"/>
  <c r="B24" i="70"/>
  <c r="A24" i="70"/>
  <c r="B84" i="70"/>
  <c r="A84" i="70"/>
  <c r="B227" i="70"/>
  <c r="A227" i="70"/>
  <c r="B226" i="70"/>
  <c r="A226" i="70"/>
  <c r="B225" i="70"/>
  <c r="A225" i="70"/>
  <c r="B224" i="70"/>
  <c r="A224" i="70"/>
  <c r="B78" i="70"/>
  <c r="A78" i="70"/>
  <c r="B223" i="70"/>
  <c r="A223" i="70"/>
  <c r="B8" i="70"/>
  <c r="A8" i="70"/>
  <c r="B37" i="70"/>
  <c r="A37" i="70"/>
  <c r="B6" i="70"/>
  <c r="A6" i="70"/>
  <c r="B222" i="70"/>
  <c r="A222" i="70"/>
  <c r="B11" i="70"/>
  <c r="A11" i="70"/>
  <c r="B13" i="70"/>
  <c r="A13" i="70"/>
  <c r="B9" i="70"/>
  <c r="A9" i="70"/>
  <c r="B12" i="70"/>
  <c r="A12" i="70"/>
  <c r="B3" i="70"/>
  <c r="A3" i="70"/>
  <c r="B4" i="70"/>
  <c r="A4" i="70"/>
  <c r="B5" i="70"/>
  <c r="A5" i="70"/>
  <c r="B221" i="70"/>
  <c r="A221" i="70"/>
  <c r="C220" i="70"/>
  <c r="D220" i="70" s="1"/>
  <c r="B220" i="70"/>
  <c r="A220" i="70"/>
  <c r="B32" i="70"/>
  <c r="A32" i="70"/>
  <c r="B219" i="70"/>
  <c r="A219" i="70"/>
  <c r="B73" i="70"/>
  <c r="A73" i="70"/>
  <c r="C218" i="70"/>
  <c r="D218" i="70" s="1"/>
  <c r="B218" i="70"/>
  <c r="A218" i="70"/>
  <c r="B217" i="70"/>
  <c r="A217" i="70"/>
  <c r="B44" i="70"/>
  <c r="A44" i="70"/>
  <c r="B41" i="70"/>
  <c r="A41" i="70"/>
  <c r="B216" i="70"/>
  <c r="A216" i="70"/>
  <c r="B215" i="70"/>
  <c r="A215" i="70"/>
  <c r="B59" i="70"/>
  <c r="A59" i="70"/>
  <c r="B35" i="70"/>
  <c r="A35" i="70"/>
  <c r="B43" i="70"/>
  <c r="A43" i="70"/>
  <c r="B214" i="70"/>
  <c r="A214" i="70"/>
  <c r="B213" i="70"/>
  <c r="A213" i="70"/>
  <c r="B62" i="70"/>
  <c r="A62" i="70"/>
  <c r="B39" i="70"/>
  <c r="A39" i="70"/>
  <c r="B212" i="70"/>
  <c r="A212" i="70"/>
  <c r="B211" i="70"/>
  <c r="A211" i="70"/>
  <c r="B210" i="70"/>
  <c r="A210" i="70"/>
  <c r="B31" i="70"/>
  <c r="A31" i="70"/>
  <c r="B25" i="70"/>
  <c r="A25" i="70"/>
  <c r="B209" i="70"/>
  <c r="A209" i="70"/>
  <c r="B208" i="70"/>
  <c r="A208" i="70"/>
  <c r="B40" i="70"/>
  <c r="A40" i="70"/>
  <c r="B22" i="70"/>
  <c r="A22" i="70"/>
  <c r="B42" i="70"/>
  <c r="A42" i="70"/>
  <c r="B207" i="70"/>
  <c r="A207" i="70"/>
  <c r="B206" i="70"/>
  <c r="A206" i="70"/>
  <c r="B68" i="70"/>
  <c r="A68" i="70"/>
  <c r="B205" i="70"/>
  <c r="A205" i="70"/>
  <c r="B204" i="70"/>
  <c r="A204" i="70"/>
  <c r="B203" i="70"/>
  <c r="A203" i="70"/>
  <c r="B202" i="70"/>
  <c r="A202" i="70"/>
  <c r="B58" i="70"/>
  <c r="A58" i="70"/>
  <c r="B201" i="70"/>
  <c r="A201" i="70"/>
  <c r="B80" i="70"/>
  <c r="A80" i="70"/>
  <c r="B91" i="70"/>
  <c r="A91" i="70"/>
  <c r="B96" i="70"/>
  <c r="A96" i="70"/>
  <c r="B90" i="70"/>
  <c r="A90" i="70"/>
  <c r="B70" i="70"/>
  <c r="A70" i="70"/>
  <c r="B95" i="70"/>
  <c r="A95" i="70"/>
  <c r="B75" i="70"/>
  <c r="A75" i="70"/>
  <c r="B82" i="70"/>
  <c r="A82" i="70"/>
  <c r="B200" i="70"/>
  <c r="A200" i="70"/>
  <c r="B28" i="70"/>
  <c r="A28" i="70"/>
  <c r="B81" i="70"/>
  <c r="A81" i="70"/>
  <c r="B49" i="70"/>
  <c r="A49" i="70"/>
  <c r="B89" i="70"/>
  <c r="A89" i="70"/>
  <c r="B85" i="70"/>
  <c r="A85" i="70"/>
  <c r="B83" i="70"/>
  <c r="A83" i="70"/>
  <c r="B199" i="70"/>
  <c r="A199" i="70"/>
  <c r="B86" i="70"/>
  <c r="A86" i="70"/>
  <c r="B46" i="70"/>
  <c r="A46" i="70"/>
  <c r="B61" i="70"/>
  <c r="A61" i="70"/>
  <c r="B198" i="70"/>
  <c r="A198" i="70"/>
  <c r="B51" i="70"/>
  <c r="A51" i="70"/>
  <c r="B48" i="70"/>
  <c r="A48" i="70"/>
  <c r="B19" i="70"/>
  <c r="A19" i="70"/>
  <c r="C197" i="70"/>
  <c r="D197" i="70" s="1"/>
  <c r="B197" i="70"/>
  <c r="A197" i="70"/>
  <c r="C196" i="70"/>
  <c r="D196" i="70" s="1"/>
  <c r="B196" i="70"/>
  <c r="A196" i="70"/>
  <c r="C195" i="70"/>
  <c r="D195" i="70" s="1"/>
  <c r="B195" i="70"/>
  <c r="A195" i="70"/>
  <c r="C194" i="70"/>
  <c r="D194" i="70" s="1"/>
  <c r="B194" i="70"/>
  <c r="A194" i="70"/>
  <c r="C193" i="70"/>
  <c r="D193" i="70" s="1"/>
  <c r="B193" i="70"/>
  <c r="A193" i="70"/>
  <c r="C192" i="70"/>
  <c r="D192" i="70" s="1"/>
  <c r="B192" i="70"/>
  <c r="A192" i="70"/>
  <c r="B92" i="70"/>
  <c r="A92" i="70"/>
  <c r="C191" i="70"/>
  <c r="D191" i="70" s="1"/>
  <c r="B191" i="70"/>
  <c r="A191" i="70"/>
  <c r="C190" i="70"/>
  <c r="D190" i="70" s="1"/>
  <c r="B190" i="70"/>
  <c r="A190" i="70"/>
  <c r="C189" i="70"/>
  <c r="D189" i="70" s="1"/>
  <c r="B189" i="70"/>
  <c r="A189" i="70"/>
  <c r="B188" i="70"/>
  <c r="A188" i="70"/>
  <c r="B187" i="70"/>
  <c r="A187" i="70"/>
  <c r="B186" i="70"/>
  <c r="A186" i="70"/>
  <c r="B185" i="70"/>
  <c r="A185" i="70"/>
  <c r="B71" i="70"/>
  <c r="A71" i="70"/>
  <c r="B76" i="70"/>
  <c r="A76" i="70"/>
  <c r="B69" i="70"/>
  <c r="A69" i="70"/>
  <c r="B63" i="70"/>
  <c r="A63" i="70"/>
  <c r="B33" i="70"/>
  <c r="A33" i="70"/>
  <c r="B47" i="70"/>
  <c r="A47" i="70"/>
  <c r="B54" i="70"/>
  <c r="A54" i="70"/>
  <c r="B23" i="70"/>
  <c r="A23" i="70"/>
  <c r="B60" i="70"/>
  <c r="A60" i="70"/>
  <c r="B65" i="70"/>
  <c r="A65" i="70"/>
  <c r="C184" i="70"/>
  <c r="D184" i="70" s="1"/>
  <c r="B184" i="70"/>
  <c r="A184" i="70"/>
  <c r="C183" i="70"/>
  <c r="D183" i="70" s="1"/>
  <c r="B183" i="70"/>
  <c r="A183" i="70"/>
  <c r="C182" i="70"/>
  <c r="D182" i="70" s="1"/>
  <c r="B182" i="70"/>
  <c r="A182" i="70"/>
  <c r="C181" i="70"/>
  <c r="D181" i="70" s="1"/>
  <c r="B181" i="70"/>
  <c r="A181" i="70"/>
  <c r="C180" i="70"/>
  <c r="D180" i="70" s="1"/>
  <c r="B180" i="70"/>
  <c r="A180" i="70"/>
  <c r="C179" i="70"/>
  <c r="D179" i="70" s="1"/>
  <c r="B179" i="70"/>
  <c r="A179" i="70"/>
  <c r="C178" i="70"/>
  <c r="D178" i="70" s="1"/>
  <c r="B178" i="70"/>
  <c r="A178" i="70"/>
  <c r="B77" i="70"/>
  <c r="A77" i="70"/>
  <c r="B52" i="70"/>
  <c r="A52" i="70"/>
  <c r="C177" i="70"/>
  <c r="D177" i="70" s="1"/>
  <c r="B177" i="70"/>
  <c r="A177" i="70"/>
  <c r="C176" i="70"/>
  <c r="D176" i="70" s="1"/>
  <c r="B176" i="70"/>
  <c r="A176" i="70"/>
  <c r="B175" i="70"/>
  <c r="A175" i="70"/>
  <c r="C174" i="70"/>
  <c r="D174" i="70" s="1"/>
  <c r="B174" i="70"/>
  <c r="A174" i="70"/>
  <c r="C173" i="70"/>
  <c r="D173" i="70" s="1"/>
  <c r="B173" i="70"/>
  <c r="A173" i="70"/>
  <c r="B172" i="70"/>
  <c r="A172" i="70"/>
  <c r="B171" i="70"/>
  <c r="A171" i="70"/>
  <c r="C170" i="70"/>
  <c r="D170" i="70" s="1"/>
  <c r="B170" i="70"/>
  <c r="A170" i="70"/>
  <c r="C169" i="70"/>
  <c r="D169" i="70" s="1"/>
  <c r="B169" i="70"/>
  <c r="A169" i="70"/>
  <c r="C168" i="70"/>
  <c r="D168" i="70" s="1"/>
  <c r="B168" i="70"/>
  <c r="A168" i="70"/>
  <c r="C167" i="70"/>
  <c r="D167" i="70" s="1"/>
  <c r="B167" i="70"/>
  <c r="A167" i="70"/>
  <c r="C166" i="70"/>
  <c r="D166" i="70" s="1"/>
  <c r="B166" i="70"/>
  <c r="A166" i="70"/>
  <c r="C165" i="70"/>
  <c r="D165" i="70" s="1"/>
  <c r="B165" i="70"/>
  <c r="A165" i="70"/>
  <c r="C164" i="70"/>
  <c r="D164" i="70" s="1"/>
  <c r="B164" i="70"/>
  <c r="A164" i="70"/>
  <c r="B163" i="70"/>
  <c r="A163" i="70"/>
  <c r="B162" i="70"/>
  <c r="A162" i="70"/>
  <c r="C161" i="70"/>
  <c r="D161" i="70" s="1"/>
  <c r="B161" i="70"/>
  <c r="A161" i="70"/>
  <c r="C160" i="70"/>
  <c r="D160" i="70" s="1"/>
  <c r="B160" i="70"/>
  <c r="A160" i="70"/>
  <c r="C159" i="70"/>
  <c r="D159" i="70" s="1"/>
  <c r="B159" i="70"/>
  <c r="A159" i="70"/>
  <c r="C158" i="70"/>
  <c r="D158" i="70" s="1"/>
  <c r="B158" i="70"/>
  <c r="A158" i="70"/>
  <c r="C157" i="70"/>
  <c r="D157" i="70" s="1"/>
  <c r="B157" i="70"/>
  <c r="A157" i="70"/>
  <c r="B156" i="70"/>
  <c r="A156" i="70"/>
  <c r="C155" i="70"/>
  <c r="D155" i="70" s="1"/>
  <c r="B155" i="70"/>
  <c r="A155" i="70"/>
  <c r="C154" i="70"/>
  <c r="D154" i="70" s="1"/>
  <c r="B154" i="70"/>
  <c r="A154" i="70"/>
  <c r="B153" i="70"/>
  <c r="A153" i="70"/>
  <c r="B152" i="70"/>
  <c r="A152" i="70"/>
  <c r="B88" i="70"/>
  <c r="A88" i="70"/>
  <c r="C151" i="70"/>
  <c r="D151" i="70" s="1"/>
  <c r="B151" i="70"/>
  <c r="A151" i="70"/>
  <c r="C150" i="70"/>
  <c r="D150" i="70" s="1"/>
  <c r="B150" i="70"/>
  <c r="A150" i="70"/>
  <c r="C149" i="70"/>
  <c r="D149" i="70" s="1"/>
  <c r="B149" i="70"/>
  <c r="A149" i="70"/>
  <c r="C148" i="70"/>
  <c r="D148" i="70" s="1"/>
  <c r="B148" i="70"/>
  <c r="A148" i="70"/>
  <c r="C147" i="70"/>
  <c r="D147" i="70" s="1"/>
  <c r="B147" i="70"/>
  <c r="A147" i="70"/>
  <c r="C146" i="70"/>
  <c r="D146" i="70" s="1"/>
  <c r="B146" i="70"/>
  <c r="A146" i="70"/>
  <c r="B145" i="70"/>
  <c r="A145" i="70"/>
  <c r="C144" i="70"/>
  <c r="D144" i="70" s="1"/>
  <c r="B144" i="70"/>
  <c r="A144" i="70"/>
  <c r="B143" i="70"/>
  <c r="A143" i="70"/>
  <c r="B142" i="70"/>
  <c r="A142" i="70"/>
  <c r="B141" i="70"/>
  <c r="A141" i="70"/>
  <c r="B140" i="70"/>
  <c r="A140" i="70"/>
  <c r="B139" i="70"/>
  <c r="A139" i="70"/>
  <c r="B138" i="70"/>
  <c r="A138" i="70"/>
  <c r="B137" i="70"/>
  <c r="A137" i="70"/>
  <c r="B136" i="70"/>
  <c r="A136" i="70"/>
  <c r="B135" i="70"/>
  <c r="A135" i="70"/>
  <c r="B134" i="70"/>
  <c r="A134" i="70"/>
  <c r="B133" i="70"/>
  <c r="A133" i="70"/>
  <c r="B132" i="70"/>
  <c r="A132" i="70"/>
  <c r="B131" i="70"/>
  <c r="A131" i="70"/>
  <c r="B130" i="70"/>
  <c r="A130" i="70"/>
  <c r="B129" i="70"/>
  <c r="A129" i="70"/>
  <c r="B128" i="70"/>
  <c r="A128" i="70"/>
  <c r="B127" i="70"/>
  <c r="A127" i="70"/>
  <c r="B126" i="70"/>
  <c r="A126" i="70"/>
  <c r="B125" i="70"/>
  <c r="A125" i="70"/>
  <c r="B124" i="70"/>
  <c r="A124" i="70"/>
  <c r="B123" i="70"/>
  <c r="A123" i="70"/>
  <c r="B122" i="70"/>
  <c r="A122" i="70"/>
  <c r="B121" i="70"/>
  <c r="A121" i="70"/>
  <c r="B120" i="70"/>
  <c r="A120" i="70"/>
  <c r="B119" i="70"/>
  <c r="A119" i="70"/>
  <c r="B118" i="70"/>
  <c r="A118" i="70"/>
  <c r="B117" i="70"/>
  <c r="A117" i="70"/>
  <c r="B27" i="70"/>
  <c r="A27" i="70"/>
  <c r="B64" i="70"/>
  <c r="A64" i="70"/>
  <c r="B116" i="70"/>
  <c r="A116" i="70"/>
  <c r="B29" i="70"/>
  <c r="A29" i="70"/>
  <c r="B30" i="70"/>
  <c r="A30" i="70"/>
  <c r="B26" i="70"/>
  <c r="A26" i="70"/>
  <c r="B115" i="70"/>
  <c r="A115" i="70"/>
  <c r="B74" i="70"/>
  <c r="A74" i="70"/>
  <c r="B114" i="70"/>
  <c r="A114" i="70"/>
  <c r="B113" i="70"/>
  <c r="A113" i="70"/>
  <c r="B112" i="70"/>
  <c r="A112" i="70"/>
  <c r="B57" i="70"/>
  <c r="A57" i="70"/>
  <c r="B10" i="70"/>
  <c r="A10" i="70"/>
  <c r="B14" i="70"/>
  <c r="A14" i="70"/>
  <c r="B15" i="70"/>
  <c r="A15" i="70"/>
  <c r="B111" i="70"/>
  <c r="A111" i="70"/>
  <c r="B21" i="70"/>
  <c r="A21" i="70"/>
  <c r="B110" i="70"/>
  <c r="A110" i="70"/>
  <c r="B109" i="70"/>
  <c r="A109" i="70"/>
  <c r="B108" i="70"/>
  <c r="A108" i="70"/>
  <c r="B107" i="70"/>
  <c r="A107" i="70"/>
  <c r="B106" i="70"/>
  <c r="A106" i="70"/>
  <c r="B105" i="70"/>
  <c r="A105" i="70"/>
  <c r="B87" i="70"/>
  <c r="A87" i="70"/>
  <c r="B20" i="70"/>
  <c r="A20" i="70"/>
  <c r="B17" i="70"/>
  <c r="A17" i="70"/>
  <c r="B104" i="70"/>
  <c r="A104" i="70"/>
  <c r="B103" i="70"/>
  <c r="A103" i="70"/>
  <c r="B102" i="70"/>
  <c r="A102" i="70"/>
  <c r="B101" i="70"/>
  <c r="A101" i="70"/>
  <c r="B100" i="70"/>
  <c r="A100" i="70"/>
  <c r="B99" i="70"/>
  <c r="A99" i="70"/>
  <c r="B98" i="70"/>
  <c r="A98" i="70"/>
  <c r="B97" i="70"/>
  <c r="A97" i="70"/>
  <c r="B94" i="70"/>
  <c r="A94" i="70"/>
  <c r="C2" i="70"/>
  <c r="D2" i="70" s="1"/>
  <c r="B2" i="70"/>
  <c r="A2" i="70"/>
  <c r="A195" i="71"/>
  <c r="B195" i="71"/>
  <c r="A193" i="71"/>
  <c r="B193" i="71"/>
  <c r="C228" i="7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C221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4" i="71"/>
  <c r="A194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D129" i="71" s="1"/>
  <c r="B129" i="71"/>
  <c r="A129" i="71"/>
  <c r="C128" i="71"/>
  <c r="D128" i="71" s="1"/>
  <c r="B128" i="71"/>
  <c r="A128" i="71"/>
  <c r="C127" i="71"/>
  <c r="B127" i="71"/>
  <c r="A127" i="71"/>
  <c r="B126" i="71"/>
  <c r="A126" i="71"/>
  <c r="C125" i="71"/>
  <c r="B125" i="71"/>
  <c r="A125" i="71"/>
  <c r="C124" i="71"/>
  <c r="D124" i="71" s="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D104" i="71" s="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D90" i="71" s="1"/>
  <c r="B90" i="71"/>
  <c r="A90" i="71"/>
  <c r="C89" i="71"/>
  <c r="B89" i="71"/>
  <c r="A89" i="71"/>
  <c r="C88" i="71"/>
  <c r="B88" i="71"/>
  <c r="A88" i="71"/>
  <c r="C87" i="71"/>
  <c r="B87" i="71"/>
  <c r="A87" i="71"/>
  <c r="C86" i="71"/>
  <c r="D86" i="71" s="1"/>
  <c r="B86" i="71"/>
  <c r="A86" i="71"/>
  <c r="B85" i="71"/>
  <c r="A85" i="71"/>
  <c r="B84" i="71"/>
  <c r="A84" i="71"/>
  <c r="C83" i="71"/>
  <c r="B83" i="71"/>
  <c r="A83" i="71"/>
  <c r="C82" i="71"/>
  <c r="D82" i="71" s="1"/>
  <c r="B82" i="71"/>
  <c r="A82" i="71"/>
  <c r="C81" i="71"/>
  <c r="B81" i="71"/>
  <c r="A81" i="71"/>
  <c r="C80" i="71"/>
  <c r="D80" i="71" s="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D72" i="71" s="1"/>
  <c r="B72" i="71"/>
  <c r="A72" i="71"/>
  <c r="C71" i="71"/>
  <c r="B71" i="71"/>
  <c r="A71" i="71"/>
  <c r="C70" i="71"/>
  <c r="D70" i="71" s="1"/>
  <c r="B70" i="71"/>
  <c r="A70" i="71"/>
  <c r="C69" i="71"/>
  <c r="D69" i="71" s="1"/>
  <c r="B69" i="71"/>
  <c r="A69" i="71"/>
  <c r="C68" i="71"/>
  <c r="B68" i="71"/>
  <c r="A68" i="71"/>
  <c r="C67" i="71"/>
  <c r="B67" i="71"/>
  <c r="A67" i="71"/>
  <c r="B66" i="71"/>
  <c r="A66" i="71"/>
  <c r="C65" i="71"/>
  <c r="D65" i="71" s="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D2" i="71" s="1"/>
  <c r="B2" i="71"/>
  <c r="A2" i="71"/>
  <c r="B238" i="71"/>
  <c r="A238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D228" i="71"/>
  <c r="D221" i="71"/>
  <c r="D191" i="71"/>
  <c r="D187" i="71"/>
  <c r="D132" i="71"/>
  <c r="D131" i="71"/>
  <c r="D127" i="71"/>
  <c r="D125" i="71"/>
  <c r="D123" i="71"/>
  <c r="D108" i="71"/>
  <c r="D107" i="71"/>
  <c r="D103" i="71"/>
  <c r="D99" i="71"/>
  <c r="D95" i="71"/>
  <c r="D91" i="71"/>
  <c r="D89" i="71"/>
  <c r="D88" i="71"/>
  <c r="D87" i="71"/>
  <c r="D83" i="71"/>
  <c r="D81" i="71"/>
  <c r="D79" i="71"/>
  <c r="D76" i="71"/>
  <c r="D71" i="71"/>
  <c r="D68" i="71"/>
  <c r="D67" i="71"/>
  <c r="D96" i="71" l="1"/>
  <c r="D77" i="71"/>
  <c r="D92" i="71"/>
  <c r="D105" i="71"/>
  <c r="D98" i="71"/>
  <c r="D102" i="71"/>
  <c r="D106" i="71"/>
  <c r="D130" i="71"/>
  <c r="C65" i="67" l="1"/>
  <c r="B65" i="67"/>
  <c r="A65" i="67"/>
  <c r="C64" i="67"/>
  <c r="B64" i="67"/>
  <c r="A64" i="67"/>
  <c r="A63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I31" i="66" l="1"/>
  <c r="G25" i="68"/>
  <c r="G25" i="66"/>
  <c r="F31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H7" i="68" s="1"/>
  <c r="E11" i="68"/>
  <c r="E7" i="68" s="1"/>
  <c r="J7" i="68"/>
  <c r="J5" i="68" s="1"/>
  <c r="I7" i="68"/>
  <c r="I5" i="68" s="1"/>
  <c r="J6" i="68"/>
  <c r="I6" i="68"/>
  <c r="H6" i="68"/>
  <c r="G6" i="68"/>
  <c r="F6" i="68"/>
  <c r="E6" i="68"/>
  <c r="D6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R37" i="66"/>
  <c r="S37" i="66" s="1"/>
  <c r="J32" i="66"/>
  <c r="I32" i="66"/>
  <c r="H32" i="66"/>
  <c r="I29" i="66"/>
  <c r="E29" i="66"/>
  <c r="J24" i="66"/>
  <c r="I24" i="66"/>
  <c r="H24" i="66"/>
  <c r="E24" i="66"/>
  <c r="J18" i="66"/>
  <c r="I18" i="66"/>
  <c r="H18" i="66"/>
  <c r="E18" i="66"/>
  <c r="J11" i="66"/>
  <c r="I11" i="66"/>
  <c r="H11" i="66"/>
  <c r="E11" i="66"/>
  <c r="J7" i="66"/>
  <c r="I7" i="66"/>
  <c r="I5" i="66" s="1"/>
  <c r="I2" i="66" s="1"/>
  <c r="H7" i="66"/>
  <c r="E7" i="66"/>
  <c r="J6" i="66"/>
  <c r="I6" i="66"/>
  <c r="H6" i="66"/>
  <c r="G6" i="66"/>
  <c r="F6" i="66"/>
  <c r="E6" i="66"/>
  <c r="D6" i="66"/>
  <c r="F26" i="66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I2" i="68" l="1"/>
  <c r="C18" i="70"/>
  <c r="C231" i="71"/>
  <c r="D231" i="71" s="1"/>
  <c r="C221" i="70"/>
  <c r="C192" i="71"/>
  <c r="D192" i="71" s="1"/>
  <c r="R30" i="66"/>
  <c r="S30" i="66" s="1"/>
  <c r="C236" i="70"/>
  <c r="C233" i="71"/>
  <c r="D233" i="71" s="1"/>
  <c r="C93" i="70"/>
  <c r="C236" i="71"/>
  <c r="D236" i="71" s="1"/>
  <c r="C56" i="70"/>
  <c r="C229" i="71"/>
  <c r="D229" i="71" s="1"/>
  <c r="C237" i="70"/>
  <c r="C235" i="71"/>
  <c r="D235" i="71" s="1"/>
  <c r="C34" i="70"/>
  <c r="C230" i="71"/>
  <c r="D230" i="71" s="1"/>
  <c r="R22" i="66"/>
  <c r="S22" i="66" s="1"/>
  <c r="C72" i="70"/>
  <c r="C237" i="71"/>
  <c r="D237" i="71" s="1"/>
  <c r="C67" i="70"/>
  <c r="C234" i="71"/>
  <c r="D234" i="71" s="1"/>
  <c r="C238" i="70"/>
  <c r="C238" i="71"/>
  <c r="D238" i="71" s="1"/>
  <c r="F26" i="68"/>
  <c r="G26" i="68"/>
  <c r="G26" i="66"/>
  <c r="K26" i="66" s="1"/>
  <c r="P39" i="69"/>
  <c r="AF39" i="69"/>
  <c r="X39" i="69"/>
  <c r="K39" i="66"/>
  <c r="R21" i="66" s="1"/>
  <c r="S21" i="66" s="1"/>
  <c r="K43" i="66"/>
  <c r="N11" i="66" s="1"/>
  <c r="AD39" i="67"/>
  <c r="Y39" i="67"/>
  <c r="AA39" i="67"/>
  <c r="R39" i="67"/>
  <c r="Z39" i="67"/>
  <c r="V43" i="67"/>
  <c r="V65" i="67" s="1"/>
  <c r="E5" i="68"/>
  <c r="H5" i="68"/>
  <c r="AA39" i="69"/>
  <c r="S39" i="69"/>
  <c r="AC39" i="69"/>
  <c r="M39" i="69"/>
  <c r="E39" i="69"/>
  <c r="Y39" i="69"/>
  <c r="D39" i="69"/>
  <c r="L39" i="69"/>
  <c r="T39" i="69"/>
  <c r="AB39" i="69"/>
  <c r="S39" i="67" l="1"/>
  <c r="S35" i="67" s="1"/>
  <c r="S64" i="67" s="1"/>
  <c r="D238" i="70"/>
  <c r="D221" i="70"/>
  <c r="K35" i="66"/>
  <c r="C66" i="70"/>
  <c r="C232" i="71"/>
  <c r="D232" i="71" s="1"/>
  <c r="D237" i="70"/>
  <c r="D236" i="70"/>
  <c r="D34" i="70"/>
  <c r="D93" i="70"/>
  <c r="D18" i="70"/>
  <c r="D67" i="70"/>
  <c r="D72" i="70"/>
  <c r="D56" i="70"/>
  <c r="K26" i="68"/>
  <c r="H39" i="67"/>
  <c r="H35" i="67" s="1"/>
  <c r="H64" i="67" s="1"/>
  <c r="X39" i="67"/>
  <c r="X35" i="67" s="1"/>
  <c r="X64" i="67" s="1"/>
  <c r="AF43" i="67"/>
  <c r="AF65" i="67" s="1"/>
  <c r="Q39" i="67"/>
  <c r="Q35" i="67" s="1"/>
  <c r="Q64" i="67" s="1"/>
  <c r="H39" i="69"/>
  <c r="H35" i="69" s="1"/>
  <c r="V39" i="67"/>
  <c r="V35" i="67" s="1"/>
  <c r="V64" i="67" s="1"/>
  <c r="J43" i="69"/>
  <c r="J61" i="69" s="1"/>
  <c r="E43" i="67"/>
  <c r="E65" i="67" s="1"/>
  <c r="N39" i="69"/>
  <c r="N35" i="69" s="1"/>
  <c r="AD39" i="69"/>
  <c r="AD35" i="69" s="1"/>
  <c r="K39" i="67"/>
  <c r="K35" i="67" s="1"/>
  <c r="K64" i="67" s="1"/>
  <c r="AD35" i="67"/>
  <c r="AD64" i="67" s="1"/>
  <c r="P43" i="67"/>
  <c r="P65" i="67" s="1"/>
  <c r="I43" i="67"/>
  <c r="I65" i="67" s="1"/>
  <c r="AE43" i="67"/>
  <c r="AE65" i="67" s="1"/>
  <c r="N39" i="67"/>
  <c r="N35" i="67" s="1"/>
  <c r="N64" i="67" s="1"/>
  <c r="W43" i="67"/>
  <c r="W65" i="67" s="1"/>
  <c r="P35" i="69"/>
  <c r="P60" i="69" s="1"/>
  <c r="K39" i="69"/>
  <c r="K35" i="69" s="1"/>
  <c r="K60" i="69" s="1"/>
  <c r="N43" i="67"/>
  <c r="N65" i="67" s="1"/>
  <c r="L39" i="67"/>
  <c r="L35" i="67" s="1"/>
  <c r="L64" i="67" s="1"/>
  <c r="AB39" i="67"/>
  <c r="AB35" i="67" s="1"/>
  <c r="AB64" i="67" s="1"/>
  <c r="G43" i="67"/>
  <c r="G65" i="67" s="1"/>
  <c r="M43" i="67"/>
  <c r="M65" i="67" s="1"/>
  <c r="AC43" i="67"/>
  <c r="AC65" i="67" s="1"/>
  <c r="R43" i="67"/>
  <c r="R65" i="67" s="1"/>
  <c r="F39" i="67"/>
  <c r="F35" i="67" s="1"/>
  <c r="F64" i="67" s="1"/>
  <c r="AF35" i="69"/>
  <c r="AF60" i="69" s="1"/>
  <c r="U39" i="69"/>
  <c r="U35" i="69" s="1"/>
  <c r="K43" i="68"/>
  <c r="N9" i="68" s="1"/>
  <c r="J39" i="67"/>
  <c r="J35" i="67" s="1"/>
  <c r="J64" i="67" s="1"/>
  <c r="L35" i="69"/>
  <c r="L60" i="69" s="1"/>
  <c r="V43" i="69"/>
  <c r="V61" i="69" s="1"/>
  <c r="O39" i="69"/>
  <c r="O35" i="69" s="1"/>
  <c r="AF43" i="69"/>
  <c r="AF61" i="69" s="1"/>
  <c r="E43" i="69"/>
  <c r="E61" i="69" s="1"/>
  <c r="AD43" i="69"/>
  <c r="AD61" i="69" s="1"/>
  <c r="R43" i="69"/>
  <c r="R61" i="69" s="1"/>
  <c r="Q39" i="69"/>
  <c r="Q35" i="69" s="1"/>
  <c r="J39" i="69"/>
  <c r="J35" i="69" s="1"/>
  <c r="Z39" i="69"/>
  <c r="Z35" i="69" s="1"/>
  <c r="Z60" i="69" s="1"/>
  <c r="K43" i="69"/>
  <c r="K61" i="69" s="1"/>
  <c r="AA43" i="69"/>
  <c r="AA61" i="69" s="1"/>
  <c r="N43" i="69"/>
  <c r="N61" i="69" s="1"/>
  <c r="D43" i="69"/>
  <c r="D61" i="69" s="1"/>
  <c r="T43" i="69"/>
  <c r="T61" i="69" s="1"/>
  <c r="Y43" i="69"/>
  <c r="Y61" i="69" s="1"/>
  <c r="O43" i="67"/>
  <c r="O65" i="67" s="1"/>
  <c r="M39" i="67"/>
  <c r="M35" i="67" s="1"/>
  <c r="M64" i="67" s="1"/>
  <c r="AA43" i="67"/>
  <c r="AA65" i="67" s="1"/>
  <c r="O39" i="67"/>
  <c r="O35" i="67" s="1"/>
  <c r="O64" i="67" s="1"/>
  <c r="I43" i="69"/>
  <c r="I61" i="69" s="1"/>
  <c r="Y43" i="67"/>
  <c r="Y65" i="67" s="1"/>
  <c r="X35" i="69"/>
  <c r="I39" i="69"/>
  <c r="I35" i="69" s="1"/>
  <c r="D35" i="69"/>
  <c r="AB35" i="69"/>
  <c r="G39" i="69"/>
  <c r="G35" i="69" s="1"/>
  <c r="W39" i="69"/>
  <c r="W35" i="69" s="1"/>
  <c r="Z43" i="69"/>
  <c r="Z61" i="69" s="1"/>
  <c r="Y35" i="69"/>
  <c r="O43" i="69"/>
  <c r="O61" i="69" s="1"/>
  <c r="AE43" i="69"/>
  <c r="AE61" i="69" s="1"/>
  <c r="H43" i="69"/>
  <c r="H61" i="69" s="1"/>
  <c r="X43" i="69"/>
  <c r="X61" i="69" s="1"/>
  <c r="AA35" i="69"/>
  <c r="M43" i="69"/>
  <c r="M61" i="69" s="1"/>
  <c r="AC43" i="69"/>
  <c r="AC61" i="69" s="1"/>
  <c r="R35" i="67"/>
  <c r="R64" i="67" s="1"/>
  <c r="D43" i="67"/>
  <c r="D65" i="67" s="1"/>
  <c r="T43" i="67"/>
  <c r="T65" i="67" s="1"/>
  <c r="E39" i="67"/>
  <c r="E35" i="67" s="1"/>
  <c r="E64" i="67" s="1"/>
  <c r="U39" i="67"/>
  <c r="U35" i="67" s="1"/>
  <c r="U64" i="67" s="1"/>
  <c r="AA35" i="67"/>
  <c r="AA64" i="67" s="1"/>
  <c r="S43" i="67"/>
  <c r="S65" i="67" s="1"/>
  <c r="G39" i="67"/>
  <c r="G35" i="67" s="1"/>
  <c r="G64" i="67" s="1"/>
  <c r="J43" i="67"/>
  <c r="J65" i="67" s="1"/>
  <c r="Y35" i="67"/>
  <c r="Y64" i="67" s="1"/>
  <c r="R39" i="69"/>
  <c r="R35" i="69" s="1"/>
  <c r="F43" i="69"/>
  <c r="F61" i="69" s="1"/>
  <c r="M35" i="69"/>
  <c r="AC35" i="69"/>
  <c r="S43" i="69"/>
  <c r="S61" i="69" s="1"/>
  <c r="L43" i="69"/>
  <c r="L61" i="69" s="1"/>
  <c r="AB43" i="69"/>
  <c r="AB61" i="69" s="1"/>
  <c r="Q43" i="69"/>
  <c r="Q61" i="69" s="1"/>
  <c r="K39" i="68"/>
  <c r="K35" i="68" s="1"/>
  <c r="F43" i="67"/>
  <c r="F65" i="67" s="1"/>
  <c r="P39" i="67"/>
  <c r="P35" i="67" s="1"/>
  <c r="P64" i="67" s="1"/>
  <c r="AF39" i="67"/>
  <c r="AF35" i="67" s="1"/>
  <c r="AF64" i="67" s="1"/>
  <c r="H43" i="67"/>
  <c r="H65" i="67" s="1"/>
  <c r="X43" i="67"/>
  <c r="X65" i="67" s="1"/>
  <c r="I39" i="67"/>
  <c r="I35" i="67" s="1"/>
  <c r="I64" i="67" s="1"/>
  <c r="Q43" i="67"/>
  <c r="Q65" i="67" s="1"/>
  <c r="K43" i="67"/>
  <c r="K65" i="67" s="1"/>
  <c r="AE39" i="67"/>
  <c r="AE35" i="67" s="1"/>
  <c r="AE64" i="67" s="1"/>
  <c r="K6" i="66"/>
  <c r="N10" i="66"/>
  <c r="T35" i="69"/>
  <c r="F39" i="69"/>
  <c r="F35" i="69" s="1"/>
  <c r="V39" i="69"/>
  <c r="V35" i="69" s="1"/>
  <c r="AE39" i="69"/>
  <c r="AE35" i="69" s="1"/>
  <c r="E35" i="69"/>
  <c r="G43" i="69"/>
  <c r="G61" i="69" s="1"/>
  <c r="W43" i="69"/>
  <c r="W61" i="69" s="1"/>
  <c r="P43" i="69"/>
  <c r="P61" i="69" s="1"/>
  <c r="S35" i="69"/>
  <c r="U43" i="69"/>
  <c r="U61" i="69" s="1"/>
  <c r="AD43" i="67"/>
  <c r="AD65" i="67" s="1"/>
  <c r="D39" i="67"/>
  <c r="D35" i="67" s="1"/>
  <c r="D64" i="67" s="1"/>
  <c r="T39" i="67"/>
  <c r="T35" i="67" s="1"/>
  <c r="T64" i="67" s="1"/>
  <c r="Z35" i="67"/>
  <c r="Z64" i="67" s="1"/>
  <c r="L43" i="67"/>
  <c r="L65" i="67" s="1"/>
  <c r="AB43" i="67"/>
  <c r="AB65" i="67" s="1"/>
  <c r="AC39" i="67"/>
  <c r="AC35" i="67" s="1"/>
  <c r="AC64" i="67" s="1"/>
  <c r="U43" i="67"/>
  <c r="U65" i="67" s="1"/>
  <c r="W39" i="67"/>
  <c r="W35" i="67" s="1"/>
  <c r="W64" i="67" s="1"/>
  <c r="Z43" i="67"/>
  <c r="Z65" i="67" s="1"/>
  <c r="G13" i="66"/>
  <c r="F13" i="66"/>
  <c r="D13" i="66"/>
  <c r="K13" i="66" s="1"/>
  <c r="R26" i="66" s="1"/>
  <c r="S26" i="66" s="1"/>
  <c r="D66" i="70" l="1"/>
  <c r="AF6" i="69"/>
  <c r="AF56" i="69" s="1"/>
  <c r="N6" i="67"/>
  <c r="N57" i="67" s="1"/>
  <c r="D8" i="68"/>
  <c r="D8" i="66"/>
  <c r="F22" i="66"/>
  <c r="F22" i="68"/>
  <c r="F20" i="68"/>
  <c r="F20" i="66"/>
  <c r="F8" i="66"/>
  <c r="F8" i="68"/>
  <c r="G20" i="68"/>
  <c r="G20" i="66"/>
  <c r="G9" i="68"/>
  <c r="G9" i="66"/>
  <c r="G8" i="66"/>
  <c r="G8" i="68"/>
  <c r="D23" i="68"/>
  <c r="D23" i="66"/>
  <c r="F23" i="68"/>
  <c r="F23" i="66"/>
  <c r="D22" i="68"/>
  <c r="D22" i="66"/>
  <c r="D20" i="66"/>
  <c r="D20" i="68"/>
  <c r="D9" i="66"/>
  <c r="D9" i="68"/>
  <c r="F9" i="68"/>
  <c r="F9" i="66"/>
  <c r="G22" i="66"/>
  <c r="G22" i="68"/>
  <c r="G23" i="68"/>
  <c r="G23" i="66"/>
  <c r="J6" i="67"/>
  <c r="J57" i="67" s="1"/>
  <c r="AD6" i="67"/>
  <c r="AD57" i="67" s="1"/>
  <c r="K6" i="69"/>
  <c r="K56" i="69" s="1"/>
  <c r="R60" i="69"/>
  <c r="R6" i="69"/>
  <c r="R56" i="69" s="1"/>
  <c r="D6" i="67"/>
  <c r="D57" i="67" s="1"/>
  <c r="P6" i="67"/>
  <c r="P57" i="67" s="1"/>
  <c r="AC6" i="67"/>
  <c r="AC57" i="67" s="1"/>
  <c r="AE60" i="69"/>
  <c r="AE6" i="69"/>
  <c r="AE56" i="69" s="1"/>
  <c r="AE6" i="67"/>
  <c r="AE57" i="67" s="1"/>
  <c r="F60" i="69"/>
  <c r="F6" i="69"/>
  <c r="F56" i="69" s="1"/>
  <c r="K6" i="68"/>
  <c r="N8" i="68"/>
  <c r="W6" i="67"/>
  <c r="W57" i="67" s="1"/>
  <c r="I6" i="67"/>
  <c r="I57" i="67" s="1"/>
  <c r="U6" i="67"/>
  <c r="U57" i="67" s="1"/>
  <c r="I60" i="69"/>
  <c r="I6" i="69"/>
  <c r="I56" i="69" s="1"/>
  <c r="S60" i="69"/>
  <c r="S6" i="69"/>
  <c r="S56" i="69" s="1"/>
  <c r="Q60" i="69"/>
  <c r="Q6" i="69"/>
  <c r="Q56" i="69" s="1"/>
  <c r="L6" i="69"/>
  <c r="L56" i="69" s="1"/>
  <c r="W60" i="69"/>
  <c r="W6" i="69"/>
  <c r="W56" i="69" s="1"/>
  <c r="F6" i="67"/>
  <c r="F57" i="67" s="1"/>
  <c r="J60" i="69"/>
  <c r="J6" i="69"/>
  <c r="J56" i="69" s="1"/>
  <c r="N60" i="69"/>
  <c r="N6" i="69"/>
  <c r="N56" i="69" s="1"/>
  <c r="D60" i="69"/>
  <c r="D6" i="69"/>
  <c r="D56" i="69" s="1"/>
  <c r="L6" i="67"/>
  <c r="L57" i="67" s="1"/>
  <c r="P6" i="69"/>
  <c r="P56" i="69" s="1"/>
  <c r="E6" i="67"/>
  <c r="E57" i="67" s="1"/>
  <c r="V6" i="67"/>
  <c r="V57" i="67" s="1"/>
  <c r="G60" i="69"/>
  <c r="G6" i="69"/>
  <c r="G56" i="69" s="1"/>
  <c r="Y6" i="67"/>
  <c r="Y57" i="67" s="1"/>
  <c r="M6" i="67"/>
  <c r="M57" i="67" s="1"/>
  <c r="R6" i="67"/>
  <c r="R57" i="67" s="1"/>
  <c r="AB60" i="69"/>
  <c r="AB6" i="69"/>
  <c r="AB56" i="69" s="1"/>
  <c r="AD60" i="69"/>
  <c r="AD6" i="69"/>
  <c r="AD56" i="69" s="1"/>
  <c r="U60" i="69"/>
  <c r="U6" i="69"/>
  <c r="U56" i="69" s="1"/>
  <c r="AB6" i="67"/>
  <c r="AB57" i="67" s="1"/>
  <c r="O60" i="69"/>
  <c r="O6" i="69"/>
  <c r="O56" i="69" s="1"/>
  <c r="AC60" i="69"/>
  <c r="AC6" i="69"/>
  <c r="AC56" i="69" s="1"/>
  <c r="H60" i="69"/>
  <c r="H6" i="69"/>
  <c r="H56" i="69" s="1"/>
  <c r="G6" i="67"/>
  <c r="G57" i="67" s="1"/>
  <c r="AA6" i="67"/>
  <c r="AA57" i="67" s="1"/>
  <c r="AA60" i="69"/>
  <c r="AA6" i="69"/>
  <c r="AA56" i="69" s="1"/>
  <c r="X6" i="67"/>
  <c r="X57" i="67" s="1"/>
  <c r="Q6" i="67"/>
  <c r="Q57" i="67" s="1"/>
  <c r="Z6" i="69"/>
  <c r="Z56" i="69" s="1"/>
  <c r="T6" i="67"/>
  <c r="T57" i="67" s="1"/>
  <c r="AF6" i="67"/>
  <c r="AF57" i="67" s="1"/>
  <c r="O6" i="67"/>
  <c r="O57" i="67" s="1"/>
  <c r="H6" i="67"/>
  <c r="H57" i="67" s="1"/>
  <c r="V60" i="69"/>
  <c r="V6" i="69"/>
  <c r="V56" i="69" s="1"/>
  <c r="S6" i="67"/>
  <c r="S57" i="67" s="1"/>
  <c r="Z6" i="67"/>
  <c r="Z57" i="67" s="1"/>
  <c r="E60" i="69"/>
  <c r="E6" i="69"/>
  <c r="E56" i="69" s="1"/>
  <c r="T60" i="69"/>
  <c r="T6" i="69"/>
  <c r="T56" i="69" s="1"/>
  <c r="M60" i="69"/>
  <c r="M6" i="69"/>
  <c r="M56" i="69" s="1"/>
  <c r="K6" i="67"/>
  <c r="K57" i="67" s="1"/>
  <c r="Y60" i="69"/>
  <c r="Y6" i="69"/>
  <c r="Y56" i="69" s="1"/>
  <c r="X6" i="69"/>
  <c r="X56" i="69" s="1"/>
  <c r="X60" i="69"/>
  <c r="AE348" i="3"/>
  <c r="AD348" i="3"/>
  <c r="AA348" i="3"/>
  <c r="Z348" i="3"/>
  <c r="V348" i="3"/>
  <c r="S348" i="3"/>
  <c r="R348" i="3"/>
  <c r="O348" i="3"/>
  <c r="N348" i="3"/>
  <c r="K348" i="3"/>
  <c r="J348" i="3"/>
  <c r="G348" i="3"/>
  <c r="F348" i="3"/>
  <c r="AE347" i="3"/>
  <c r="AA347" i="3"/>
  <c r="X347" i="3"/>
  <c r="W347" i="3"/>
  <c r="S347" i="3"/>
  <c r="O347" i="3"/>
  <c r="K347" i="3"/>
  <c r="H347" i="3"/>
  <c r="G347" i="3"/>
  <c r="C347" i="3"/>
  <c r="AB346" i="3"/>
  <c r="Y346" i="3"/>
  <c r="X346" i="3"/>
  <c r="W346" i="3"/>
  <c r="T346" i="3"/>
  <c r="S346" i="3"/>
  <c r="Q346" i="3"/>
  <c r="P346" i="3"/>
  <c r="O346" i="3"/>
  <c r="M346" i="3"/>
  <c r="L346" i="3"/>
  <c r="K346" i="3"/>
  <c r="I346" i="3"/>
  <c r="H346" i="3"/>
  <c r="G346" i="3"/>
  <c r="E346" i="3"/>
  <c r="D346" i="3"/>
  <c r="C346" i="3"/>
  <c r="AD345" i="3"/>
  <c r="AC345" i="3"/>
  <c r="AB345" i="3"/>
  <c r="Z345" i="3"/>
  <c r="Y345" i="3"/>
  <c r="X345" i="3"/>
  <c r="V345" i="3"/>
  <c r="U345" i="3"/>
  <c r="T345" i="3"/>
  <c r="Q345" i="3"/>
  <c r="P345" i="3"/>
  <c r="N345" i="3"/>
  <c r="M345" i="3"/>
  <c r="L345" i="3"/>
  <c r="J345" i="3"/>
  <c r="I345" i="3"/>
  <c r="H345" i="3"/>
  <c r="E345" i="3"/>
  <c r="D345" i="3"/>
  <c r="AE344" i="3"/>
  <c r="AD344" i="3"/>
  <c r="AC344" i="3"/>
  <c r="Z344" i="3"/>
  <c r="Y344" i="3"/>
  <c r="W344" i="3"/>
  <c r="V344" i="3"/>
  <c r="U344" i="3"/>
  <c r="S344" i="3"/>
  <c r="R344" i="3"/>
  <c r="Q344" i="3"/>
  <c r="N344" i="3"/>
  <c r="M344" i="3"/>
  <c r="K344" i="3"/>
  <c r="J344" i="3"/>
  <c r="I344" i="3"/>
  <c r="G344" i="3"/>
  <c r="E344" i="3"/>
  <c r="C344" i="3"/>
  <c r="AE343" i="3"/>
  <c r="AD343" i="3"/>
  <c r="AA343" i="3"/>
  <c r="Z343" i="3"/>
  <c r="X343" i="3"/>
  <c r="W343" i="3"/>
  <c r="V343" i="3"/>
  <c r="T343" i="3"/>
  <c r="S343" i="3"/>
  <c r="R343" i="3"/>
  <c r="P343" i="3"/>
  <c r="O343" i="3"/>
  <c r="N343" i="3"/>
  <c r="L343" i="3"/>
  <c r="K343" i="3"/>
  <c r="J343" i="3"/>
  <c r="H343" i="3"/>
  <c r="G343" i="3"/>
  <c r="F343" i="3"/>
  <c r="D343" i="3"/>
  <c r="C343" i="3"/>
  <c r="AE342" i="3"/>
  <c r="AC342" i="3"/>
  <c r="AB342" i="3"/>
  <c r="AA342" i="3"/>
  <c r="X342" i="3"/>
  <c r="W342" i="3"/>
  <c r="U342" i="3"/>
  <c r="T342" i="3"/>
  <c r="S342" i="3"/>
  <c r="Q342" i="3"/>
  <c r="P342" i="3"/>
  <c r="O342" i="3"/>
  <c r="M342" i="3"/>
  <c r="L342" i="3"/>
  <c r="K342" i="3"/>
  <c r="I342" i="3"/>
  <c r="H342" i="3"/>
  <c r="G342" i="3"/>
  <c r="D342" i="3"/>
  <c r="C342" i="3"/>
  <c r="AD340" i="3"/>
  <c r="AC340" i="3"/>
  <c r="AB340" i="3"/>
  <c r="Z340" i="3"/>
  <c r="Y340" i="3"/>
  <c r="X340" i="3"/>
  <c r="V340" i="3"/>
  <c r="U340" i="3"/>
  <c r="T340" i="3"/>
  <c r="Q340" i="3"/>
  <c r="P340" i="3"/>
  <c r="N340" i="3"/>
  <c r="M340" i="3"/>
  <c r="L340" i="3"/>
  <c r="J340" i="3"/>
  <c r="I340" i="3"/>
  <c r="H340" i="3"/>
  <c r="E340" i="3"/>
  <c r="D340" i="3"/>
  <c r="AE339" i="3"/>
  <c r="AD339" i="3"/>
  <c r="AC339" i="3"/>
  <c r="AA339" i="3"/>
  <c r="Y339" i="3"/>
  <c r="W339" i="3"/>
  <c r="V339" i="3"/>
  <c r="U339" i="3"/>
  <c r="S339" i="3"/>
  <c r="R339" i="3"/>
  <c r="Q339" i="3"/>
  <c r="O339" i="3"/>
  <c r="N339" i="3"/>
  <c r="M339" i="3"/>
  <c r="K339" i="3"/>
  <c r="J339" i="3"/>
  <c r="I339" i="3"/>
  <c r="G339" i="3"/>
  <c r="F339" i="3"/>
  <c r="E339" i="3"/>
  <c r="AE338" i="3"/>
  <c r="AD338" i="3"/>
  <c r="AB338" i="3"/>
  <c r="AA338" i="3"/>
  <c r="Z338" i="3"/>
  <c r="X338" i="3"/>
  <c r="W338" i="3"/>
  <c r="V338" i="3"/>
  <c r="S338" i="3"/>
  <c r="R338" i="3"/>
  <c r="P338" i="3"/>
  <c r="O338" i="3"/>
  <c r="N338" i="3"/>
  <c r="L338" i="3"/>
  <c r="K338" i="3"/>
  <c r="J338" i="3"/>
  <c r="H338" i="3"/>
  <c r="G338" i="3"/>
  <c r="F338" i="3"/>
  <c r="C338" i="3"/>
  <c r="AE337" i="3"/>
  <c r="AB337" i="3"/>
  <c r="AA337" i="3"/>
  <c r="X337" i="3"/>
  <c r="W337" i="3"/>
  <c r="U337" i="3"/>
  <c r="T337" i="3"/>
  <c r="S337" i="3"/>
  <c r="Q337" i="3"/>
  <c r="P337" i="3"/>
  <c r="O337" i="3"/>
  <c r="L337" i="3"/>
  <c r="K337" i="3"/>
  <c r="I337" i="3"/>
  <c r="H337" i="3"/>
  <c r="G337" i="3"/>
  <c r="E337" i="3"/>
  <c r="D337" i="3"/>
  <c r="C337" i="3"/>
  <c r="AC336" i="3"/>
  <c r="AB336" i="3"/>
  <c r="Y336" i="3"/>
  <c r="X336" i="3"/>
  <c r="U336" i="3"/>
  <c r="T336" i="3"/>
  <c r="R336" i="3"/>
  <c r="Q336" i="3"/>
  <c r="P336" i="3"/>
  <c r="N336" i="3"/>
  <c r="M336" i="3"/>
  <c r="L336" i="3"/>
  <c r="J336" i="3"/>
  <c r="I336" i="3"/>
  <c r="H336" i="3"/>
  <c r="F336" i="3"/>
  <c r="E336" i="3"/>
  <c r="D336" i="3"/>
  <c r="AE335" i="3"/>
  <c r="AD335" i="3"/>
  <c r="AC335" i="3"/>
  <c r="Z335" i="3"/>
  <c r="Y335" i="3"/>
  <c r="W335" i="3"/>
  <c r="V335" i="3"/>
  <c r="U335" i="3"/>
  <c r="R335" i="3"/>
  <c r="Q335" i="3"/>
  <c r="O335" i="3"/>
  <c r="N335" i="3"/>
  <c r="M335" i="3"/>
  <c r="K335" i="3"/>
  <c r="J335" i="3"/>
  <c r="I335" i="3"/>
  <c r="F335" i="3"/>
  <c r="E335" i="3"/>
  <c r="C335" i="3"/>
  <c r="AE334" i="3"/>
  <c r="AD334" i="3"/>
  <c r="AB334" i="3"/>
  <c r="AA334" i="3"/>
  <c r="Z334" i="3"/>
  <c r="W334" i="3"/>
  <c r="V334" i="3"/>
  <c r="T334" i="3"/>
  <c r="S334" i="3"/>
  <c r="R334" i="3"/>
  <c r="O334" i="3"/>
  <c r="N334" i="3"/>
  <c r="L334" i="3"/>
  <c r="K334" i="3"/>
  <c r="J334" i="3"/>
  <c r="H334" i="3"/>
  <c r="G334" i="3"/>
  <c r="F334" i="3"/>
  <c r="D334" i="3"/>
  <c r="C334" i="3"/>
  <c r="AE333" i="3"/>
  <c r="AC333" i="3"/>
  <c r="AB333" i="3"/>
  <c r="AA333" i="3"/>
  <c r="Y333" i="3"/>
  <c r="X333" i="3"/>
  <c r="W333" i="3"/>
  <c r="T333" i="3"/>
  <c r="S333" i="3"/>
  <c r="P333" i="3"/>
  <c r="O333" i="3"/>
  <c r="L333" i="3"/>
  <c r="K333" i="3"/>
  <c r="I333" i="3"/>
  <c r="H333" i="3"/>
  <c r="G333" i="3"/>
  <c r="E333" i="3"/>
  <c r="D333" i="3"/>
  <c r="C333" i="3"/>
  <c r="AC332" i="3"/>
  <c r="AB332" i="3"/>
  <c r="Z332" i="3"/>
  <c r="Y332" i="3"/>
  <c r="X332" i="3"/>
  <c r="V332" i="3"/>
  <c r="U332" i="3"/>
  <c r="T332" i="3"/>
  <c r="Q332" i="3"/>
  <c r="P332" i="3"/>
  <c r="M332" i="3"/>
  <c r="L332" i="3"/>
  <c r="I332" i="3"/>
  <c r="H332" i="3"/>
  <c r="F332" i="3"/>
  <c r="E332" i="3"/>
  <c r="D332" i="3"/>
  <c r="AE331" i="3"/>
  <c r="AD331" i="3"/>
  <c r="AC331" i="3"/>
  <c r="AA331" i="3"/>
  <c r="Z331" i="3"/>
  <c r="Y331" i="3"/>
  <c r="V331" i="3"/>
  <c r="U331" i="3"/>
  <c r="S331" i="3"/>
  <c r="R331" i="3"/>
  <c r="Q331" i="3"/>
  <c r="O331" i="3"/>
  <c r="N331" i="3"/>
  <c r="M331" i="3"/>
  <c r="J331" i="3"/>
  <c r="I331" i="3"/>
  <c r="G331" i="3"/>
  <c r="F331" i="3"/>
  <c r="E331" i="3"/>
  <c r="C331" i="3"/>
  <c r="AE330" i="3"/>
  <c r="AD330" i="3"/>
  <c r="AB330" i="3"/>
  <c r="AA330" i="3"/>
  <c r="Z330" i="3"/>
  <c r="X330" i="3"/>
  <c r="W330" i="3"/>
  <c r="V330" i="3"/>
  <c r="T330" i="3"/>
  <c r="S330" i="3"/>
  <c r="R330" i="3"/>
  <c r="P330" i="3"/>
  <c r="O330" i="3"/>
  <c r="N330" i="3"/>
  <c r="L330" i="3"/>
  <c r="K330" i="3"/>
  <c r="J330" i="3"/>
  <c r="H330" i="3"/>
  <c r="G330" i="3"/>
  <c r="F330" i="3"/>
  <c r="D330" i="3"/>
  <c r="C330" i="3"/>
  <c r="AE329" i="3"/>
  <c r="AC329" i="3"/>
  <c r="AA329" i="3"/>
  <c r="Y329" i="3"/>
  <c r="X329" i="3"/>
  <c r="W329" i="3"/>
  <c r="T329" i="3"/>
  <c r="S329" i="3"/>
  <c r="Q329" i="3"/>
  <c r="P329" i="3"/>
  <c r="O329" i="3"/>
  <c r="M329" i="3"/>
  <c r="L329" i="3"/>
  <c r="K329" i="3"/>
  <c r="H329" i="3"/>
  <c r="G329" i="3"/>
  <c r="E329" i="3"/>
  <c r="D329" i="3"/>
  <c r="C329" i="3"/>
  <c r="AD327" i="3"/>
  <c r="AC327" i="3"/>
  <c r="AB327" i="3"/>
  <c r="Z327" i="3"/>
  <c r="Y327" i="3"/>
  <c r="X327" i="3"/>
  <c r="U327" i="3"/>
  <c r="T327" i="3"/>
  <c r="Q327" i="3"/>
  <c r="P327" i="3"/>
  <c r="M327" i="3"/>
  <c r="L327" i="3"/>
  <c r="J327" i="3"/>
  <c r="I327" i="3"/>
  <c r="H327" i="3"/>
  <c r="F327" i="3"/>
  <c r="E327" i="3"/>
  <c r="D327" i="3"/>
  <c r="AD326" i="3"/>
  <c r="AC326" i="3"/>
  <c r="AA326" i="3"/>
  <c r="Z326" i="3"/>
  <c r="Y326" i="3"/>
  <c r="W326" i="3"/>
  <c r="V326" i="3"/>
  <c r="U326" i="3"/>
  <c r="R326" i="3"/>
  <c r="Q326" i="3"/>
  <c r="O326" i="3"/>
  <c r="N326" i="3"/>
  <c r="M326" i="3"/>
  <c r="J326" i="3"/>
  <c r="I326" i="3"/>
  <c r="G326" i="3"/>
  <c r="F326" i="3"/>
  <c r="E326" i="3"/>
  <c r="C326" i="3"/>
  <c r="AE325" i="3"/>
  <c r="AD325" i="3"/>
  <c r="AB325" i="3"/>
  <c r="AA325" i="3"/>
  <c r="Z325" i="3"/>
  <c r="W325" i="3"/>
  <c r="V325" i="3"/>
  <c r="T325" i="3"/>
  <c r="S325" i="3"/>
  <c r="R325" i="3"/>
  <c r="O325" i="3"/>
  <c r="N325" i="3"/>
  <c r="L325" i="3"/>
  <c r="K325" i="3"/>
  <c r="J325" i="3"/>
  <c r="H325" i="3"/>
  <c r="G325" i="3"/>
  <c r="F325" i="3"/>
  <c r="D325" i="3"/>
  <c r="C325" i="3"/>
  <c r="AE324" i="3"/>
  <c r="AB324" i="3"/>
  <c r="AA324" i="3"/>
  <c r="X324" i="3"/>
  <c r="W324" i="3"/>
  <c r="T324" i="3"/>
  <c r="S324" i="3"/>
  <c r="Q324" i="3"/>
  <c r="P324" i="3"/>
  <c r="O324" i="3"/>
  <c r="M324" i="3"/>
  <c r="L324" i="3"/>
  <c r="K324" i="3"/>
  <c r="H324" i="3"/>
  <c r="G324" i="3"/>
  <c r="E324" i="3"/>
  <c r="D324" i="3"/>
  <c r="C324" i="3"/>
  <c r="AD323" i="3"/>
  <c r="AC323" i="3"/>
  <c r="AB323" i="3"/>
  <c r="Y323" i="3"/>
  <c r="X323" i="3"/>
  <c r="U323" i="3"/>
  <c r="T323" i="3"/>
  <c r="Q323" i="3"/>
  <c r="P323" i="3"/>
  <c r="N323" i="3"/>
  <c r="M323" i="3"/>
  <c r="L323" i="3"/>
  <c r="J323" i="3"/>
  <c r="I323" i="3"/>
  <c r="H323" i="3"/>
  <c r="E323" i="3"/>
  <c r="D323" i="3"/>
  <c r="AD322" i="3"/>
  <c r="AC322" i="3"/>
  <c r="AA322" i="3"/>
  <c r="Z322" i="3"/>
  <c r="Y322" i="3"/>
  <c r="W322" i="3"/>
  <c r="V322" i="3"/>
  <c r="U322" i="3"/>
  <c r="R322" i="3"/>
  <c r="Q322" i="3"/>
  <c r="O322" i="3"/>
  <c r="N322" i="3"/>
  <c r="M322" i="3"/>
  <c r="K322" i="3"/>
  <c r="J322" i="3"/>
  <c r="I322" i="3"/>
  <c r="G322" i="3"/>
  <c r="F322" i="3"/>
  <c r="E322" i="3"/>
  <c r="AE321" i="3"/>
  <c r="AD321" i="3"/>
  <c r="AB321" i="3"/>
  <c r="AA321" i="3"/>
  <c r="Z321" i="3"/>
  <c r="X321" i="3"/>
  <c r="W321" i="3"/>
  <c r="V321" i="3"/>
  <c r="T321" i="3"/>
  <c r="S321" i="3"/>
  <c r="R321" i="3"/>
  <c r="P321" i="3"/>
  <c r="O321" i="3"/>
  <c r="N321" i="3"/>
  <c r="L321" i="3"/>
  <c r="K321" i="3"/>
  <c r="J321" i="3"/>
  <c r="H321" i="3"/>
  <c r="G321" i="3"/>
  <c r="F321" i="3"/>
  <c r="D321" i="3"/>
  <c r="C321" i="3"/>
  <c r="AE320" i="3"/>
  <c r="AC320" i="3"/>
  <c r="AB320" i="3"/>
  <c r="AA320" i="3"/>
  <c r="Y320" i="3"/>
  <c r="X320" i="3"/>
  <c r="W320" i="3"/>
  <c r="U320" i="3"/>
  <c r="T320" i="3"/>
  <c r="S320" i="3"/>
  <c r="Q320" i="3"/>
  <c r="P320" i="3"/>
  <c r="O320" i="3"/>
  <c r="M320" i="3"/>
  <c r="L320" i="3"/>
  <c r="K320" i="3"/>
  <c r="I320" i="3"/>
  <c r="H320" i="3"/>
  <c r="G320" i="3"/>
  <c r="E320" i="3"/>
  <c r="D320" i="3"/>
  <c r="C320" i="3"/>
  <c r="AD319" i="3"/>
  <c r="AC319" i="3"/>
  <c r="AB319" i="3"/>
  <c r="Z319" i="3"/>
  <c r="Y319" i="3"/>
  <c r="X319" i="3"/>
  <c r="V319" i="3"/>
  <c r="U319" i="3"/>
  <c r="T319" i="3"/>
  <c r="R319" i="3"/>
  <c r="Q319" i="3"/>
  <c r="P319" i="3"/>
  <c r="N319" i="3"/>
  <c r="M319" i="3"/>
  <c r="L319" i="3"/>
  <c r="J319" i="3"/>
  <c r="I319" i="3"/>
  <c r="H319" i="3"/>
  <c r="F319" i="3"/>
  <c r="E319" i="3"/>
  <c r="D319" i="3"/>
  <c r="AE318" i="3"/>
  <c r="AD318" i="3"/>
  <c r="AC318" i="3"/>
  <c r="AA318" i="3"/>
  <c r="Z318" i="3"/>
  <c r="Y318" i="3"/>
  <c r="W318" i="3"/>
  <c r="V318" i="3"/>
  <c r="U318" i="3"/>
  <c r="S318" i="3"/>
  <c r="R318" i="3"/>
  <c r="Q318" i="3"/>
  <c r="O318" i="3"/>
  <c r="N318" i="3"/>
  <c r="M318" i="3"/>
  <c r="K318" i="3"/>
  <c r="J318" i="3"/>
  <c r="I318" i="3"/>
  <c r="G318" i="3"/>
  <c r="F318" i="3"/>
  <c r="E318" i="3"/>
  <c r="C318" i="3"/>
  <c r="AE317" i="3"/>
  <c r="AD317" i="3"/>
  <c r="AB317" i="3"/>
  <c r="AA317" i="3"/>
  <c r="Z317" i="3"/>
  <c r="X317" i="3"/>
  <c r="W317" i="3"/>
  <c r="V317" i="3"/>
  <c r="T317" i="3"/>
  <c r="S317" i="3"/>
  <c r="R317" i="3"/>
  <c r="P317" i="3"/>
  <c r="O317" i="3"/>
  <c r="N317" i="3"/>
  <c r="L317" i="3"/>
  <c r="K317" i="3"/>
  <c r="J317" i="3"/>
  <c r="H317" i="3"/>
  <c r="G317" i="3"/>
  <c r="F317" i="3"/>
  <c r="D317" i="3"/>
  <c r="C317" i="3"/>
  <c r="AE316" i="3"/>
  <c r="AC316" i="3"/>
  <c r="AB316" i="3"/>
  <c r="AA316" i="3"/>
  <c r="Y316" i="3"/>
  <c r="X316" i="3"/>
  <c r="W316" i="3"/>
  <c r="U316" i="3"/>
  <c r="T316" i="3"/>
  <c r="S316" i="3"/>
  <c r="Q316" i="3"/>
  <c r="P316" i="3"/>
  <c r="O316" i="3"/>
  <c r="M316" i="3"/>
  <c r="L316" i="3"/>
  <c r="K316" i="3"/>
  <c r="I316" i="3"/>
  <c r="H316" i="3"/>
  <c r="G316" i="3"/>
  <c r="E316" i="3"/>
  <c r="D316" i="3"/>
  <c r="C316" i="3"/>
  <c r="AE314" i="3"/>
  <c r="AD314" i="3"/>
  <c r="AC314" i="3"/>
  <c r="AB314" i="3"/>
  <c r="AA314" i="3"/>
  <c r="Z314" i="3"/>
  <c r="Y314" i="3"/>
  <c r="X314" i="3"/>
  <c r="W314" i="3"/>
  <c r="U314" i="3"/>
  <c r="T314" i="3"/>
  <c r="R314" i="3"/>
  <c r="Q314" i="3"/>
  <c r="P314" i="3"/>
  <c r="N314" i="3"/>
  <c r="M314" i="3"/>
  <c r="L314" i="3"/>
  <c r="I314" i="3"/>
  <c r="H314" i="3"/>
  <c r="F314" i="3"/>
  <c r="E314" i="3"/>
  <c r="D314" i="3"/>
  <c r="C314" i="3"/>
  <c r="AD313" i="3"/>
  <c r="AC313" i="3"/>
  <c r="Z313" i="3"/>
  <c r="Y313" i="3"/>
  <c r="V313" i="3"/>
  <c r="U313" i="3"/>
  <c r="R313" i="3"/>
  <c r="Q313" i="3"/>
  <c r="O313" i="3"/>
  <c r="N313" i="3"/>
  <c r="M313" i="3"/>
  <c r="J313" i="3"/>
  <c r="I313" i="3"/>
  <c r="F313" i="3"/>
  <c r="E313" i="3"/>
  <c r="C313" i="3"/>
  <c r="AB312" i="3"/>
  <c r="X312" i="3"/>
  <c r="T312" i="3"/>
  <c r="P312" i="3"/>
  <c r="L312" i="3"/>
  <c r="H312" i="3"/>
  <c r="C312" i="3"/>
  <c r="AE311" i="3"/>
  <c r="AC311" i="3"/>
  <c r="AB311" i="3"/>
  <c r="AA311" i="3"/>
  <c r="Y311" i="3"/>
  <c r="X311" i="3"/>
  <c r="W311" i="3"/>
  <c r="U311" i="3"/>
  <c r="T311" i="3"/>
  <c r="S311" i="3"/>
  <c r="Q311" i="3"/>
  <c r="P311" i="3"/>
  <c r="O311" i="3"/>
  <c r="M311" i="3"/>
  <c r="L311" i="3"/>
  <c r="K311" i="3"/>
  <c r="I311" i="3"/>
  <c r="H311" i="3"/>
  <c r="G311" i="3"/>
  <c r="E311" i="3"/>
  <c r="D311" i="3"/>
  <c r="C311" i="3"/>
  <c r="AD310" i="3"/>
  <c r="AC310" i="3"/>
  <c r="AB310" i="3"/>
  <c r="Y310" i="3"/>
  <c r="X310" i="3"/>
  <c r="U310" i="3"/>
  <c r="T310" i="3"/>
  <c r="Q310" i="3"/>
  <c r="P310" i="3"/>
  <c r="N310" i="3"/>
  <c r="M310" i="3"/>
  <c r="L310" i="3"/>
  <c r="I310" i="3"/>
  <c r="H310" i="3"/>
  <c r="F310" i="3"/>
  <c r="E310" i="3"/>
  <c r="D310" i="3"/>
  <c r="AD309" i="3"/>
  <c r="AC309" i="3"/>
  <c r="Z309" i="3"/>
  <c r="Y309" i="3"/>
  <c r="V309" i="3"/>
  <c r="U309" i="3"/>
  <c r="R309" i="3"/>
  <c r="Q309" i="3"/>
  <c r="N309" i="3"/>
  <c r="M309" i="3"/>
  <c r="K309" i="3"/>
  <c r="J309" i="3"/>
  <c r="I309" i="3"/>
  <c r="F309" i="3"/>
  <c r="E309" i="3"/>
  <c r="AD308" i="3"/>
  <c r="AB308" i="3"/>
  <c r="Z308" i="3"/>
  <c r="X308" i="3"/>
  <c r="V308" i="3"/>
  <c r="T308" i="3"/>
  <c r="R308" i="3"/>
  <c r="P308" i="3"/>
  <c r="N308" i="3"/>
  <c r="L308" i="3"/>
  <c r="K308" i="3"/>
  <c r="J308" i="3"/>
  <c r="H308" i="3"/>
  <c r="F308" i="3"/>
  <c r="D308" i="3"/>
  <c r="C308" i="3"/>
  <c r="AE307" i="3"/>
  <c r="AC307" i="3"/>
  <c r="AB307" i="3"/>
  <c r="AA307" i="3"/>
  <c r="Y307" i="3"/>
  <c r="X307" i="3"/>
  <c r="W307" i="3"/>
  <c r="U307" i="3"/>
  <c r="T307" i="3"/>
  <c r="S307" i="3"/>
  <c r="Q307" i="3"/>
  <c r="P307" i="3"/>
  <c r="O307" i="3"/>
  <c r="M307" i="3"/>
  <c r="L307" i="3"/>
  <c r="K307" i="3"/>
  <c r="I307" i="3"/>
  <c r="H307" i="3"/>
  <c r="G307" i="3"/>
  <c r="E307" i="3"/>
  <c r="D307" i="3"/>
  <c r="C307" i="3"/>
  <c r="AD306" i="3"/>
  <c r="AC306" i="3"/>
  <c r="AB306" i="3"/>
  <c r="Y306" i="3"/>
  <c r="X306" i="3"/>
  <c r="V306" i="3"/>
  <c r="U306" i="3"/>
  <c r="T306" i="3"/>
  <c r="R306" i="3"/>
  <c r="Q306" i="3"/>
  <c r="P306" i="3"/>
  <c r="N306" i="3"/>
  <c r="M306" i="3"/>
  <c r="L306" i="3"/>
  <c r="J306" i="3"/>
  <c r="I306" i="3"/>
  <c r="H306" i="3"/>
  <c r="E306" i="3"/>
  <c r="D306" i="3"/>
  <c r="AD305" i="3"/>
  <c r="AC305" i="3"/>
  <c r="Z305" i="3"/>
  <c r="Y305" i="3"/>
  <c r="W305" i="3"/>
  <c r="V305" i="3"/>
  <c r="U305" i="3"/>
  <c r="R305" i="3"/>
  <c r="Q305" i="3"/>
  <c r="N305" i="3"/>
  <c r="M305" i="3"/>
  <c r="J305" i="3"/>
  <c r="I305" i="3"/>
  <c r="G305" i="3"/>
  <c r="F305" i="3"/>
  <c r="E305" i="3"/>
  <c r="AD304" i="3"/>
  <c r="AB304" i="3"/>
  <c r="Z304" i="3"/>
  <c r="X304" i="3"/>
  <c r="V304" i="3"/>
  <c r="T304" i="3"/>
  <c r="R304" i="3"/>
  <c r="P304" i="3"/>
  <c r="N304" i="3"/>
  <c r="J304" i="3"/>
  <c r="H304" i="3"/>
  <c r="F304" i="3"/>
  <c r="D304" i="3"/>
  <c r="C304" i="3"/>
  <c r="C303" i="3"/>
  <c r="E303" i="3"/>
  <c r="F303" i="3"/>
  <c r="G303" i="3"/>
  <c r="I303" i="3"/>
  <c r="J303" i="3"/>
  <c r="K303" i="3"/>
  <c r="N303" i="3"/>
  <c r="O303" i="3"/>
  <c r="R303" i="3"/>
  <c r="S303" i="3"/>
  <c r="V303" i="3"/>
  <c r="W303" i="3"/>
  <c r="Y303" i="3"/>
  <c r="Z303" i="3"/>
  <c r="AA303" i="3"/>
  <c r="AD303" i="3"/>
  <c r="AE303" i="3"/>
  <c r="D303" i="3"/>
  <c r="H303" i="3"/>
  <c r="L303" i="3"/>
  <c r="M303" i="3"/>
  <c r="P303" i="3"/>
  <c r="Q303" i="3"/>
  <c r="T303" i="3"/>
  <c r="U303" i="3"/>
  <c r="X303" i="3"/>
  <c r="AB303" i="3"/>
  <c r="AC303" i="3"/>
  <c r="L304" i="3"/>
  <c r="D305" i="3"/>
  <c r="H305" i="3"/>
  <c r="L305" i="3"/>
  <c r="P305" i="3"/>
  <c r="T305" i="3"/>
  <c r="X305" i="3"/>
  <c r="AB305" i="3"/>
  <c r="AA306" i="3"/>
  <c r="D309" i="3"/>
  <c r="H309" i="3"/>
  <c r="L309" i="3"/>
  <c r="P309" i="3"/>
  <c r="T309" i="3"/>
  <c r="X309" i="3"/>
  <c r="AB309" i="3"/>
  <c r="D312" i="3"/>
  <c r="D313" i="3"/>
  <c r="H313" i="3"/>
  <c r="L313" i="3"/>
  <c r="P313" i="3"/>
  <c r="T313" i="3"/>
  <c r="X313" i="3"/>
  <c r="AB313" i="3"/>
  <c r="F316" i="3"/>
  <c r="J316" i="3"/>
  <c r="N316" i="3"/>
  <c r="R316" i="3"/>
  <c r="V316" i="3"/>
  <c r="Z316" i="3"/>
  <c r="AD316" i="3"/>
  <c r="E317" i="3"/>
  <c r="I317" i="3"/>
  <c r="M317" i="3"/>
  <c r="Q317" i="3"/>
  <c r="U317" i="3"/>
  <c r="Y317" i="3"/>
  <c r="AC317" i="3"/>
  <c r="D318" i="3"/>
  <c r="H318" i="3"/>
  <c r="L318" i="3"/>
  <c r="P318" i="3"/>
  <c r="T318" i="3"/>
  <c r="X318" i="3"/>
  <c r="AB318" i="3"/>
  <c r="C319" i="3"/>
  <c r="G319" i="3"/>
  <c r="K319" i="3"/>
  <c r="O319" i="3"/>
  <c r="S319" i="3"/>
  <c r="W319" i="3"/>
  <c r="AA319" i="3"/>
  <c r="AE319" i="3"/>
  <c r="F320" i="3"/>
  <c r="J320" i="3"/>
  <c r="N320" i="3"/>
  <c r="R320" i="3"/>
  <c r="V320" i="3"/>
  <c r="Z320" i="3"/>
  <c r="AD320" i="3"/>
  <c r="E321" i="3"/>
  <c r="I321" i="3"/>
  <c r="M321" i="3"/>
  <c r="Q321" i="3"/>
  <c r="U321" i="3"/>
  <c r="Y321" i="3"/>
  <c r="AC321" i="3"/>
  <c r="C322" i="3"/>
  <c r="D322" i="3"/>
  <c r="H322" i="3"/>
  <c r="L322" i="3"/>
  <c r="P322" i="3"/>
  <c r="S322" i="3"/>
  <c r="T322" i="3"/>
  <c r="X322" i="3"/>
  <c r="AB322" i="3"/>
  <c r="AE322" i="3"/>
  <c r="C323" i="3"/>
  <c r="F323" i="3"/>
  <c r="G323" i="3"/>
  <c r="K323" i="3"/>
  <c r="O323" i="3"/>
  <c r="R323" i="3"/>
  <c r="S323" i="3"/>
  <c r="V323" i="3"/>
  <c r="W323" i="3"/>
  <c r="Z323" i="3"/>
  <c r="AA323" i="3"/>
  <c r="AE323" i="3"/>
  <c r="F324" i="3"/>
  <c r="I324" i="3"/>
  <c r="J324" i="3"/>
  <c r="N324" i="3"/>
  <c r="R324" i="3"/>
  <c r="U324" i="3"/>
  <c r="V324" i="3"/>
  <c r="Y324" i="3"/>
  <c r="Z324" i="3"/>
  <c r="AC324" i="3"/>
  <c r="AD324" i="3"/>
  <c r="E325" i="3"/>
  <c r="I325" i="3"/>
  <c r="M325" i="3"/>
  <c r="P325" i="3"/>
  <c r="Q325" i="3"/>
  <c r="U325" i="3"/>
  <c r="X325" i="3"/>
  <c r="Y325" i="3"/>
  <c r="AC325" i="3"/>
  <c r="D326" i="3"/>
  <c r="H326" i="3"/>
  <c r="K326" i="3"/>
  <c r="L326" i="3"/>
  <c r="P326" i="3"/>
  <c r="S326" i="3"/>
  <c r="T326" i="3"/>
  <c r="X326" i="3"/>
  <c r="AB326" i="3"/>
  <c r="AE326" i="3"/>
  <c r="C327" i="3"/>
  <c r="G327" i="3"/>
  <c r="K327" i="3"/>
  <c r="N327" i="3"/>
  <c r="O327" i="3"/>
  <c r="R327" i="3"/>
  <c r="S327" i="3"/>
  <c r="V327" i="3"/>
  <c r="W327" i="3"/>
  <c r="AA327" i="3"/>
  <c r="AE327" i="3"/>
  <c r="F329" i="3"/>
  <c r="I329" i="3"/>
  <c r="J329" i="3"/>
  <c r="N329" i="3"/>
  <c r="R329" i="3"/>
  <c r="U329" i="3"/>
  <c r="V329" i="3"/>
  <c r="Z329" i="3"/>
  <c r="AB329" i="3"/>
  <c r="AD329" i="3"/>
  <c r="E330" i="3"/>
  <c r="I330" i="3"/>
  <c r="M330" i="3"/>
  <c r="Q330" i="3"/>
  <c r="U330" i="3"/>
  <c r="Y330" i="3"/>
  <c r="AC330" i="3"/>
  <c r="D331" i="3"/>
  <c r="H331" i="3"/>
  <c r="K331" i="3"/>
  <c r="L331" i="3"/>
  <c r="P331" i="3"/>
  <c r="T331" i="3"/>
  <c r="W331" i="3"/>
  <c r="X331" i="3"/>
  <c r="AB331" i="3"/>
  <c r="C332" i="3"/>
  <c r="G332" i="3"/>
  <c r="J332" i="3"/>
  <c r="K332" i="3"/>
  <c r="N332" i="3"/>
  <c r="O332" i="3"/>
  <c r="R332" i="3"/>
  <c r="S332" i="3"/>
  <c r="W332" i="3"/>
  <c r="AA332" i="3"/>
  <c r="AD332" i="3"/>
  <c r="AE332" i="3"/>
  <c r="F333" i="3"/>
  <c r="J333" i="3"/>
  <c r="M333" i="3"/>
  <c r="N333" i="3"/>
  <c r="Q333" i="3"/>
  <c r="R333" i="3"/>
  <c r="U333" i="3"/>
  <c r="V333" i="3"/>
  <c r="Z333" i="3"/>
  <c r="AD333" i="3"/>
  <c r="E334" i="3"/>
  <c r="I334" i="3"/>
  <c r="M334" i="3"/>
  <c r="P334" i="3"/>
  <c r="Q334" i="3"/>
  <c r="U334" i="3"/>
  <c r="X334" i="3"/>
  <c r="Y334" i="3"/>
  <c r="AC334" i="3"/>
  <c r="D335" i="3"/>
  <c r="G335" i="3"/>
  <c r="H335" i="3"/>
  <c r="L335" i="3"/>
  <c r="P335" i="3"/>
  <c r="S335" i="3"/>
  <c r="T335" i="3"/>
  <c r="X335" i="3"/>
  <c r="AA335" i="3"/>
  <c r="AB335" i="3"/>
  <c r="C336" i="3"/>
  <c r="G336" i="3"/>
  <c r="K336" i="3"/>
  <c r="O336" i="3"/>
  <c r="S336" i="3"/>
  <c r="V336" i="3"/>
  <c r="W336" i="3"/>
  <c r="Z336" i="3"/>
  <c r="AA336" i="3"/>
  <c r="AD336" i="3"/>
  <c r="AE336" i="3"/>
  <c r="F337" i="3"/>
  <c r="J337" i="3"/>
  <c r="M337" i="3"/>
  <c r="N337" i="3"/>
  <c r="R337" i="3"/>
  <c r="V337" i="3"/>
  <c r="Y337" i="3"/>
  <c r="Z337" i="3"/>
  <c r="AC337" i="3"/>
  <c r="AD337" i="3"/>
  <c r="D338" i="3"/>
  <c r="E338" i="3"/>
  <c r="I338" i="3"/>
  <c r="M338" i="3"/>
  <c r="Q338" i="3"/>
  <c r="T338" i="3"/>
  <c r="U338" i="3"/>
  <c r="Y338" i="3"/>
  <c r="AC338" i="3"/>
  <c r="C339" i="3"/>
  <c r="D339" i="3"/>
  <c r="H339" i="3"/>
  <c r="L339" i="3"/>
  <c r="P339" i="3"/>
  <c r="T339" i="3"/>
  <c r="X339" i="3"/>
  <c r="Z339" i="3"/>
  <c r="AB339" i="3"/>
  <c r="C340" i="3"/>
  <c r="F340" i="3"/>
  <c r="G340" i="3"/>
  <c r="K340" i="3"/>
  <c r="O340" i="3"/>
  <c r="R340" i="3"/>
  <c r="S340" i="3"/>
  <c r="W340" i="3"/>
  <c r="AA340" i="3"/>
  <c r="AE340" i="3"/>
  <c r="E342" i="3"/>
  <c r="F342" i="3"/>
  <c r="J342" i="3"/>
  <c r="N342" i="3"/>
  <c r="R342" i="3"/>
  <c r="V342" i="3"/>
  <c r="Y342" i="3"/>
  <c r="Z342" i="3"/>
  <c r="AD342" i="3"/>
  <c r="E343" i="3"/>
  <c r="I343" i="3"/>
  <c r="M343" i="3"/>
  <c r="Q343" i="3"/>
  <c r="U343" i="3"/>
  <c r="Y343" i="3"/>
  <c r="AB343" i="3"/>
  <c r="AC343" i="3"/>
  <c r="D344" i="3"/>
  <c r="F344" i="3"/>
  <c r="H344" i="3"/>
  <c r="L344" i="3"/>
  <c r="O344" i="3"/>
  <c r="P344" i="3"/>
  <c r="T344" i="3"/>
  <c r="X344" i="3"/>
  <c r="AA344" i="3"/>
  <c r="AB344" i="3"/>
  <c r="C345" i="3"/>
  <c r="F345" i="3"/>
  <c r="G345" i="3"/>
  <c r="K345" i="3"/>
  <c r="O345" i="3"/>
  <c r="R345" i="3"/>
  <c r="S345" i="3"/>
  <c r="W345" i="3"/>
  <c r="AA345" i="3"/>
  <c r="AE345" i="3"/>
  <c r="F346" i="3"/>
  <c r="J346" i="3"/>
  <c r="N346" i="3"/>
  <c r="R346" i="3"/>
  <c r="U346" i="3"/>
  <c r="V346" i="3"/>
  <c r="Z346" i="3"/>
  <c r="AA346" i="3"/>
  <c r="AC346" i="3"/>
  <c r="AD346" i="3"/>
  <c r="AE346" i="3"/>
  <c r="D347" i="3"/>
  <c r="E347" i="3"/>
  <c r="F347" i="3"/>
  <c r="I347" i="3"/>
  <c r="J347" i="3"/>
  <c r="L347" i="3"/>
  <c r="M347" i="3"/>
  <c r="N347" i="3"/>
  <c r="P347" i="3"/>
  <c r="Q347" i="3"/>
  <c r="R347" i="3"/>
  <c r="T347" i="3"/>
  <c r="U347" i="3"/>
  <c r="V347" i="3"/>
  <c r="Y347" i="3"/>
  <c r="Z347" i="3"/>
  <c r="AB347" i="3"/>
  <c r="AC347" i="3"/>
  <c r="AD347" i="3"/>
  <c r="C348" i="3"/>
  <c r="D348" i="3"/>
  <c r="E348" i="3"/>
  <c r="H348" i="3"/>
  <c r="I348" i="3"/>
  <c r="L348" i="3"/>
  <c r="M348" i="3"/>
  <c r="P348" i="3"/>
  <c r="Q348" i="3"/>
  <c r="T348" i="3"/>
  <c r="U348" i="3"/>
  <c r="W348" i="3"/>
  <c r="X348" i="3"/>
  <c r="Y348" i="3"/>
  <c r="AB348" i="3"/>
  <c r="AC348" i="3"/>
  <c r="K20" i="66" l="1"/>
  <c r="R31" i="66" s="1"/>
  <c r="S31" i="66" s="1"/>
  <c r="K9" i="66"/>
  <c r="R16" i="66" s="1"/>
  <c r="S16" i="66" s="1"/>
  <c r="K9" i="68"/>
  <c r="K22" i="66"/>
  <c r="R29" i="66" s="1"/>
  <c r="S29" i="66" s="1"/>
  <c r="K23" i="66"/>
  <c r="K22" i="68"/>
  <c r="K23" i="68"/>
  <c r="K8" i="66"/>
  <c r="K20" i="68"/>
  <c r="K8" i="68"/>
  <c r="F306" i="3"/>
  <c r="Z306" i="3"/>
  <c r="C309" i="3"/>
  <c r="V310" i="3"/>
  <c r="J314" i="3"/>
  <c r="V314" i="3"/>
  <c r="F312" i="3"/>
  <c r="J312" i="3"/>
  <c r="N312" i="3"/>
  <c r="R312" i="3"/>
  <c r="V312" i="3"/>
  <c r="Z312" i="3"/>
  <c r="AD312" i="3"/>
  <c r="C305" i="3"/>
  <c r="J310" i="3"/>
  <c r="R310" i="3"/>
  <c r="Z310" i="3"/>
  <c r="E304" i="3"/>
  <c r="I304" i="3"/>
  <c r="M304" i="3"/>
  <c r="Q304" i="3"/>
  <c r="U304" i="3"/>
  <c r="Y304" i="3"/>
  <c r="AC304" i="3"/>
  <c r="F307" i="3"/>
  <c r="J307" i="3"/>
  <c r="N307" i="3"/>
  <c r="R307" i="3"/>
  <c r="V307" i="3"/>
  <c r="Z307" i="3"/>
  <c r="AD307" i="3"/>
  <c r="E308" i="3"/>
  <c r="I308" i="3"/>
  <c r="M308" i="3"/>
  <c r="Q308" i="3"/>
  <c r="U308" i="3"/>
  <c r="Y308" i="3"/>
  <c r="AC308" i="3"/>
  <c r="F311" i="3"/>
  <c r="J311" i="3"/>
  <c r="N311" i="3"/>
  <c r="R311" i="3"/>
  <c r="V311" i="3"/>
  <c r="Z311" i="3"/>
  <c r="AD311" i="3"/>
  <c r="E312" i="3"/>
  <c r="I312" i="3"/>
  <c r="M312" i="3"/>
  <c r="Q312" i="3"/>
  <c r="U312" i="3"/>
  <c r="Y312" i="3"/>
  <c r="AC312" i="3"/>
  <c r="C310" i="3"/>
  <c r="C306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R13" i="66" l="1"/>
  <c r="S13" i="66" s="1"/>
  <c r="C141" i="2"/>
  <c r="C116" i="2"/>
  <c r="C130" i="2"/>
  <c r="C122" i="2" s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AE277" i="65"/>
  <c r="AC277" i="65"/>
  <c r="AA277" i="65"/>
  <c r="Y277" i="65"/>
  <c r="W277" i="65"/>
  <c r="U277" i="65"/>
  <c r="S277" i="65"/>
  <c r="Q277" i="65"/>
  <c r="O277" i="65"/>
  <c r="M277" i="65"/>
  <c r="K277" i="65"/>
  <c r="I277" i="65"/>
  <c r="G277" i="65"/>
  <c r="E277" i="65"/>
  <c r="C277" i="65"/>
  <c r="AE272" i="65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R272" i="65"/>
  <c r="R270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F272" i="65"/>
  <c r="F270" i="65" s="1"/>
  <c r="E272" i="65"/>
  <c r="D272" i="65"/>
  <c r="D270" i="65" s="1"/>
  <c r="D269" i="65" s="1"/>
  <c r="C272" i="65"/>
  <c r="AE270" i="65"/>
  <c r="AE269" i="65" s="1"/>
  <c r="AC270" i="65"/>
  <c r="AC269" i="65" s="1"/>
  <c r="AA270" i="65"/>
  <c r="AA269" i="65" s="1"/>
  <c r="Y270" i="65"/>
  <c r="Y269" i="65" s="1"/>
  <c r="W270" i="65"/>
  <c r="W269" i="65" s="1"/>
  <c r="U270" i="65"/>
  <c r="U269" i="65" s="1"/>
  <c r="S270" i="65"/>
  <c r="S269" i="65" s="1"/>
  <c r="Q270" i="65"/>
  <c r="Q269" i="65" s="1"/>
  <c r="O270" i="65"/>
  <c r="O269" i="65" s="1"/>
  <c r="M270" i="65"/>
  <c r="M269" i="65" s="1"/>
  <c r="K270" i="65"/>
  <c r="K269" i="65" s="1"/>
  <c r="I270" i="65"/>
  <c r="I269" i="65" s="1"/>
  <c r="G270" i="65"/>
  <c r="G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E257" i="65" s="1"/>
  <c r="AD260" i="65"/>
  <c r="AC260" i="65"/>
  <c r="AC258" i="65" s="1"/>
  <c r="AB260" i="65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S260" i="65"/>
  <c r="S258" i="65" s="1"/>
  <c r="R260" i="65"/>
  <c r="Q260" i="65"/>
  <c r="Q258" i="65" s="1"/>
  <c r="P260" i="65"/>
  <c r="O260" i="65"/>
  <c r="O258" i="65" s="1"/>
  <c r="O257" i="65" s="1"/>
  <c r="N260" i="65"/>
  <c r="M260" i="65"/>
  <c r="M258" i="65" s="1"/>
  <c r="L260" i="65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X258" i="65"/>
  <c r="X257" i="65" s="1"/>
  <c r="V258" i="65"/>
  <c r="T258" i="65"/>
  <c r="R258" i="65"/>
  <c r="P258" i="65"/>
  <c r="P257" i="65" s="1"/>
  <c r="N258" i="65"/>
  <c r="L258" i="65"/>
  <c r="J258" i="65"/>
  <c r="J257" i="65" s="1"/>
  <c r="H258" i="65"/>
  <c r="H257" i="65" s="1"/>
  <c r="F258" i="65"/>
  <c r="D258" i="65"/>
  <c r="AC257" i="65"/>
  <c r="Y257" i="65"/>
  <c r="Q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Z240" i="65"/>
  <c r="X240" i="65"/>
  <c r="V240" i="65"/>
  <c r="T240" i="65"/>
  <c r="R240" i="65"/>
  <c r="P240" i="65"/>
  <c r="N240" i="65"/>
  <c r="L240" i="65"/>
  <c r="J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X230" i="65"/>
  <c r="V230" i="65"/>
  <c r="T230" i="65"/>
  <c r="R230" i="65"/>
  <c r="P230" i="65"/>
  <c r="N230" i="65"/>
  <c r="L230" i="65"/>
  <c r="J230" i="65"/>
  <c r="H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D216" i="65" s="1"/>
  <c r="AC219" i="65"/>
  <c r="AB219" i="65"/>
  <c r="AB217" i="65" s="1"/>
  <c r="AB216" i="65" s="1"/>
  <c r="AA219" i="65"/>
  <c r="Z219" i="65"/>
  <c r="Z217" i="65" s="1"/>
  <c r="Y219" i="65"/>
  <c r="X219" i="65"/>
  <c r="X217" i="65" s="1"/>
  <c r="W219" i="65"/>
  <c r="V219" i="65"/>
  <c r="V217" i="65" s="1"/>
  <c r="U219" i="65"/>
  <c r="T219" i="65"/>
  <c r="T217" i="65" s="1"/>
  <c r="T216" i="65" s="1"/>
  <c r="S219" i="65"/>
  <c r="R219" i="65"/>
  <c r="R217" i="65" s="1"/>
  <c r="R216" i="65" s="1"/>
  <c r="Q219" i="65"/>
  <c r="P219" i="65"/>
  <c r="P217" i="65" s="1"/>
  <c r="O219" i="65"/>
  <c r="N219" i="65"/>
  <c r="N217" i="65" s="1"/>
  <c r="N216" i="65" s="1"/>
  <c r="M219" i="65"/>
  <c r="L219" i="65"/>
  <c r="L217" i="65" s="1"/>
  <c r="L216" i="65" s="1"/>
  <c r="K219" i="65"/>
  <c r="J219" i="65"/>
  <c r="J217" i="65" s="1"/>
  <c r="I219" i="65"/>
  <c r="H219" i="65"/>
  <c r="H217" i="65" s="1"/>
  <c r="G219" i="65"/>
  <c r="F219" i="65"/>
  <c r="F217" i="65" s="1"/>
  <c r="E219" i="65"/>
  <c r="D219" i="65"/>
  <c r="D217" i="65" s="1"/>
  <c r="D216" i="65" s="1"/>
  <c r="C219" i="65"/>
  <c r="AE217" i="65"/>
  <c r="AE216" i="65" s="1"/>
  <c r="AC217" i="65"/>
  <c r="AC216" i="65" s="1"/>
  <c r="AA217" i="65"/>
  <c r="Y217" i="65"/>
  <c r="W217" i="65"/>
  <c r="W216" i="65" s="1"/>
  <c r="U217" i="65"/>
  <c r="U216" i="65" s="1"/>
  <c r="S217" i="65"/>
  <c r="Q217" i="65"/>
  <c r="O217" i="65"/>
  <c r="O216" i="65" s="1"/>
  <c r="M217" i="65"/>
  <c r="M216" i="65" s="1"/>
  <c r="K217" i="65"/>
  <c r="I217" i="65"/>
  <c r="G217" i="65"/>
  <c r="G216" i="65" s="1"/>
  <c r="E217" i="65"/>
  <c r="E216" i="65" s="1"/>
  <c r="C217" i="65"/>
  <c r="Z216" i="65"/>
  <c r="V216" i="65"/>
  <c r="J216" i="65"/>
  <c r="F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X206" i="65"/>
  <c r="V206" i="65"/>
  <c r="T206" i="65"/>
  <c r="R206" i="65"/>
  <c r="P206" i="65"/>
  <c r="N206" i="65"/>
  <c r="L206" i="65"/>
  <c r="J206" i="65"/>
  <c r="H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B192" i="65" s="1"/>
  <c r="AA195" i="65"/>
  <c r="Z195" i="65"/>
  <c r="Z193" i="65" s="1"/>
  <c r="Z192" i="65" s="1"/>
  <c r="Y195" i="65"/>
  <c r="X195" i="65"/>
  <c r="X193" i="65" s="1"/>
  <c r="X192" i="65" s="1"/>
  <c r="W195" i="65"/>
  <c r="V195" i="65"/>
  <c r="V193" i="65" s="1"/>
  <c r="V192" i="65" s="1"/>
  <c r="U195" i="65"/>
  <c r="T195" i="65"/>
  <c r="T193" i="65" s="1"/>
  <c r="T192" i="65" s="1"/>
  <c r="S195" i="65"/>
  <c r="R195" i="65"/>
  <c r="R193" i="65" s="1"/>
  <c r="R192" i="65" s="1"/>
  <c r="Q195" i="65"/>
  <c r="P195" i="65"/>
  <c r="P193" i="65" s="1"/>
  <c r="O195" i="65"/>
  <c r="N195" i="65"/>
  <c r="N193" i="65" s="1"/>
  <c r="N192" i="65" s="1"/>
  <c r="M195" i="65"/>
  <c r="L195" i="65"/>
  <c r="L193" i="65" s="1"/>
  <c r="L192" i="65" s="1"/>
  <c r="K195" i="65"/>
  <c r="J195" i="65"/>
  <c r="J193" i="65" s="1"/>
  <c r="J192" i="65" s="1"/>
  <c r="I195" i="65"/>
  <c r="H195" i="65"/>
  <c r="H193" i="65" s="1"/>
  <c r="H192" i="65" s="1"/>
  <c r="G195" i="65"/>
  <c r="F195" i="65"/>
  <c r="F193" i="65" s="1"/>
  <c r="F192" i="65" s="1"/>
  <c r="E195" i="65"/>
  <c r="D195" i="65"/>
  <c r="D193" i="65" s="1"/>
  <c r="D192" i="65" s="1"/>
  <c r="C195" i="65"/>
  <c r="AE193" i="65"/>
  <c r="AE192" i="65" s="1"/>
  <c r="AC193" i="65"/>
  <c r="AC192" i="65" s="1"/>
  <c r="AA193" i="65"/>
  <c r="AA192" i="65" s="1"/>
  <c r="Y193" i="65"/>
  <c r="W193" i="65"/>
  <c r="W192" i="65" s="1"/>
  <c r="U193" i="65"/>
  <c r="U192" i="65" s="1"/>
  <c r="S193" i="65"/>
  <c r="S192" i="65" s="1"/>
  <c r="Q193" i="65"/>
  <c r="O193" i="65"/>
  <c r="O192" i="65" s="1"/>
  <c r="M193" i="65"/>
  <c r="M192" i="65" s="1"/>
  <c r="K193" i="65"/>
  <c r="K192" i="65" s="1"/>
  <c r="I193" i="65"/>
  <c r="G193" i="65"/>
  <c r="G192" i="65" s="1"/>
  <c r="E193" i="65"/>
  <c r="E192" i="65" s="1"/>
  <c r="C193" i="65"/>
  <c r="C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/>
  <c r="AA178" i="65" s="1"/>
  <c r="Z178" i="65" s="1"/>
  <c r="Y178" i="65" s="1"/>
  <c r="X178" i="65"/>
  <c r="W178" i="65" s="1"/>
  <c r="V178" i="65" s="1"/>
  <c r="U178" i="65" s="1"/>
  <c r="T178" i="65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/>
  <c r="AE160" i="65"/>
  <c r="AD160" i="65"/>
  <c r="AC160" i="65" s="1"/>
  <c r="AB160" i="65"/>
  <c r="AA160" i="65" s="1"/>
  <c r="Z160" i="65" s="1"/>
  <c r="Y160" i="65" s="1"/>
  <c r="X160" i="65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131" i="70" l="1"/>
  <c r="C52" i="71"/>
  <c r="D52" i="71" s="1"/>
  <c r="C112" i="70"/>
  <c r="C27" i="71"/>
  <c r="D27" i="71" s="1"/>
  <c r="C135" i="70"/>
  <c r="C56" i="71"/>
  <c r="D56" i="71" s="1"/>
  <c r="C145" i="70"/>
  <c r="C66" i="71"/>
  <c r="D66" i="71" s="1"/>
  <c r="C127" i="70"/>
  <c r="C48" i="71"/>
  <c r="D48" i="71" s="1"/>
  <c r="C136" i="70"/>
  <c r="C57" i="71"/>
  <c r="D57" i="71" s="1"/>
  <c r="C128" i="70"/>
  <c r="C49" i="71"/>
  <c r="D49" i="71" s="1"/>
  <c r="C139" i="70"/>
  <c r="C60" i="71"/>
  <c r="D60" i="71" s="1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AD13" i="67" s="1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N56" i="65"/>
  <c r="N53" i="65" s="1"/>
  <c r="N461" i="65" s="1"/>
  <c r="R56" i="65"/>
  <c r="R53" i="65" s="1"/>
  <c r="R461" i="65" s="1"/>
  <c r="V56" i="65"/>
  <c r="Z56" i="65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M35" i="65" s="1"/>
  <c r="Q36" i="65"/>
  <c r="U36" i="65"/>
  <c r="Y36" i="65"/>
  <c r="Y35" i="65" s="1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J53" i="65"/>
  <c r="J461" i="65" s="1"/>
  <c r="V53" i="65"/>
  <c r="V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AE53" i="65"/>
  <c r="AE461" i="65" s="1"/>
  <c r="D56" i="65"/>
  <c r="H56" i="65"/>
  <c r="L56" i="65"/>
  <c r="P56" i="65"/>
  <c r="T56" i="65"/>
  <c r="X56" i="65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G35" i="65" s="1"/>
  <c r="K36" i="65"/>
  <c r="K35" i="65" s="1"/>
  <c r="O36" i="65"/>
  <c r="O35" i="65" s="1"/>
  <c r="S36" i="65"/>
  <c r="S35" i="65" s="1"/>
  <c r="W36" i="65"/>
  <c r="W35" i="65" s="1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L53" i="65"/>
  <c r="L461" i="65" s="1"/>
  <c r="P53" i="65"/>
  <c r="P461" i="65" s="1"/>
  <c r="T53" i="65"/>
  <c r="T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H81" i="65"/>
  <c r="M81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U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Q425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G191" i="65"/>
  <c r="O191" i="65"/>
  <c r="W191" i="65"/>
  <c r="AE191" i="65"/>
  <c r="J191" i="65"/>
  <c r="R191" i="65"/>
  <c r="Z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K191" i="65" s="1"/>
  <c r="S216" i="65"/>
  <c r="S191" i="65" s="1"/>
  <c r="AA216" i="65"/>
  <c r="AA191" i="65" s="1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D425" i="65"/>
  <c r="H425" i="65"/>
  <c r="L425" i="65"/>
  <c r="P425" i="65"/>
  <c r="T425" i="65"/>
  <c r="X425" i="65"/>
  <c r="AB425" i="65"/>
  <c r="J425" i="65"/>
  <c r="N425" i="65"/>
  <c r="Z425" i="65"/>
  <c r="F524" i="65"/>
  <c r="J524" i="65"/>
  <c r="N524" i="65"/>
  <c r="R524" i="65"/>
  <c r="V524" i="65"/>
  <c r="Z524" i="65"/>
  <c r="AD524" i="65"/>
  <c r="D108" i="44"/>
  <c r="D107" i="44"/>
  <c r="E108" i="44"/>
  <c r="E107" i="44"/>
  <c r="F108" i="44"/>
  <c r="F107" i="44"/>
  <c r="G108" i="44"/>
  <c r="G107" i="44"/>
  <c r="H108" i="44"/>
  <c r="H107" i="44"/>
  <c r="I108" i="44"/>
  <c r="I107" i="44"/>
  <c r="J108" i="44"/>
  <c r="J107" i="44"/>
  <c r="K108" i="44"/>
  <c r="K107" i="44"/>
  <c r="L108" i="44"/>
  <c r="L107" i="44"/>
  <c r="M108" i="44"/>
  <c r="M107" i="44"/>
  <c r="N108" i="44"/>
  <c r="N107" i="44"/>
  <c r="O108" i="44"/>
  <c r="O107" i="44"/>
  <c r="P108" i="44"/>
  <c r="P107" i="44"/>
  <c r="Q108" i="44"/>
  <c r="Q107" i="44"/>
  <c r="R108" i="44"/>
  <c r="R107" i="44"/>
  <c r="S108" i="44"/>
  <c r="S107" i="44"/>
  <c r="T108" i="44"/>
  <c r="T107" i="44"/>
  <c r="U108" i="44"/>
  <c r="U107" i="44"/>
  <c r="V108" i="44"/>
  <c r="V107" i="44"/>
  <c r="W108" i="44"/>
  <c r="W107" i="44"/>
  <c r="X108" i="44"/>
  <c r="X107" i="44"/>
  <c r="Y108" i="44"/>
  <c r="Y107" i="44"/>
  <c r="Z108" i="44"/>
  <c r="Z107" i="44"/>
  <c r="AA108" i="44"/>
  <c r="AA107" i="44"/>
  <c r="AB108" i="44"/>
  <c r="AB107" i="44"/>
  <c r="AC108" i="44"/>
  <c r="AC107" i="44"/>
  <c r="AD108" i="44"/>
  <c r="AD107" i="44"/>
  <c r="AE108" i="44"/>
  <c r="AE107" i="44"/>
  <c r="D109" i="44"/>
  <c r="E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D110" i="44"/>
  <c r="E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C110" i="44"/>
  <c r="C109" i="44"/>
  <c r="C108" i="44"/>
  <c r="D88" i="44"/>
  <c r="D87" i="44"/>
  <c r="E88" i="44"/>
  <c r="E87" i="44"/>
  <c r="F88" i="44"/>
  <c r="F87" i="44"/>
  <c r="G88" i="44"/>
  <c r="G87" i="44"/>
  <c r="H88" i="44"/>
  <c r="H87" i="44"/>
  <c r="I88" i="44"/>
  <c r="I87" i="44"/>
  <c r="J88" i="44"/>
  <c r="J87" i="44"/>
  <c r="K88" i="44"/>
  <c r="K87" i="44"/>
  <c r="L88" i="44"/>
  <c r="L87" i="44"/>
  <c r="M88" i="44"/>
  <c r="M87" i="44"/>
  <c r="N88" i="44"/>
  <c r="N87" i="44"/>
  <c r="O88" i="44"/>
  <c r="O87" i="44"/>
  <c r="P88" i="44"/>
  <c r="P87" i="44"/>
  <c r="Q88" i="44"/>
  <c r="Q87" i="44"/>
  <c r="R88" i="44"/>
  <c r="R87" i="44"/>
  <c r="S88" i="44"/>
  <c r="S87" i="44"/>
  <c r="T88" i="44"/>
  <c r="T87" i="44"/>
  <c r="U88" i="44"/>
  <c r="U87" i="44"/>
  <c r="V88" i="44"/>
  <c r="V87" i="44"/>
  <c r="W88" i="44"/>
  <c r="W87" i="44"/>
  <c r="X88" i="44"/>
  <c r="X87" i="44"/>
  <c r="Y88" i="44"/>
  <c r="Y87" i="44"/>
  <c r="Z88" i="44"/>
  <c r="Z87" i="44"/>
  <c r="AA88" i="44"/>
  <c r="AA87" i="44"/>
  <c r="AB88" i="44"/>
  <c r="AB87" i="44"/>
  <c r="AC88" i="44"/>
  <c r="AC87" i="44"/>
  <c r="AD88" i="44"/>
  <c r="AD87" i="44"/>
  <c r="AE88" i="44"/>
  <c r="AE87" i="44"/>
  <c r="D89" i="44"/>
  <c r="E89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Z89" i="44"/>
  <c r="AA89" i="44"/>
  <c r="AB89" i="44"/>
  <c r="AC89" i="44"/>
  <c r="AD89" i="44"/>
  <c r="AE89" i="44"/>
  <c r="D90" i="44"/>
  <c r="E90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Z90" i="44"/>
  <c r="AA90" i="44"/>
  <c r="AB90" i="44"/>
  <c r="AC90" i="44"/>
  <c r="AD90" i="44"/>
  <c r="AE90" i="44"/>
  <c r="C90" i="44"/>
  <c r="C89" i="44"/>
  <c r="C88" i="44"/>
  <c r="D68" i="44"/>
  <c r="D67" i="44"/>
  <c r="E68" i="44"/>
  <c r="E67" i="44"/>
  <c r="F68" i="44"/>
  <c r="F67" i="44"/>
  <c r="G68" i="44"/>
  <c r="G67" i="44"/>
  <c r="H68" i="44"/>
  <c r="H67" i="44"/>
  <c r="I68" i="44"/>
  <c r="I67" i="44"/>
  <c r="J68" i="44"/>
  <c r="J67" i="44"/>
  <c r="K68" i="44"/>
  <c r="K67" i="44"/>
  <c r="L68" i="44"/>
  <c r="L67" i="44"/>
  <c r="M68" i="44"/>
  <c r="M67" i="44"/>
  <c r="N68" i="44"/>
  <c r="N67" i="44"/>
  <c r="O68" i="44"/>
  <c r="O67" i="44"/>
  <c r="P68" i="44"/>
  <c r="P67" i="44"/>
  <c r="Q68" i="44"/>
  <c r="Q67" i="44"/>
  <c r="R68" i="44"/>
  <c r="R67" i="44"/>
  <c r="S68" i="44"/>
  <c r="S67" i="44"/>
  <c r="T68" i="44"/>
  <c r="T67" i="44"/>
  <c r="U68" i="44"/>
  <c r="U67" i="44"/>
  <c r="V68" i="44"/>
  <c r="V67" i="44"/>
  <c r="W68" i="44"/>
  <c r="W67" i="44"/>
  <c r="X68" i="44"/>
  <c r="X67" i="44"/>
  <c r="Y68" i="44"/>
  <c r="Y67" i="44"/>
  <c r="Z68" i="44"/>
  <c r="Z67" i="44"/>
  <c r="AA68" i="44"/>
  <c r="AA67" i="44"/>
  <c r="AB68" i="44"/>
  <c r="AB67" i="44"/>
  <c r="AC68" i="44"/>
  <c r="AC67" i="44"/>
  <c r="AD68" i="44"/>
  <c r="AD67" i="44"/>
  <c r="AE68" i="44"/>
  <c r="AE67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Z69" i="44"/>
  <c r="AA69" i="44"/>
  <c r="AB69" i="44"/>
  <c r="AC69" i="44"/>
  <c r="AD69" i="44"/>
  <c r="AE69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X70" i="44"/>
  <c r="Y70" i="44"/>
  <c r="Z70" i="44"/>
  <c r="AA70" i="44"/>
  <c r="AB70" i="44"/>
  <c r="AC70" i="44"/>
  <c r="AD70" i="44"/>
  <c r="AE70" i="44"/>
  <c r="C70" i="44"/>
  <c r="C69" i="44"/>
  <c r="C68" i="44"/>
  <c r="D28" i="44"/>
  <c r="D27" i="44"/>
  <c r="E28" i="44"/>
  <c r="E27" i="44"/>
  <c r="F28" i="44"/>
  <c r="F27" i="44"/>
  <c r="G28" i="44"/>
  <c r="G27" i="44"/>
  <c r="H28" i="44"/>
  <c r="H27" i="44"/>
  <c r="I28" i="44"/>
  <c r="I27" i="44"/>
  <c r="J28" i="44"/>
  <c r="J27" i="44"/>
  <c r="K28" i="44"/>
  <c r="K27" i="44"/>
  <c r="L28" i="44"/>
  <c r="L27" i="44"/>
  <c r="M28" i="44"/>
  <c r="M27" i="44"/>
  <c r="N28" i="44"/>
  <c r="N27" i="44"/>
  <c r="O28" i="44"/>
  <c r="O27" i="44"/>
  <c r="P28" i="44"/>
  <c r="P27" i="44"/>
  <c r="Q28" i="44"/>
  <c r="Q27" i="44"/>
  <c r="R28" i="44"/>
  <c r="R27" i="44"/>
  <c r="S28" i="44"/>
  <c r="S27" i="44"/>
  <c r="T28" i="44"/>
  <c r="T27" i="44"/>
  <c r="U28" i="44"/>
  <c r="U27" i="44"/>
  <c r="V28" i="44"/>
  <c r="V27" i="44"/>
  <c r="W28" i="44"/>
  <c r="W27" i="44"/>
  <c r="X28" i="44"/>
  <c r="X27" i="44"/>
  <c r="Y28" i="44"/>
  <c r="Y27" i="44"/>
  <c r="Z28" i="44"/>
  <c r="Z27" i="44"/>
  <c r="AA28" i="44"/>
  <c r="AA27" i="44"/>
  <c r="AB28" i="44"/>
  <c r="AB27" i="44"/>
  <c r="AC28" i="44"/>
  <c r="AC27" i="44"/>
  <c r="AD28" i="44"/>
  <c r="AD27" i="44"/>
  <c r="AE28" i="44"/>
  <c r="AE27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C30" i="44"/>
  <c r="C29" i="44"/>
  <c r="C28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C661" i="41"/>
  <c r="AB661" i="41"/>
  <c r="AA661" i="41"/>
  <c r="Z661" i="41"/>
  <c r="Y661" i="41"/>
  <c r="X661" i="41"/>
  <c r="W661" i="41"/>
  <c r="V661" i="41"/>
  <c r="U661" i="41"/>
  <c r="T661" i="41"/>
  <c r="S661" i="41"/>
  <c r="R661" i="41"/>
  <c r="Q661" i="41"/>
  <c r="P661" i="41"/>
  <c r="O661" i="41"/>
  <c r="N661" i="41"/>
  <c r="M661" i="41"/>
  <c r="L661" i="41"/>
  <c r="K661" i="41"/>
  <c r="J661" i="41"/>
  <c r="I661" i="41"/>
  <c r="H661" i="41"/>
  <c r="G661" i="41"/>
  <c r="F661" i="41"/>
  <c r="E661" i="41"/>
  <c r="D661" i="41"/>
  <c r="L660" i="41"/>
  <c r="I660" i="41"/>
  <c r="AC659" i="41"/>
  <c r="T659" i="41"/>
  <c r="P659" i="41"/>
  <c r="E659" i="41"/>
  <c r="AC657" i="41"/>
  <c r="X657" i="41"/>
  <c r="T657" i="41"/>
  <c r="L657" i="41"/>
  <c r="H657" i="41"/>
  <c r="D657" i="4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D624" i="41"/>
  <c r="AD660" i="41"/>
  <c r="AC624" i="41"/>
  <c r="AC660" i="41"/>
  <c r="AB624" i="41"/>
  <c r="AB660" i="41"/>
  <c r="AA624" i="41"/>
  <c r="AA660" i="41"/>
  <c r="Z624" i="41"/>
  <c r="Z660" i="41"/>
  <c r="Y624" i="41"/>
  <c r="Y660" i="41"/>
  <c r="X624" i="41"/>
  <c r="X660" i="41"/>
  <c r="W624" i="41"/>
  <c r="W660" i="41"/>
  <c r="V624" i="41"/>
  <c r="V660" i="41"/>
  <c r="U624" i="41"/>
  <c r="U660" i="41"/>
  <c r="T624" i="41"/>
  <c r="T660" i="41"/>
  <c r="S624" i="41"/>
  <c r="S660" i="41"/>
  <c r="R624" i="41"/>
  <c r="R660" i="41"/>
  <c r="Q624" i="41"/>
  <c r="Q660" i="41"/>
  <c r="P624" i="41"/>
  <c r="P660" i="41"/>
  <c r="O624" i="41"/>
  <c r="O660" i="41"/>
  <c r="N624" i="41"/>
  <c r="N660" i="41"/>
  <c r="M624" i="41"/>
  <c r="M660" i="41"/>
  <c r="L624" i="41"/>
  <c r="K624" i="41"/>
  <c r="K660" i="41"/>
  <c r="J624" i="41"/>
  <c r="J660" i="41"/>
  <c r="I624" i="41"/>
  <c r="H624" i="41"/>
  <c r="H660" i="41"/>
  <c r="G624" i="41"/>
  <c r="G660" i="41"/>
  <c r="F624" i="41"/>
  <c r="F660" i="41"/>
  <c r="E624" i="41"/>
  <c r="E660" i="41"/>
  <c r="D624" i="41"/>
  <c r="D660" i="41"/>
  <c r="AE613" i="41"/>
  <c r="AE659" i="41"/>
  <c r="AD613" i="41"/>
  <c r="AD659" i="41"/>
  <c r="AC613" i="41"/>
  <c r="AB613" i="41"/>
  <c r="AB659" i="41"/>
  <c r="AA613" i="41"/>
  <c r="AA659" i="41"/>
  <c r="Z613" i="41"/>
  <c r="Z659" i="41"/>
  <c r="Y613" i="41"/>
  <c r="Y659" i="41"/>
  <c r="X613" i="41"/>
  <c r="X659" i="41"/>
  <c r="W613" i="41"/>
  <c r="W659" i="41"/>
  <c r="V613" i="41"/>
  <c r="V659" i="41"/>
  <c r="U613" i="41"/>
  <c r="U659" i="41"/>
  <c r="T613" i="41"/>
  <c r="S613" i="41"/>
  <c r="S659" i="41"/>
  <c r="R613" i="41"/>
  <c r="R659" i="41"/>
  <c r="Q613" i="41"/>
  <c r="Q659" i="41"/>
  <c r="P613" i="41"/>
  <c r="O613" i="41"/>
  <c r="O659" i="41"/>
  <c r="N613" i="41"/>
  <c r="N659" i="41"/>
  <c r="M613" i="41"/>
  <c r="M659" i="41"/>
  <c r="L613" i="41"/>
  <c r="L659" i="41"/>
  <c r="K613" i="41"/>
  <c r="K659" i="41"/>
  <c r="J613" i="41"/>
  <c r="J659" i="41"/>
  <c r="I613" i="41"/>
  <c r="I659" i="41"/>
  <c r="H613" i="41"/>
  <c r="H659" i="41"/>
  <c r="G613" i="41"/>
  <c r="G659" i="41"/>
  <c r="F613" i="41"/>
  <c r="F659" i="41"/>
  <c r="E613" i="41"/>
  <c r="D613" i="41"/>
  <c r="D659" i="41"/>
  <c r="Y607" i="41"/>
  <c r="T607" i="41"/>
  <c r="L607" i="41"/>
  <c r="I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D600" i="41"/>
  <c r="AD657" i="41"/>
  <c r="AC600" i="41"/>
  <c r="AB600" i="41"/>
  <c r="AB657" i="41"/>
  <c r="AA600" i="41"/>
  <c r="AA657" i="41"/>
  <c r="Z600" i="41"/>
  <c r="Z657" i="41"/>
  <c r="Y600" i="41"/>
  <c r="Y657" i="41"/>
  <c r="X600" i="41"/>
  <c r="W600" i="41"/>
  <c r="W657" i="41"/>
  <c r="V600" i="41"/>
  <c r="V657" i="41"/>
  <c r="U600" i="41"/>
  <c r="T600" i="41"/>
  <c r="S600" i="41"/>
  <c r="S657" i="41"/>
  <c r="R600" i="41"/>
  <c r="R657" i="41"/>
  <c r="Q600" i="41"/>
  <c r="P600" i="41"/>
  <c r="P657" i="41"/>
  <c r="O600" i="41"/>
  <c r="O657" i="41"/>
  <c r="N600" i="41"/>
  <c r="N657" i="41"/>
  <c r="M600" i="41"/>
  <c r="L600" i="41"/>
  <c r="K600" i="41"/>
  <c r="K657" i="41"/>
  <c r="J600" i="41"/>
  <c r="J657" i="41"/>
  <c r="I600" i="41"/>
  <c r="H600" i="41"/>
  <c r="G600" i="41"/>
  <c r="G657" i="41"/>
  <c r="F600" i="41"/>
  <c r="F657" i="4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A493" i="41"/>
  <c r="Z493" i="41"/>
  <c r="Y493" i="41"/>
  <c r="X493" i="41"/>
  <c r="W493" i="41"/>
  <c r="V493" i="41"/>
  <c r="U493" i="41"/>
  <c r="T493" i="41"/>
  <c r="S493" i="41"/>
  <c r="R493" i="41"/>
  <c r="Q493" i="41"/>
  <c r="P493" i="41"/>
  <c r="O493" i="41"/>
  <c r="N493" i="41"/>
  <c r="M493" i="41"/>
  <c r="L493" i="41"/>
  <c r="K493" i="41"/>
  <c r="J493" i="41"/>
  <c r="I493" i="41"/>
  <c r="H493" i="41"/>
  <c r="G493" i="41"/>
  <c r="F493" i="41"/>
  <c r="E493" i="41"/>
  <c r="D493" i="41"/>
  <c r="AE489" i="41"/>
  <c r="AE607" i="41"/>
  <c r="AD489" i="41"/>
  <c r="AD607" i="41"/>
  <c r="AC489" i="41"/>
  <c r="AC607" i="41"/>
  <c r="AB489" i="41"/>
  <c r="AB607" i="41"/>
  <c r="AA489" i="41"/>
  <c r="AA607" i="41"/>
  <c r="Z489" i="41"/>
  <c r="Z607" i="41"/>
  <c r="Y489" i="41"/>
  <c r="X489" i="41"/>
  <c r="X607" i="41"/>
  <c r="W489" i="41"/>
  <c r="W607" i="41"/>
  <c r="V489" i="41"/>
  <c r="V607" i="41"/>
  <c r="U489" i="41"/>
  <c r="U607" i="41"/>
  <c r="T489" i="41"/>
  <c r="S489" i="41"/>
  <c r="S607" i="41"/>
  <c r="R489" i="41"/>
  <c r="R607" i="41"/>
  <c r="Q489" i="41"/>
  <c r="Q607" i="41"/>
  <c r="P489" i="41"/>
  <c r="P607" i="41"/>
  <c r="O489" i="41"/>
  <c r="O607" i="41"/>
  <c r="N489" i="41"/>
  <c r="N607" i="41"/>
  <c r="M489" i="41"/>
  <c r="M607" i="41"/>
  <c r="L489" i="41"/>
  <c r="K489" i="41"/>
  <c r="K607" i="41"/>
  <c r="J489" i="41"/>
  <c r="J607" i="41"/>
  <c r="I489" i="41"/>
  <c r="H489" i="41"/>
  <c r="H607" i="41"/>
  <c r="G489" i="41"/>
  <c r="G607" i="41"/>
  <c r="F489" i="41"/>
  <c r="F607" i="41"/>
  <c r="E489" i="41"/>
  <c r="E607" i="41"/>
  <c r="D489" i="41"/>
  <c r="D607" i="4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I657" i="41"/>
  <c r="M657" i="41"/>
  <c r="Q657" i="41"/>
  <c r="U657" i="41"/>
  <c r="C661" i="41"/>
  <c r="C641" i="41"/>
  <c r="C624" i="41"/>
  <c r="C660" i="41"/>
  <c r="C613" i="41"/>
  <c r="C659" i="41"/>
  <c r="C606" i="41"/>
  <c r="C600" i="41"/>
  <c r="C657" i="41"/>
  <c r="C584" i="41"/>
  <c r="C571" i="41"/>
  <c r="C568" i="41"/>
  <c r="C565" i="41"/>
  <c r="C562" i="41"/>
  <c r="C559" i="41"/>
  <c r="C555" i="41"/>
  <c r="C556" i="41"/>
  <c r="C549" i="41"/>
  <c r="C545" i="41"/>
  <c r="C541" i="41"/>
  <c r="C536" i="41"/>
  <c r="C530" i="41"/>
  <c r="C525" i="41"/>
  <c r="C524" i="41"/>
  <c r="C516" i="41"/>
  <c r="C493" i="41"/>
  <c r="C489" i="41"/>
  <c r="C488" i="41"/>
  <c r="C472" i="41"/>
  <c r="C467" i="41"/>
  <c r="C463" i="41"/>
  <c r="C457" i="41"/>
  <c r="C456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7" i="41"/>
  <c r="C368" i="41"/>
  <c r="C364" i="41"/>
  <c r="C359" i="41"/>
  <c r="C358" i="41"/>
  <c r="C349" i="41"/>
  <c r="C355" i="41"/>
  <c r="C350" i="41"/>
  <c r="C341" i="41"/>
  <c r="C328" i="41"/>
  <c r="C315" i="41"/>
  <c r="C302" i="41"/>
  <c r="C301" i="41"/>
  <c r="C300" i="41"/>
  <c r="C299" i="41"/>
  <c r="C298" i="41"/>
  <c r="C297" i="41"/>
  <c r="C291" i="41"/>
  <c r="C287" i="41"/>
  <c r="C279" i="41"/>
  <c r="C277" i="41"/>
  <c r="C272" i="41"/>
  <c r="C270" i="41"/>
  <c r="C269" i="41"/>
  <c r="C260" i="41"/>
  <c r="C258" i="41"/>
  <c r="C252" i="41"/>
  <c r="C244" i="41"/>
  <c r="C240" i="41"/>
  <c r="C237" i="41"/>
  <c r="C230" i="41"/>
  <c r="C226" i="41"/>
  <c r="C219" i="41"/>
  <c r="C217" i="41"/>
  <c r="C216" i="41"/>
  <c r="C213" i="41"/>
  <c r="C206" i="41"/>
  <c r="C202" i="41"/>
  <c r="C195" i="41"/>
  <c r="C193" i="41"/>
  <c r="C192" i="41"/>
  <c r="C149" i="41"/>
  <c r="C141" i="41"/>
  <c r="C122" i="41"/>
  <c r="C112" i="41"/>
  <c r="C107" i="41"/>
  <c r="C102" i="41"/>
  <c r="C103" i="41"/>
  <c r="C94" i="41"/>
  <c r="C91" i="41"/>
  <c r="C84" i="41"/>
  <c r="C81" i="41"/>
  <c r="C80" i="41"/>
  <c r="C75" i="41"/>
  <c r="C69" i="41"/>
  <c r="C68" i="41"/>
  <c r="C70" i="41"/>
  <c r="C62" i="41"/>
  <c r="C60" i="41"/>
  <c r="C56" i="41"/>
  <c r="C53" i="41"/>
  <c r="C50" i="41"/>
  <c r="C47" i="41"/>
  <c r="C32" i="41"/>
  <c r="C31" i="41"/>
  <c r="C17" i="41"/>
  <c r="C14" i="41"/>
  <c r="C8" i="41"/>
  <c r="C7" i="41"/>
  <c r="AE661" i="40"/>
  <c r="AD661" i="40"/>
  <c r="AC661" i="40"/>
  <c r="AB661" i="40"/>
  <c r="AA661" i="40"/>
  <c r="Z661" i="40"/>
  <c r="Y661" i="40"/>
  <c r="X661" i="40"/>
  <c r="W661" i="40"/>
  <c r="V661" i="40"/>
  <c r="U661" i="40"/>
  <c r="T661" i="40"/>
  <c r="S661" i="40"/>
  <c r="R661" i="40"/>
  <c r="Q661" i="40"/>
  <c r="P661" i="40"/>
  <c r="O661" i="40"/>
  <c r="N661" i="40"/>
  <c r="M661" i="40"/>
  <c r="L661" i="40"/>
  <c r="K661" i="40"/>
  <c r="J661" i="40"/>
  <c r="I661" i="40"/>
  <c r="H661" i="40"/>
  <c r="G661" i="40"/>
  <c r="F661" i="40"/>
  <c r="E661" i="40"/>
  <c r="D661" i="40"/>
  <c r="Y660" i="40"/>
  <c r="U660" i="40"/>
  <c r="Q660" i="40"/>
  <c r="I660" i="40"/>
  <c r="E660" i="40"/>
  <c r="AC659" i="40"/>
  <c r="U659" i="40"/>
  <c r="Q659" i="40"/>
  <c r="M659" i="40"/>
  <c r="E659" i="40"/>
  <c r="U657" i="40"/>
  <c r="E657" i="40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/>
  <c r="AD624" i="40"/>
  <c r="AD660" i="40"/>
  <c r="AC624" i="40"/>
  <c r="AC660" i="40"/>
  <c r="AB624" i="40"/>
  <c r="AB660" i="40"/>
  <c r="AA624" i="40"/>
  <c r="AA660" i="40"/>
  <c r="Z624" i="40"/>
  <c r="Z660" i="40"/>
  <c r="Y624" i="40"/>
  <c r="X624" i="40"/>
  <c r="X660" i="40"/>
  <c r="W624" i="40"/>
  <c r="W660" i="40"/>
  <c r="V624" i="40"/>
  <c r="V660" i="40"/>
  <c r="U624" i="40"/>
  <c r="T624" i="40"/>
  <c r="T660" i="40"/>
  <c r="S624" i="40"/>
  <c r="S660" i="40"/>
  <c r="R624" i="40"/>
  <c r="R660" i="40"/>
  <c r="Q624" i="40"/>
  <c r="P624" i="40"/>
  <c r="P660" i="40"/>
  <c r="O624" i="40"/>
  <c r="O660" i="40"/>
  <c r="N624" i="40"/>
  <c r="N660" i="40"/>
  <c r="M624" i="40"/>
  <c r="M660" i="40"/>
  <c r="L624" i="40"/>
  <c r="L660" i="40"/>
  <c r="K624" i="40"/>
  <c r="K660" i="40"/>
  <c r="J624" i="40"/>
  <c r="J660" i="40"/>
  <c r="I624" i="40"/>
  <c r="H624" i="40"/>
  <c r="H660" i="40"/>
  <c r="G624" i="40"/>
  <c r="G660" i="40"/>
  <c r="F624" i="40"/>
  <c r="F660" i="40"/>
  <c r="E624" i="40"/>
  <c r="D624" i="40"/>
  <c r="D660" i="40"/>
  <c r="AE613" i="40"/>
  <c r="AE659" i="40"/>
  <c r="AD613" i="40"/>
  <c r="AD659" i="40"/>
  <c r="AC613" i="40"/>
  <c r="AB613" i="40"/>
  <c r="AB659" i="40"/>
  <c r="AA613" i="40"/>
  <c r="AA659" i="40"/>
  <c r="Z613" i="40"/>
  <c r="Z659" i="40"/>
  <c r="Y613" i="40"/>
  <c r="Y659" i="40"/>
  <c r="X613" i="40"/>
  <c r="X659" i="40"/>
  <c r="W613" i="40"/>
  <c r="W659" i="40"/>
  <c r="V613" i="40"/>
  <c r="V659" i="40"/>
  <c r="U613" i="40"/>
  <c r="T613" i="40"/>
  <c r="T659" i="40"/>
  <c r="S613" i="40"/>
  <c r="S659" i="40"/>
  <c r="R613" i="40"/>
  <c r="R659" i="40"/>
  <c r="Q613" i="40"/>
  <c r="P613" i="40"/>
  <c r="P659" i="40"/>
  <c r="O613" i="40"/>
  <c r="O659" i="40"/>
  <c r="N613" i="40"/>
  <c r="N659" i="40"/>
  <c r="M613" i="40"/>
  <c r="L613" i="40"/>
  <c r="L659" i="40"/>
  <c r="K613" i="40"/>
  <c r="K659" i="40"/>
  <c r="J613" i="40"/>
  <c r="J659" i="40"/>
  <c r="I613" i="40"/>
  <c r="I659" i="40"/>
  <c r="H613" i="40"/>
  <c r="H659" i="40"/>
  <c r="G613" i="40"/>
  <c r="G659" i="40"/>
  <c r="F613" i="40"/>
  <c r="F659" i="40"/>
  <c r="E613" i="40"/>
  <c r="D613" i="40"/>
  <c r="D659" i="40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D600" i="40"/>
  <c r="AD657" i="40"/>
  <c r="AC600" i="40"/>
  <c r="AC657" i="40"/>
  <c r="AB600" i="40"/>
  <c r="AB657" i="40"/>
  <c r="AA600" i="40"/>
  <c r="AA657" i="40"/>
  <c r="Z600" i="40"/>
  <c r="Z657" i="40"/>
  <c r="Y600" i="40"/>
  <c r="Y657" i="40"/>
  <c r="X600" i="40"/>
  <c r="X657" i="40"/>
  <c r="W600" i="40"/>
  <c r="W657" i="40"/>
  <c r="V600" i="40"/>
  <c r="V657" i="40"/>
  <c r="U600" i="40"/>
  <c r="T600" i="40"/>
  <c r="T657" i="40"/>
  <c r="S600" i="40"/>
  <c r="S657" i="40"/>
  <c r="R600" i="40"/>
  <c r="R657" i="40"/>
  <c r="Q600" i="40"/>
  <c r="Q657" i="40"/>
  <c r="P600" i="40"/>
  <c r="P657" i="40"/>
  <c r="O600" i="40"/>
  <c r="O657" i="40"/>
  <c r="N600" i="40"/>
  <c r="N657" i="40"/>
  <c r="M600" i="40"/>
  <c r="M657" i="40"/>
  <c r="L600" i="40"/>
  <c r="L657" i="40"/>
  <c r="K600" i="40"/>
  <c r="K657" i="40"/>
  <c r="J600" i="40"/>
  <c r="J657" i="40"/>
  <c r="I600" i="40"/>
  <c r="I657" i="40"/>
  <c r="H600" i="40"/>
  <c r="H657" i="40"/>
  <c r="G600" i="40"/>
  <c r="G657" i="40"/>
  <c r="F600" i="40"/>
  <c r="F657" i="40"/>
  <c r="E600" i="40"/>
  <c r="D600" i="40"/>
  <c r="D657" i="40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/>
  <c r="AE7" i="40"/>
  <c r="AE5" i="40"/>
  <c r="AD14" i="40"/>
  <c r="AC14" i="40"/>
  <c r="AB14" i="40"/>
  <c r="AA14" i="40"/>
  <c r="AA8" i="40"/>
  <c r="AA7" i="40"/>
  <c r="AA5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D8" i="40"/>
  <c r="AC8" i="40"/>
  <c r="AB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D7" i="40"/>
  <c r="AC7" i="40"/>
  <c r="AB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D5" i="40"/>
  <c r="AC5" i="40"/>
  <c r="AB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C661" i="40"/>
  <c r="C641" i="40"/>
  <c r="C624" i="40"/>
  <c r="C660" i="40"/>
  <c r="C613" i="40"/>
  <c r="C659" i="40"/>
  <c r="C606" i="40"/>
  <c r="C600" i="40"/>
  <c r="C657" i="40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5" i="40"/>
  <c r="C524" i="40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/>
  <c r="C399" i="40"/>
  <c r="C393" i="40"/>
  <c r="C391" i="40"/>
  <c r="C383" i="40"/>
  <c r="C380" i="40"/>
  <c r="C377" i="40"/>
  <c r="C374" i="40"/>
  <c r="C371" i="40"/>
  <c r="C367" i="40"/>
  <c r="C368" i="40"/>
  <c r="C364" i="40"/>
  <c r="C359" i="40"/>
  <c r="C358" i="40"/>
  <c r="C349" i="40"/>
  <c r="C355" i="40"/>
  <c r="C350" i="40"/>
  <c r="C341" i="40"/>
  <c r="C328" i="40"/>
  <c r="C315" i="40"/>
  <c r="C302" i="40"/>
  <c r="C301" i="40"/>
  <c r="C300" i="40"/>
  <c r="C299" i="40"/>
  <c r="C298" i="40"/>
  <c r="C297" i="40"/>
  <c r="C291" i="40"/>
  <c r="C287" i="40"/>
  <c r="C279" i="40"/>
  <c r="C277" i="40"/>
  <c r="C272" i="40"/>
  <c r="C270" i="40"/>
  <c r="C269" i="40"/>
  <c r="C260" i="40"/>
  <c r="C258" i="40"/>
  <c r="C252" i="40"/>
  <c r="C244" i="40"/>
  <c r="C240" i="40"/>
  <c r="C237" i="40"/>
  <c r="C230" i="40"/>
  <c r="C226" i="40"/>
  <c r="C219" i="40"/>
  <c r="C217" i="40"/>
  <c r="C216" i="40"/>
  <c r="C213" i="40"/>
  <c r="C206" i="40"/>
  <c r="C202" i="40"/>
  <c r="C195" i="40"/>
  <c r="C193" i="40"/>
  <c r="C192" i="40"/>
  <c r="C149" i="40"/>
  <c r="C122" i="40"/>
  <c r="C112" i="40"/>
  <c r="C107" i="40"/>
  <c r="C102" i="40"/>
  <c r="C103" i="40"/>
  <c r="C94" i="40"/>
  <c r="C91" i="40"/>
  <c r="C84" i="40"/>
  <c r="C81" i="40"/>
  <c r="C80" i="40"/>
  <c r="C75" i="40"/>
  <c r="C69" i="40"/>
  <c r="C68" i="40"/>
  <c r="C70" i="40"/>
  <c r="C62" i="40"/>
  <c r="C60" i="40"/>
  <c r="C56" i="40"/>
  <c r="C53" i="40"/>
  <c r="C50" i="40"/>
  <c r="C47" i="40"/>
  <c r="C32" i="40"/>
  <c r="C31" i="40"/>
  <c r="C17" i="40"/>
  <c r="C14" i="40"/>
  <c r="C8" i="40"/>
  <c r="C7" i="40"/>
  <c r="AE661" i="39"/>
  <c r="AD661" i="39"/>
  <c r="AC661" i="39"/>
  <c r="AB661" i="39"/>
  <c r="AA661" i="39"/>
  <c r="Z661" i="39"/>
  <c r="Y661" i="39"/>
  <c r="X661" i="39"/>
  <c r="W661" i="39"/>
  <c r="V661" i="39"/>
  <c r="U661" i="39"/>
  <c r="T661" i="39"/>
  <c r="S661" i="39"/>
  <c r="R661" i="39"/>
  <c r="Q661" i="39"/>
  <c r="P661" i="39"/>
  <c r="O661" i="39"/>
  <c r="N661" i="39"/>
  <c r="M661" i="39"/>
  <c r="L661" i="39"/>
  <c r="K661" i="39"/>
  <c r="J661" i="39"/>
  <c r="I661" i="39"/>
  <c r="H661" i="39"/>
  <c r="G661" i="39"/>
  <c r="F661" i="39"/>
  <c r="E661" i="39"/>
  <c r="D661" i="39"/>
  <c r="P660" i="39"/>
  <c r="AB659" i="39"/>
  <c r="L659" i="39"/>
  <c r="T657" i="39"/>
  <c r="D657" i="39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D624" i="39"/>
  <c r="AD660" i="39"/>
  <c r="AC624" i="39"/>
  <c r="AC660" i="39"/>
  <c r="AB624" i="39"/>
  <c r="AB660" i="39"/>
  <c r="AA624" i="39"/>
  <c r="AA660" i="39"/>
  <c r="Z624" i="39"/>
  <c r="Z660" i="39"/>
  <c r="Y624" i="39"/>
  <c r="Y660" i="39"/>
  <c r="X624" i="39"/>
  <c r="X660" i="39"/>
  <c r="W624" i="39"/>
  <c r="W660" i="39"/>
  <c r="V624" i="39"/>
  <c r="V660" i="39"/>
  <c r="U624" i="39"/>
  <c r="U660" i="39"/>
  <c r="T624" i="39"/>
  <c r="T660" i="39"/>
  <c r="S624" i="39"/>
  <c r="S660" i="39"/>
  <c r="R624" i="39"/>
  <c r="R660" i="39"/>
  <c r="Q624" i="39"/>
  <c r="Q660" i="39"/>
  <c r="P624" i="39"/>
  <c r="O624" i="39"/>
  <c r="O660" i="39"/>
  <c r="N624" i="39"/>
  <c r="N660" i="39"/>
  <c r="M624" i="39"/>
  <c r="M660" i="39"/>
  <c r="L624" i="39"/>
  <c r="L660" i="39"/>
  <c r="K624" i="39"/>
  <c r="K660" i="39"/>
  <c r="J624" i="39"/>
  <c r="J660" i="39"/>
  <c r="I624" i="39"/>
  <c r="I660" i="39"/>
  <c r="H624" i="39"/>
  <c r="H660" i="39"/>
  <c r="G624" i="39"/>
  <c r="G660" i="39"/>
  <c r="F624" i="39"/>
  <c r="F660" i="39"/>
  <c r="E624" i="39"/>
  <c r="E660" i="39"/>
  <c r="D624" i="39"/>
  <c r="D660" i="39"/>
  <c r="AE613" i="39"/>
  <c r="AE659" i="39"/>
  <c r="AD613" i="39"/>
  <c r="AD659" i="39"/>
  <c r="AC613" i="39"/>
  <c r="AC659" i="39"/>
  <c r="AB613" i="39"/>
  <c r="AA613" i="39"/>
  <c r="AA659" i="39"/>
  <c r="Z613" i="39"/>
  <c r="Z659" i="39"/>
  <c r="Y613" i="39"/>
  <c r="Y659" i="39"/>
  <c r="X613" i="39"/>
  <c r="X659" i="39"/>
  <c r="W613" i="39"/>
  <c r="W659" i="39"/>
  <c r="V613" i="39"/>
  <c r="V659" i="39"/>
  <c r="U613" i="39"/>
  <c r="U659" i="39"/>
  <c r="T613" i="39"/>
  <c r="T659" i="39"/>
  <c r="S613" i="39"/>
  <c r="S659" i="39"/>
  <c r="R613" i="39"/>
  <c r="R659" i="39"/>
  <c r="Q613" i="39"/>
  <c r="Q659" i="39"/>
  <c r="P613" i="39"/>
  <c r="P659" i="39"/>
  <c r="O613" i="39"/>
  <c r="O659" i="39"/>
  <c r="N613" i="39"/>
  <c r="N659" i="39"/>
  <c r="M613" i="39"/>
  <c r="M659" i="39"/>
  <c r="L613" i="39"/>
  <c r="K613" i="39"/>
  <c r="K659" i="39"/>
  <c r="J613" i="39"/>
  <c r="J659" i="39"/>
  <c r="I613" i="39"/>
  <c r="I659" i="39"/>
  <c r="H613" i="39"/>
  <c r="H659" i="39"/>
  <c r="G613" i="39"/>
  <c r="G659" i="39"/>
  <c r="F613" i="39"/>
  <c r="F659" i="39"/>
  <c r="E613" i="39"/>
  <c r="E659" i="39"/>
  <c r="D613" i="39"/>
  <c r="D659" i="39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D600" i="39"/>
  <c r="AD657" i="39"/>
  <c r="AC600" i="39"/>
  <c r="AC657" i="39"/>
  <c r="AB600" i="39"/>
  <c r="AB657" i="39"/>
  <c r="AA600" i="39"/>
  <c r="AA657" i="39"/>
  <c r="Z600" i="39"/>
  <c r="Z657" i="39"/>
  <c r="Y600" i="39"/>
  <c r="Y657" i="39"/>
  <c r="X600" i="39"/>
  <c r="W600" i="39"/>
  <c r="W657" i="39"/>
  <c r="V600" i="39"/>
  <c r="V657" i="39"/>
  <c r="U600" i="39"/>
  <c r="U657" i="39"/>
  <c r="T600" i="39"/>
  <c r="S600" i="39"/>
  <c r="S657" i="39"/>
  <c r="R600" i="39"/>
  <c r="R657" i="39"/>
  <c r="Q600" i="39"/>
  <c r="Q657" i="39"/>
  <c r="P600" i="39"/>
  <c r="P657" i="39"/>
  <c r="O600" i="39"/>
  <c r="O657" i="39"/>
  <c r="N600" i="39"/>
  <c r="N657" i="39"/>
  <c r="M600" i="39"/>
  <c r="M657" i="39"/>
  <c r="L600" i="39"/>
  <c r="L657" i="39"/>
  <c r="K600" i="39"/>
  <c r="K657" i="39"/>
  <c r="J600" i="39"/>
  <c r="J657" i="39"/>
  <c r="I600" i="39"/>
  <c r="I657" i="39"/>
  <c r="H600" i="39"/>
  <c r="G600" i="39"/>
  <c r="G657" i="39"/>
  <c r="F600" i="39"/>
  <c r="F657" i="39"/>
  <c r="E600" i="39"/>
  <c r="E657" i="39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659" i="39"/>
  <c r="C641" i="39"/>
  <c r="C624" i="39"/>
  <c r="C660" i="39"/>
  <c r="C613" i="39"/>
  <c r="C611" i="39"/>
  <c r="C607" i="39"/>
  <c r="C606" i="39"/>
  <c r="C600" i="39"/>
  <c r="C657" i="39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/>
  <c r="C355" i="39"/>
  <c r="C350" i="39"/>
  <c r="C349" i="39"/>
  <c r="C341" i="39"/>
  <c r="C328" i="39"/>
  <c r="C315" i="39"/>
  <c r="C301" i="39"/>
  <c r="C300" i="39"/>
  <c r="C299" i="39"/>
  <c r="C298" i="39"/>
  <c r="C297" i="39"/>
  <c r="C302" i="39"/>
  <c r="C291" i="39"/>
  <c r="C287" i="39"/>
  <c r="C279" i="39"/>
  <c r="C277" i="39"/>
  <c r="C272" i="39"/>
  <c r="C270" i="39"/>
  <c r="C269" i="39"/>
  <c r="C257" i="39"/>
  <c r="C260" i="39"/>
  <c r="C258" i="39"/>
  <c r="C252" i="39"/>
  <c r="C244" i="39"/>
  <c r="C240" i="39"/>
  <c r="C237" i="39"/>
  <c r="C230" i="39"/>
  <c r="C226" i="39"/>
  <c r="C219" i="39"/>
  <c r="C217" i="39"/>
  <c r="C216" i="39"/>
  <c r="C213" i="39"/>
  <c r="C206" i="39"/>
  <c r="C202" i="39"/>
  <c r="C192" i="39"/>
  <c r="C195" i="39"/>
  <c r="C193" i="39"/>
  <c r="C149" i="39"/>
  <c r="C112" i="39"/>
  <c r="C107" i="39"/>
  <c r="C103" i="39"/>
  <c r="C102" i="39"/>
  <c r="C94" i="39"/>
  <c r="C91" i="39"/>
  <c r="C80" i="39"/>
  <c r="C84" i="39"/>
  <c r="C81" i="39"/>
  <c r="C75" i="39"/>
  <c r="C70" i="39"/>
  <c r="C69" i="39"/>
  <c r="C68" i="39"/>
  <c r="C67" i="39"/>
  <c r="C62" i="39"/>
  <c r="C60" i="39"/>
  <c r="C56" i="39"/>
  <c r="C53" i="39"/>
  <c r="C50" i="39"/>
  <c r="C47" i="39"/>
  <c r="C32" i="39"/>
  <c r="C31" i="39"/>
  <c r="C17" i="39"/>
  <c r="C14" i="39"/>
  <c r="C8" i="39"/>
  <c r="C7" i="39"/>
  <c r="C5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/>
  <c r="AC587" i="1"/>
  <c r="AC644" i="1"/>
  <c r="AB587" i="1"/>
  <c r="AB644" i="1"/>
  <c r="AA587" i="1"/>
  <c r="AA644" i="1"/>
  <c r="Z587" i="1"/>
  <c r="Z644" i="1"/>
  <c r="Y587" i="1"/>
  <c r="Y644" i="1"/>
  <c r="X587" i="1"/>
  <c r="X644" i="1"/>
  <c r="W587" i="1"/>
  <c r="W644" i="1"/>
  <c r="V587" i="1"/>
  <c r="V644" i="1"/>
  <c r="U587" i="1"/>
  <c r="U644" i="1"/>
  <c r="T587" i="1"/>
  <c r="T644" i="1"/>
  <c r="S587" i="1"/>
  <c r="S644" i="1"/>
  <c r="R587" i="1"/>
  <c r="R644" i="1"/>
  <c r="Q587" i="1"/>
  <c r="Q644" i="1"/>
  <c r="P587" i="1"/>
  <c r="P644" i="1"/>
  <c r="O587" i="1"/>
  <c r="O644" i="1"/>
  <c r="N587" i="1"/>
  <c r="N644" i="1"/>
  <c r="M587" i="1"/>
  <c r="M644" i="1"/>
  <c r="L587" i="1"/>
  <c r="L644" i="1"/>
  <c r="K587" i="1"/>
  <c r="K644" i="1"/>
  <c r="J587" i="1"/>
  <c r="J644" i="1"/>
  <c r="I587" i="1"/>
  <c r="I644" i="1"/>
  <c r="H587" i="1"/>
  <c r="H644" i="1"/>
  <c r="G587" i="1"/>
  <c r="G644" i="1"/>
  <c r="F587" i="1"/>
  <c r="F644" i="1"/>
  <c r="E587" i="1"/>
  <c r="E644" i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/>
  <c r="AC568" i="1"/>
  <c r="AC629" i="1"/>
  <c r="AB568" i="1"/>
  <c r="AB629" i="1"/>
  <c r="AA568" i="1"/>
  <c r="AA629" i="1"/>
  <c r="Z568" i="1"/>
  <c r="Z629" i="1"/>
  <c r="Y568" i="1"/>
  <c r="Y629" i="1"/>
  <c r="X568" i="1"/>
  <c r="X629" i="1"/>
  <c r="W568" i="1"/>
  <c r="W629" i="1"/>
  <c r="V568" i="1"/>
  <c r="V629" i="1"/>
  <c r="U568" i="1"/>
  <c r="U629" i="1"/>
  <c r="T568" i="1"/>
  <c r="T629" i="1"/>
  <c r="S568" i="1"/>
  <c r="S629" i="1"/>
  <c r="R568" i="1"/>
  <c r="R629" i="1"/>
  <c r="Q568" i="1"/>
  <c r="Q629" i="1"/>
  <c r="P568" i="1"/>
  <c r="P629" i="1"/>
  <c r="O568" i="1"/>
  <c r="O629" i="1"/>
  <c r="N568" i="1"/>
  <c r="N629" i="1"/>
  <c r="M568" i="1"/>
  <c r="M629" i="1"/>
  <c r="L568" i="1"/>
  <c r="L629" i="1"/>
  <c r="K568" i="1"/>
  <c r="K629" i="1"/>
  <c r="J568" i="1"/>
  <c r="J629" i="1"/>
  <c r="I568" i="1"/>
  <c r="I629" i="1"/>
  <c r="H568" i="1"/>
  <c r="H629" i="1"/>
  <c r="G568" i="1"/>
  <c r="G629" i="1"/>
  <c r="F568" i="1"/>
  <c r="F629" i="1"/>
  <c r="E568" i="1"/>
  <c r="E629" i="1"/>
  <c r="D568" i="1"/>
  <c r="D629" i="1"/>
  <c r="AE565" i="1"/>
  <c r="AE628" i="1"/>
  <c r="AD565" i="1"/>
  <c r="AD628" i="1"/>
  <c r="AC565" i="1"/>
  <c r="AC628" i="1"/>
  <c r="AB565" i="1"/>
  <c r="AB628" i="1"/>
  <c r="AA565" i="1"/>
  <c r="AA628" i="1"/>
  <c r="Z565" i="1"/>
  <c r="Z628" i="1"/>
  <c r="Y565" i="1"/>
  <c r="Y628" i="1"/>
  <c r="X565" i="1"/>
  <c r="X628" i="1"/>
  <c r="W565" i="1"/>
  <c r="W628" i="1"/>
  <c r="V565" i="1"/>
  <c r="V628" i="1"/>
  <c r="U565" i="1"/>
  <c r="U628" i="1"/>
  <c r="T565" i="1"/>
  <c r="T628" i="1"/>
  <c r="S565" i="1"/>
  <c r="S628" i="1"/>
  <c r="R565" i="1"/>
  <c r="R628" i="1"/>
  <c r="Q565" i="1"/>
  <c r="Q628" i="1"/>
  <c r="P565" i="1"/>
  <c r="P628" i="1"/>
  <c r="O565" i="1"/>
  <c r="O628" i="1"/>
  <c r="N565" i="1"/>
  <c r="N628" i="1"/>
  <c r="M565" i="1"/>
  <c r="M628" i="1"/>
  <c r="L565" i="1"/>
  <c r="L628" i="1"/>
  <c r="K565" i="1"/>
  <c r="K628" i="1"/>
  <c r="J565" i="1"/>
  <c r="J628" i="1"/>
  <c r="I565" i="1"/>
  <c r="I628" i="1"/>
  <c r="H565" i="1"/>
  <c r="H628" i="1"/>
  <c r="G565" i="1"/>
  <c r="G628" i="1"/>
  <c r="F565" i="1"/>
  <c r="F628" i="1"/>
  <c r="E565" i="1"/>
  <c r="E628" i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/>
  <c r="AC520" i="1"/>
  <c r="AC612" i="1"/>
  <c r="AB520" i="1"/>
  <c r="AB612" i="1"/>
  <c r="AA520" i="1"/>
  <c r="AA612" i="1"/>
  <c r="Z520" i="1"/>
  <c r="Z612" i="1"/>
  <c r="Y520" i="1"/>
  <c r="Y612" i="1"/>
  <c r="X520" i="1"/>
  <c r="X612" i="1"/>
  <c r="W520" i="1"/>
  <c r="W612" i="1"/>
  <c r="V520" i="1"/>
  <c r="V612" i="1"/>
  <c r="U520" i="1"/>
  <c r="U612" i="1"/>
  <c r="T520" i="1"/>
  <c r="T612" i="1"/>
  <c r="S520" i="1"/>
  <c r="S612" i="1"/>
  <c r="R520" i="1"/>
  <c r="R612" i="1"/>
  <c r="Q520" i="1"/>
  <c r="Q612" i="1"/>
  <c r="P520" i="1"/>
  <c r="P612" i="1"/>
  <c r="O520" i="1"/>
  <c r="O612" i="1"/>
  <c r="N520" i="1"/>
  <c r="N612" i="1"/>
  <c r="M520" i="1"/>
  <c r="M612" i="1"/>
  <c r="L520" i="1"/>
  <c r="L612" i="1"/>
  <c r="K520" i="1"/>
  <c r="K612" i="1"/>
  <c r="J520" i="1"/>
  <c r="J612" i="1"/>
  <c r="I520" i="1"/>
  <c r="I612" i="1"/>
  <c r="H520" i="1"/>
  <c r="H612" i="1"/>
  <c r="G520" i="1"/>
  <c r="G612" i="1"/>
  <c r="F520" i="1"/>
  <c r="F612" i="1"/>
  <c r="E520" i="1"/>
  <c r="E612" i="1"/>
  <c r="D520" i="1"/>
  <c r="D612" i="1"/>
  <c r="AE472" i="1"/>
  <c r="AE605" i="1"/>
  <c r="AD472" i="1"/>
  <c r="AD605" i="1"/>
  <c r="AC472" i="1"/>
  <c r="AC605" i="1"/>
  <c r="AB472" i="1"/>
  <c r="AB605" i="1"/>
  <c r="AA472" i="1"/>
  <c r="AA605" i="1"/>
  <c r="Z472" i="1"/>
  <c r="Z605" i="1"/>
  <c r="Y472" i="1"/>
  <c r="Y605" i="1"/>
  <c r="X472" i="1"/>
  <c r="X605" i="1"/>
  <c r="W472" i="1"/>
  <c r="W605" i="1"/>
  <c r="V472" i="1"/>
  <c r="V605" i="1"/>
  <c r="U472" i="1"/>
  <c r="U605" i="1"/>
  <c r="T472" i="1"/>
  <c r="T605" i="1"/>
  <c r="S472" i="1"/>
  <c r="S605" i="1"/>
  <c r="R472" i="1"/>
  <c r="R605" i="1"/>
  <c r="Q472" i="1"/>
  <c r="Q605" i="1"/>
  <c r="P472" i="1"/>
  <c r="P605" i="1"/>
  <c r="O472" i="1"/>
  <c r="O605" i="1"/>
  <c r="N472" i="1"/>
  <c r="N605" i="1"/>
  <c r="M472" i="1"/>
  <c r="M605" i="1"/>
  <c r="L472" i="1"/>
  <c r="L605" i="1"/>
  <c r="K472" i="1"/>
  <c r="K605" i="1"/>
  <c r="J472" i="1"/>
  <c r="J605" i="1"/>
  <c r="I472" i="1"/>
  <c r="I605" i="1"/>
  <c r="H472" i="1"/>
  <c r="H605" i="1"/>
  <c r="G472" i="1"/>
  <c r="G605" i="1"/>
  <c r="F472" i="1"/>
  <c r="F605" i="1"/>
  <c r="E472" i="1"/>
  <c r="E605" i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/>
  <c r="AC137" i="1"/>
  <c r="AC487" i="1"/>
  <c r="AB137" i="1"/>
  <c r="AB487" i="1"/>
  <c r="AA137" i="1"/>
  <c r="AA487" i="1"/>
  <c r="Z137" i="1"/>
  <c r="Z487" i="1"/>
  <c r="Y137" i="1"/>
  <c r="Y487" i="1"/>
  <c r="X137" i="1"/>
  <c r="X487" i="1"/>
  <c r="W137" i="1"/>
  <c r="W487" i="1"/>
  <c r="V137" i="1"/>
  <c r="V487" i="1"/>
  <c r="U137" i="1"/>
  <c r="U487" i="1"/>
  <c r="T137" i="1"/>
  <c r="T487" i="1"/>
  <c r="S137" i="1"/>
  <c r="S487" i="1"/>
  <c r="R137" i="1"/>
  <c r="R487" i="1"/>
  <c r="Q137" i="1"/>
  <c r="Q487" i="1"/>
  <c r="P137" i="1"/>
  <c r="P487" i="1"/>
  <c r="O137" i="1"/>
  <c r="O487" i="1"/>
  <c r="N137" i="1"/>
  <c r="N487" i="1"/>
  <c r="M137" i="1"/>
  <c r="M487" i="1"/>
  <c r="L137" i="1"/>
  <c r="L487" i="1"/>
  <c r="K137" i="1"/>
  <c r="K487" i="1"/>
  <c r="J137" i="1"/>
  <c r="J487" i="1"/>
  <c r="I137" i="1"/>
  <c r="I487" i="1"/>
  <c r="H137" i="1"/>
  <c r="H487" i="1"/>
  <c r="G137" i="1"/>
  <c r="G487" i="1"/>
  <c r="F137" i="1"/>
  <c r="F487" i="1"/>
  <c r="E137" i="1"/>
  <c r="E487" i="1"/>
  <c r="D137" i="1"/>
  <c r="D487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AE102" i="1"/>
  <c r="AE466" i="1"/>
  <c r="AD102" i="1"/>
  <c r="AD466" i="1"/>
  <c r="AC102" i="1"/>
  <c r="AC466" i="1"/>
  <c r="AB102" i="1"/>
  <c r="AB466" i="1"/>
  <c r="AA102" i="1"/>
  <c r="AA466" i="1"/>
  <c r="Z102" i="1"/>
  <c r="Z466" i="1"/>
  <c r="Y102" i="1"/>
  <c r="Y466" i="1"/>
  <c r="X102" i="1"/>
  <c r="X466" i="1"/>
  <c r="W102" i="1"/>
  <c r="W466" i="1"/>
  <c r="V102" i="1"/>
  <c r="V466" i="1"/>
  <c r="U102" i="1"/>
  <c r="U466" i="1"/>
  <c r="T102" i="1"/>
  <c r="T466" i="1"/>
  <c r="S102" i="1"/>
  <c r="S466" i="1"/>
  <c r="R102" i="1"/>
  <c r="R466" i="1"/>
  <c r="Q102" i="1"/>
  <c r="Q466" i="1"/>
  <c r="P102" i="1"/>
  <c r="P466" i="1"/>
  <c r="O102" i="1"/>
  <c r="O466" i="1"/>
  <c r="N102" i="1"/>
  <c r="N466" i="1"/>
  <c r="M102" i="1"/>
  <c r="M466" i="1"/>
  <c r="L102" i="1"/>
  <c r="L466" i="1"/>
  <c r="K102" i="1"/>
  <c r="K466" i="1"/>
  <c r="J102" i="1"/>
  <c r="J466" i="1"/>
  <c r="I102" i="1"/>
  <c r="I466" i="1"/>
  <c r="H102" i="1"/>
  <c r="H466" i="1"/>
  <c r="G102" i="1"/>
  <c r="G466" i="1"/>
  <c r="F102" i="1"/>
  <c r="F466" i="1"/>
  <c r="E102" i="1"/>
  <c r="E466" i="1"/>
  <c r="D102" i="1"/>
  <c r="D466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605" i="1"/>
  <c r="C587" i="1"/>
  <c r="C572" i="1"/>
  <c r="C568" i="1"/>
  <c r="C629" i="1"/>
  <c r="C565" i="1"/>
  <c r="C549" i="1"/>
  <c r="C536" i="1"/>
  <c r="C525" i="1"/>
  <c r="C520" i="1"/>
  <c r="C612" i="1"/>
  <c r="C487" i="1"/>
  <c r="C472" i="1"/>
  <c r="C467" i="1"/>
  <c r="C466" i="1"/>
  <c r="C409" i="1"/>
  <c r="C407" i="1"/>
  <c r="C399" i="1"/>
  <c r="C380" i="1"/>
  <c r="C377" i="1"/>
  <c r="C374" i="1"/>
  <c r="C371" i="1"/>
  <c r="C368" i="1"/>
  <c r="C367" i="1"/>
  <c r="C364" i="1"/>
  <c r="C355" i="1"/>
  <c r="C350" i="1"/>
  <c r="C341" i="1"/>
  <c r="C328" i="1"/>
  <c r="C315" i="1"/>
  <c r="C302" i="1"/>
  <c r="C301" i="1"/>
  <c r="C300" i="1"/>
  <c r="C291" i="1"/>
  <c r="C252" i="1"/>
  <c r="C213" i="1"/>
  <c r="C206" i="1"/>
  <c r="C202" i="1"/>
  <c r="C195" i="1"/>
  <c r="C193" i="1"/>
  <c r="C149" i="1"/>
  <c r="C141" i="1"/>
  <c r="C137" i="1"/>
  <c r="C112" i="1"/>
  <c r="C107" i="1"/>
  <c r="C103" i="1"/>
  <c r="C102" i="1"/>
  <c r="C94" i="1"/>
  <c r="C75" i="1"/>
  <c r="C70" i="1"/>
  <c r="C69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Q629" i="5"/>
  <c r="P629" i="5"/>
  <c r="AD628" i="5"/>
  <c r="AC628" i="5"/>
  <c r="N628" i="5"/>
  <c r="M628" i="5"/>
  <c r="U612" i="5"/>
  <c r="T612" i="5"/>
  <c r="E612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/>
  <c r="AD568" i="5"/>
  <c r="AD629" i="5"/>
  <c r="AC568" i="5"/>
  <c r="AC629" i="5"/>
  <c r="AB568" i="5"/>
  <c r="AB629" i="5"/>
  <c r="AA568" i="5"/>
  <c r="AA629" i="5"/>
  <c r="Z568" i="5"/>
  <c r="Z629" i="5"/>
  <c r="Y568" i="5"/>
  <c r="Y629" i="5"/>
  <c r="X568" i="5"/>
  <c r="X629" i="5"/>
  <c r="W568" i="5"/>
  <c r="W629" i="5"/>
  <c r="V568" i="5"/>
  <c r="V629" i="5"/>
  <c r="U568" i="5"/>
  <c r="U629" i="5"/>
  <c r="T568" i="5"/>
  <c r="T629" i="5"/>
  <c r="S568" i="5"/>
  <c r="S629" i="5"/>
  <c r="R568" i="5"/>
  <c r="R629" i="5"/>
  <c r="Q568" i="5"/>
  <c r="P568" i="5"/>
  <c r="O568" i="5"/>
  <c r="O629" i="5"/>
  <c r="N568" i="5"/>
  <c r="N629" i="5"/>
  <c r="M568" i="5"/>
  <c r="M629" i="5"/>
  <c r="L568" i="5"/>
  <c r="L629" i="5"/>
  <c r="K568" i="5"/>
  <c r="K629" i="5"/>
  <c r="J568" i="5"/>
  <c r="J629" i="5"/>
  <c r="I568" i="5"/>
  <c r="I629" i="5"/>
  <c r="H568" i="5"/>
  <c r="H629" i="5"/>
  <c r="G568" i="5"/>
  <c r="G629" i="5"/>
  <c r="F568" i="5"/>
  <c r="F629" i="5"/>
  <c r="E568" i="5"/>
  <c r="E629" i="5"/>
  <c r="D568" i="5"/>
  <c r="D629" i="5"/>
  <c r="C568" i="5"/>
  <c r="C629" i="5"/>
  <c r="AE565" i="5"/>
  <c r="AE628" i="5"/>
  <c r="AD565" i="5"/>
  <c r="AC565" i="5"/>
  <c r="AB565" i="5"/>
  <c r="AB628" i="5"/>
  <c r="AA565" i="5"/>
  <c r="AA628" i="5"/>
  <c r="Z565" i="5"/>
  <c r="Z628" i="5"/>
  <c r="Y565" i="5"/>
  <c r="Y628" i="5"/>
  <c r="X565" i="5"/>
  <c r="X628" i="5"/>
  <c r="W565" i="5"/>
  <c r="W628" i="5"/>
  <c r="V565" i="5"/>
  <c r="V628" i="5"/>
  <c r="U565" i="5"/>
  <c r="U628" i="5"/>
  <c r="T565" i="5"/>
  <c r="T628" i="5"/>
  <c r="S565" i="5"/>
  <c r="S628" i="5"/>
  <c r="R565" i="5"/>
  <c r="R628" i="5"/>
  <c r="Q565" i="5"/>
  <c r="Q628" i="5"/>
  <c r="P565" i="5"/>
  <c r="P628" i="5"/>
  <c r="O565" i="5"/>
  <c r="O628" i="5"/>
  <c r="N565" i="5"/>
  <c r="M565" i="5"/>
  <c r="L565" i="5"/>
  <c r="L628" i="5"/>
  <c r="K565" i="5"/>
  <c r="K628" i="5"/>
  <c r="J565" i="5"/>
  <c r="J628" i="5"/>
  <c r="I565" i="5"/>
  <c r="I628" i="5"/>
  <c r="H565" i="5"/>
  <c r="H628" i="5"/>
  <c r="G565" i="5"/>
  <c r="G628" i="5"/>
  <c r="F565" i="5"/>
  <c r="F628" i="5"/>
  <c r="E565" i="5"/>
  <c r="E628" i="5"/>
  <c r="D565" i="5"/>
  <c r="D628" i="5"/>
  <c r="C565" i="5"/>
  <c r="C628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/>
  <c r="AD520" i="5"/>
  <c r="AD612" i="5"/>
  <c r="AC520" i="5"/>
  <c r="AC612" i="5"/>
  <c r="AB520" i="5"/>
  <c r="AB612" i="5"/>
  <c r="AA520" i="5"/>
  <c r="AA612" i="5"/>
  <c r="Z520" i="5"/>
  <c r="Z612" i="5"/>
  <c r="Y520" i="5"/>
  <c r="Y612" i="5"/>
  <c r="X520" i="5"/>
  <c r="X612" i="5"/>
  <c r="W520" i="5"/>
  <c r="W612" i="5"/>
  <c r="V520" i="5"/>
  <c r="V612" i="5"/>
  <c r="U520" i="5"/>
  <c r="T520" i="5"/>
  <c r="S520" i="5"/>
  <c r="S612" i="5"/>
  <c r="R520" i="5"/>
  <c r="R612" i="5"/>
  <c r="Q520" i="5"/>
  <c r="Q612" i="5"/>
  <c r="P520" i="5"/>
  <c r="P612" i="5"/>
  <c r="O520" i="5"/>
  <c r="O612" i="5"/>
  <c r="N520" i="5"/>
  <c r="N612" i="5"/>
  <c r="M520" i="5"/>
  <c r="M612" i="5"/>
  <c r="L520" i="5"/>
  <c r="L612" i="5"/>
  <c r="K520" i="5"/>
  <c r="K612" i="5"/>
  <c r="J520" i="5"/>
  <c r="J612" i="5"/>
  <c r="I520" i="5"/>
  <c r="I612" i="5"/>
  <c r="H520" i="5"/>
  <c r="H612" i="5"/>
  <c r="G520" i="5"/>
  <c r="G612" i="5"/>
  <c r="F520" i="5"/>
  <c r="F612" i="5"/>
  <c r="E520" i="5"/>
  <c r="D520" i="5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/>
  <c r="AA472" i="5"/>
  <c r="Z472" i="5"/>
  <c r="Z605" i="5"/>
  <c r="Y472" i="5"/>
  <c r="X472" i="5"/>
  <c r="X605" i="5"/>
  <c r="W472" i="5"/>
  <c r="V472" i="5"/>
  <c r="V605" i="5"/>
  <c r="U472" i="5"/>
  <c r="T472" i="5"/>
  <c r="T605" i="5"/>
  <c r="S472" i="5"/>
  <c r="R472" i="5"/>
  <c r="Q472" i="5"/>
  <c r="P472" i="5"/>
  <c r="P605" i="5"/>
  <c r="O472" i="5"/>
  <c r="N472" i="5"/>
  <c r="M472" i="5"/>
  <c r="L472" i="5"/>
  <c r="L605" i="5"/>
  <c r="K472" i="5"/>
  <c r="K605" i="5"/>
  <c r="J472" i="5"/>
  <c r="J605" i="5"/>
  <c r="I472" i="5"/>
  <c r="H472" i="5"/>
  <c r="H605" i="5"/>
  <c r="G472" i="5"/>
  <c r="F472" i="5"/>
  <c r="F605" i="5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7" i="5"/>
  <c r="C364" i="5"/>
  <c r="C355" i="5"/>
  <c r="C350" i="5"/>
  <c r="C341" i="5"/>
  <c r="C328" i="5"/>
  <c r="C315" i="5"/>
  <c r="C302" i="5"/>
  <c r="C301" i="5"/>
  <c r="C300" i="5"/>
  <c r="C291" i="5"/>
  <c r="C279" i="5"/>
  <c r="C277" i="5"/>
  <c r="C272" i="5"/>
  <c r="C270" i="5"/>
  <c r="C269" i="5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AE466" i="5"/>
  <c r="AC466" i="5"/>
  <c r="AA466" i="5"/>
  <c r="Y466" i="5"/>
  <c r="W466" i="5"/>
  <c r="U466" i="5"/>
  <c r="S466" i="5"/>
  <c r="Q466" i="5"/>
  <c r="O466" i="5"/>
  <c r="M466" i="5"/>
  <c r="K466" i="5"/>
  <c r="I466" i="5"/>
  <c r="G466" i="5"/>
  <c r="E466" i="5"/>
  <c r="C103" i="5"/>
  <c r="C102" i="5"/>
  <c r="C466" i="5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426" i="2"/>
  <c r="C193" i="2"/>
  <c r="C612" i="2"/>
  <c r="C611" i="2"/>
  <c r="C609" i="2"/>
  <c r="C545" i="2"/>
  <c r="C541" i="2"/>
  <c r="C536" i="2"/>
  <c r="C530" i="2"/>
  <c r="C525" i="2"/>
  <c r="C520" i="2"/>
  <c r="C279" i="2"/>
  <c r="C277" i="2"/>
  <c r="C272" i="2"/>
  <c r="C270" i="2"/>
  <c r="C269" i="2"/>
  <c r="C257" i="2"/>
  <c r="C260" i="2"/>
  <c r="C258" i="2"/>
  <c r="C252" i="2"/>
  <c r="C244" i="2"/>
  <c r="C240" i="2"/>
  <c r="C237" i="2"/>
  <c r="C230" i="2"/>
  <c r="C226" i="2"/>
  <c r="C219" i="2"/>
  <c r="C217" i="2"/>
  <c r="C216" i="2"/>
  <c r="C213" i="2"/>
  <c r="C206" i="2"/>
  <c r="C202" i="2"/>
  <c r="C195" i="2"/>
  <c r="C607" i="41"/>
  <c r="C5" i="41"/>
  <c r="C67" i="41"/>
  <c r="C257" i="41"/>
  <c r="C191" i="41"/>
  <c r="C67" i="40"/>
  <c r="C5" i="40"/>
  <c r="C257" i="40"/>
  <c r="C191" i="40"/>
  <c r="H657" i="39"/>
  <c r="X657" i="39"/>
  <c r="C191" i="39"/>
  <c r="C192" i="1"/>
  <c r="C257" i="5"/>
  <c r="C605" i="5"/>
  <c r="G605" i="5"/>
  <c r="O605" i="5"/>
  <c r="S605" i="5"/>
  <c r="W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92" i="2"/>
  <c r="C187" i="2"/>
  <c r="C182" i="2"/>
  <c r="C178" i="2"/>
  <c r="C174" i="2"/>
  <c r="C173" i="2"/>
  <c r="C161" i="2"/>
  <c r="C160" i="2"/>
  <c r="C107" i="44"/>
  <c r="C67" i="44"/>
  <c r="C27" i="44"/>
  <c r="C87" i="44"/>
  <c r="AA568" i="65" l="1"/>
  <c r="AA629" i="65" s="1"/>
  <c r="C571" i="65"/>
  <c r="C630" i="65" s="1"/>
  <c r="V559" i="65"/>
  <c r="V626" i="65" s="1"/>
  <c r="AE391" i="65"/>
  <c r="C383" i="65"/>
  <c r="C134" i="70"/>
  <c r="C55" i="71"/>
  <c r="D55" i="71" s="1"/>
  <c r="C133" i="70"/>
  <c r="C54" i="71"/>
  <c r="D54" i="71" s="1"/>
  <c r="C29" i="70"/>
  <c r="C34" i="71"/>
  <c r="D34" i="71" s="1"/>
  <c r="C64" i="70"/>
  <c r="C36" i="71"/>
  <c r="D36" i="71" s="1"/>
  <c r="C102" i="70"/>
  <c r="C9" i="71"/>
  <c r="D9" i="71" s="1"/>
  <c r="C17" i="70"/>
  <c r="C12" i="71"/>
  <c r="D12" i="71" s="1"/>
  <c r="C141" i="70"/>
  <c r="C62" i="71"/>
  <c r="D62" i="71" s="1"/>
  <c r="C132" i="70"/>
  <c r="C53" i="71"/>
  <c r="D53" i="71" s="1"/>
  <c r="C143" i="70"/>
  <c r="C64" i="71"/>
  <c r="D64" i="71" s="1"/>
  <c r="C138" i="70"/>
  <c r="C59" i="71"/>
  <c r="D59" i="71" s="1"/>
  <c r="C126" i="70"/>
  <c r="C47" i="71"/>
  <c r="D47" i="71" s="1"/>
  <c r="C117" i="70"/>
  <c r="C38" i="71"/>
  <c r="D38" i="71" s="1"/>
  <c r="C130" i="70"/>
  <c r="C51" i="71"/>
  <c r="D51" i="71" s="1"/>
  <c r="C123" i="70"/>
  <c r="C44" i="71"/>
  <c r="D44" i="71" s="1"/>
  <c r="C114" i="70"/>
  <c r="C29" i="71"/>
  <c r="D29" i="71" s="1"/>
  <c r="C109" i="70"/>
  <c r="C19" i="71"/>
  <c r="D19" i="71" s="1"/>
  <c r="C101" i="70"/>
  <c r="C8" i="71"/>
  <c r="D8" i="71" s="1"/>
  <c r="C27" i="70"/>
  <c r="C37" i="71"/>
  <c r="D37" i="71" s="1"/>
  <c r="C108" i="70"/>
  <c r="C18" i="71"/>
  <c r="D18" i="71" s="1"/>
  <c r="C100" i="70"/>
  <c r="C7" i="71"/>
  <c r="D7" i="71" s="1"/>
  <c r="C119" i="70"/>
  <c r="C40" i="71"/>
  <c r="D40" i="71" s="1"/>
  <c r="C116" i="70"/>
  <c r="C35" i="71"/>
  <c r="D35" i="71" s="1"/>
  <c r="C74" i="70"/>
  <c r="C30" i="71"/>
  <c r="D30" i="71" s="1"/>
  <c r="C21" i="70"/>
  <c r="C21" i="71"/>
  <c r="D21" i="71" s="1"/>
  <c r="D139" i="70"/>
  <c r="D136" i="70"/>
  <c r="D145" i="70"/>
  <c r="D112" i="70"/>
  <c r="C121" i="70"/>
  <c r="C42" i="71"/>
  <c r="D42" i="71" s="1"/>
  <c r="C122" i="70"/>
  <c r="C43" i="71"/>
  <c r="D43" i="71" s="1"/>
  <c r="C125" i="70"/>
  <c r="C46" i="71"/>
  <c r="D46" i="71" s="1"/>
  <c r="C118" i="70"/>
  <c r="C39" i="71"/>
  <c r="D39" i="71" s="1"/>
  <c r="C120" i="70"/>
  <c r="C41" i="71"/>
  <c r="D41" i="71" s="1"/>
  <c r="C115" i="70"/>
  <c r="C31" i="71"/>
  <c r="D31" i="71" s="1"/>
  <c r="C105" i="70"/>
  <c r="C15" i="71"/>
  <c r="D15" i="71" s="1"/>
  <c r="C30" i="70"/>
  <c r="C33" i="71"/>
  <c r="D33" i="71" s="1"/>
  <c r="C113" i="70"/>
  <c r="C28" i="71"/>
  <c r="D28" i="71" s="1"/>
  <c r="C87" i="70"/>
  <c r="C14" i="71"/>
  <c r="D14" i="71" s="1"/>
  <c r="C107" i="70"/>
  <c r="C17" i="71"/>
  <c r="D17" i="71" s="1"/>
  <c r="C10" i="70"/>
  <c r="C25" i="71"/>
  <c r="D25" i="71" s="1"/>
  <c r="C110" i="70"/>
  <c r="C20" i="71"/>
  <c r="D20" i="71" s="1"/>
  <c r="C137" i="70"/>
  <c r="C58" i="71"/>
  <c r="D58" i="71" s="1"/>
  <c r="C124" i="70"/>
  <c r="C45" i="71"/>
  <c r="D45" i="71" s="1"/>
  <c r="C142" i="70"/>
  <c r="C63" i="71"/>
  <c r="D63" i="71" s="1"/>
  <c r="C140" i="70"/>
  <c r="C61" i="71"/>
  <c r="D61" i="71" s="1"/>
  <c r="C129" i="70"/>
  <c r="C50" i="71"/>
  <c r="D50" i="71" s="1"/>
  <c r="C104" i="70"/>
  <c r="C11" i="71"/>
  <c r="D11" i="71" s="1"/>
  <c r="C98" i="70"/>
  <c r="C5" i="71"/>
  <c r="D5" i="71" s="1"/>
  <c r="C103" i="70"/>
  <c r="C10" i="71"/>
  <c r="D10" i="71" s="1"/>
  <c r="C97" i="70"/>
  <c r="C4" i="71"/>
  <c r="D4" i="71" s="1"/>
  <c r="C57" i="70"/>
  <c r="C26" i="71"/>
  <c r="D26" i="71" s="1"/>
  <c r="C20" i="70"/>
  <c r="D20" i="70" s="1"/>
  <c r="C13" i="71"/>
  <c r="D13" i="71" s="1"/>
  <c r="AF13" i="67"/>
  <c r="C94" i="70"/>
  <c r="C3" i="71"/>
  <c r="D3" i="71" s="1"/>
  <c r="C26" i="70"/>
  <c r="C32" i="71"/>
  <c r="D32" i="71" s="1"/>
  <c r="C111" i="70"/>
  <c r="C22" i="71"/>
  <c r="D22" i="71" s="1"/>
  <c r="C106" i="70"/>
  <c r="C16" i="71"/>
  <c r="D16" i="71" s="1"/>
  <c r="C99" i="70"/>
  <c r="C6" i="71"/>
  <c r="D6" i="71" s="1"/>
  <c r="D128" i="70"/>
  <c r="D127" i="70"/>
  <c r="D135" i="70"/>
  <c r="D131" i="70"/>
  <c r="AE407" i="65"/>
  <c r="AD399" i="65"/>
  <c r="O399" i="65"/>
  <c r="S391" i="65"/>
  <c r="F559" i="65"/>
  <c r="F626" i="65" s="1"/>
  <c r="O565" i="65"/>
  <c r="O628" i="65" s="1"/>
  <c r="AE562" i="65"/>
  <c r="AE627" i="65" s="1"/>
  <c r="Y349" i="65"/>
  <c r="W562" i="65"/>
  <c r="W627" i="65" s="1"/>
  <c r="R391" i="65"/>
  <c r="T383" i="65"/>
  <c r="O559" i="65"/>
  <c r="O626" i="65" s="1"/>
  <c r="G559" i="65"/>
  <c r="G626" i="65" s="1"/>
  <c r="P415" i="65"/>
  <c r="O407" i="65"/>
  <c r="Z383" i="65"/>
  <c r="W571" i="65"/>
  <c r="W630" i="65" s="1"/>
  <c r="W407" i="65"/>
  <c r="H568" i="65"/>
  <c r="H629" i="65" s="1"/>
  <c r="W415" i="65"/>
  <c r="AA407" i="65"/>
  <c r="K383" i="65"/>
  <c r="J562" i="65"/>
  <c r="J627" i="65" s="1"/>
  <c r="W367" i="65"/>
  <c r="W558" i="65" s="1"/>
  <c r="J383" i="65"/>
  <c r="D559" i="65"/>
  <c r="D626" i="65" s="1"/>
  <c r="P571" i="65"/>
  <c r="P630" i="65" s="1"/>
  <c r="X568" i="65"/>
  <c r="X629" i="65" s="1"/>
  <c r="H407" i="65"/>
  <c r="AA391" i="65"/>
  <c r="Z399" i="65"/>
  <c r="R565" i="65"/>
  <c r="R628" i="65" s="1"/>
  <c r="N562" i="65"/>
  <c r="N627" i="65" s="1"/>
  <c r="D383" i="65"/>
  <c r="AA301" i="65"/>
  <c r="AA300" i="65" s="1"/>
  <c r="T559" i="65"/>
  <c r="T626" i="65" s="1"/>
  <c r="O571" i="65"/>
  <c r="O630" i="65" s="1"/>
  <c r="W399" i="65"/>
  <c r="G391" i="65"/>
  <c r="K571" i="65"/>
  <c r="K630" i="65" s="1"/>
  <c r="X571" i="65"/>
  <c r="X630" i="65" s="1"/>
  <c r="L415" i="65"/>
  <c r="AA415" i="65"/>
  <c r="S415" i="65"/>
  <c r="S407" i="65"/>
  <c r="AA399" i="65"/>
  <c r="AA562" i="65"/>
  <c r="AA627" i="65" s="1"/>
  <c r="G562" i="65"/>
  <c r="G627" i="65" s="1"/>
  <c r="K559" i="65"/>
  <c r="K626" i="65" s="1"/>
  <c r="C559" i="65"/>
  <c r="C626" i="65" s="1"/>
  <c r="AC349" i="65"/>
  <c r="M349" i="65"/>
  <c r="R562" i="65"/>
  <c r="R627" i="65" s="1"/>
  <c r="W301" i="65"/>
  <c r="W300" i="65" s="1"/>
  <c r="G301" i="65"/>
  <c r="G300" i="65" s="1"/>
  <c r="AF8" i="69"/>
  <c r="AF8" i="67"/>
  <c r="P8" i="69"/>
  <c r="P8" i="67"/>
  <c r="AC9" i="67"/>
  <c r="AC9" i="69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9"/>
  <c r="X9" i="67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7"/>
  <c r="AB23" i="69"/>
  <c r="L23" i="69"/>
  <c r="L23" i="67"/>
  <c r="Q20" i="69"/>
  <c r="Q20" i="67"/>
  <c r="AB22" i="69"/>
  <c r="AB22" i="67"/>
  <c r="L22" i="69"/>
  <c r="L22" i="67"/>
  <c r="AA571" i="65"/>
  <c r="AA630" i="65" s="1"/>
  <c r="S571" i="65"/>
  <c r="S630" i="65" s="1"/>
  <c r="C415" i="65"/>
  <c r="G407" i="65"/>
  <c r="AA565" i="65"/>
  <c r="AA628" i="65" s="1"/>
  <c r="W391" i="65"/>
  <c r="O383" i="65"/>
  <c r="G383" i="65"/>
  <c r="S367" i="65"/>
  <c r="S558" i="65" s="1"/>
  <c r="C367" i="65"/>
  <c r="C558" i="65" s="1"/>
  <c r="AB8" i="69"/>
  <c r="AB8" i="67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R98" i="67" s="1"/>
  <c r="W20" i="69"/>
  <c r="W20" i="67"/>
  <c r="G20" i="69"/>
  <c r="G20" i="67"/>
  <c r="AD22" i="69"/>
  <c r="AD22" i="67"/>
  <c r="N22" i="69"/>
  <c r="N22" i="67"/>
  <c r="AD8" i="67"/>
  <c r="AD8" i="69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9"/>
  <c r="AC8" i="67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X8" i="69"/>
  <c r="X8" i="67"/>
  <c r="H8" i="69"/>
  <c r="H8" i="67"/>
  <c r="U9" i="69"/>
  <c r="U9" i="67"/>
  <c r="E9" i="69"/>
  <c r="E9" i="67"/>
  <c r="S23" i="69"/>
  <c r="S23" i="67"/>
  <c r="S98" i="67" s="1"/>
  <c r="AB20" i="69"/>
  <c r="AB20" i="67"/>
  <c r="L20" i="69"/>
  <c r="L20" i="67"/>
  <c r="W22" i="69"/>
  <c r="W22" i="67"/>
  <c r="G22" i="69"/>
  <c r="G22" i="67"/>
  <c r="S8" i="69"/>
  <c r="S8" i="67"/>
  <c r="AF9" i="69"/>
  <c r="AF9" i="67"/>
  <c r="P9" i="69"/>
  <c r="P9" i="67"/>
  <c r="AD23" i="69"/>
  <c r="AD23" i="67"/>
  <c r="AD98" i="67" s="1"/>
  <c r="N23" i="69"/>
  <c r="N23" i="67"/>
  <c r="S20" i="69"/>
  <c r="S20" i="67"/>
  <c r="Z22" i="69"/>
  <c r="Z22" i="67"/>
  <c r="J22" i="69"/>
  <c r="J22" i="67"/>
  <c r="Z8" i="67"/>
  <c r="Z8" i="69"/>
  <c r="J8" i="67"/>
  <c r="J8" i="69"/>
  <c r="W9" i="69"/>
  <c r="W9" i="67"/>
  <c r="G9" i="69"/>
  <c r="G9" i="67"/>
  <c r="Q23" i="69"/>
  <c r="Q23" i="67"/>
  <c r="Q98" i="67" s="1"/>
  <c r="Z20" i="69"/>
  <c r="Z20" i="67"/>
  <c r="J20" i="69"/>
  <c r="J20" i="67"/>
  <c r="AC22" i="69"/>
  <c r="AC22" i="67"/>
  <c r="M22" i="69"/>
  <c r="M22" i="67"/>
  <c r="Y8" i="69"/>
  <c r="Y8" i="67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T8" i="69"/>
  <c r="T8" i="67"/>
  <c r="D8" i="69"/>
  <c r="D8" i="67"/>
  <c r="Q9" i="69"/>
  <c r="Q9" i="67"/>
  <c r="AE23" i="69"/>
  <c r="AE23" i="67"/>
  <c r="O23" i="69"/>
  <c r="O23" i="67"/>
  <c r="O98" i="67" s="1"/>
  <c r="X20" i="69"/>
  <c r="X20" i="67"/>
  <c r="H20" i="69"/>
  <c r="H20" i="67"/>
  <c r="S22" i="69"/>
  <c r="S22" i="67"/>
  <c r="AE8" i="69"/>
  <c r="AE8" i="67"/>
  <c r="O8" i="69"/>
  <c r="O8" i="67"/>
  <c r="AB9" i="69"/>
  <c r="AB9" i="67"/>
  <c r="L9" i="69"/>
  <c r="L9" i="67"/>
  <c r="Z23" i="69"/>
  <c r="Z23" i="67"/>
  <c r="Z98" i="67" s="1"/>
  <c r="J23" i="69"/>
  <c r="J23" i="67"/>
  <c r="J98" i="67" s="1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AC98" i="67" s="1"/>
  <c r="M23" i="69"/>
  <c r="M23" i="67"/>
  <c r="M98" i="67" s="1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AF98" i="67" s="1"/>
  <c r="P23" i="69"/>
  <c r="P23" i="67"/>
  <c r="P98" i="67" s="1"/>
  <c r="U20" i="69"/>
  <c r="U20" i="67"/>
  <c r="E20" i="69"/>
  <c r="E20" i="67"/>
  <c r="AF22" i="69"/>
  <c r="AF22" i="67"/>
  <c r="P22" i="69"/>
  <c r="P22" i="67"/>
  <c r="T568" i="65"/>
  <c r="T629" i="65" s="1"/>
  <c r="S568" i="65"/>
  <c r="S629" i="65" s="1"/>
  <c r="X407" i="65"/>
  <c r="L568" i="65"/>
  <c r="L629" i="65" s="1"/>
  <c r="AE568" i="65"/>
  <c r="AE629" i="65" s="1"/>
  <c r="O568" i="65"/>
  <c r="O629" i="65" s="1"/>
  <c r="O562" i="65"/>
  <c r="O627" i="65" s="1"/>
  <c r="E349" i="65"/>
  <c r="K407" i="65"/>
  <c r="AE565" i="65"/>
  <c r="AE628" i="65" s="1"/>
  <c r="W565" i="65"/>
  <c r="W628" i="65" s="1"/>
  <c r="K391" i="65"/>
  <c r="Z562" i="65"/>
  <c r="Z627" i="65" s="1"/>
  <c r="AB568" i="65"/>
  <c r="AB629" i="65" s="1"/>
  <c r="P407" i="65"/>
  <c r="K568" i="65"/>
  <c r="K629" i="65" s="1"/>
  <c r="G399" i="65"/>
  <c r="AA559" i="65"/>
  <c r="AA626" i="65" s="1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146" i="3"/>
  <c r="E128" i="3"/>
  <c r="E150" i="3"/>
  <c r="E498" i="3" s="1"/>
  <c r="E123" i="3"/>
  <c r="E121" i="3"/>
  <c r="E147" i="3"/>
  <c r="E129" i="3"/>
  <c r="E119" i="3"/>
  <c r="E115" i="3"/>
  <c r="E475" i="3" s="1"/>
  <c r="E113" i="3"/>
  <c r="F120" i="3"/>
  <c r="G120" i="3"/>
  <c r="H118" i="3"/>
  <c r="I150" i="3"/>
  <c r="I147" i="3"/>
  <c r="I129" i="3"/>
  <c r="I127" i="3"/>
  <c r="I117" i="3"/>
  <c r="I114" i="3"/>
  <c r="J118" i="3"/>
  <c r="K118" i="3"/>
  <c r="L151" i="3"/>
  <c r="L146" i="3"/>
  <c r="L128" i="3"/>
  <c r="L123" i="3"/>
  <c r="L121" i="3"/>
  <c r="L119" i="3"/>
  <c r="L115" i="3"/>
  <c r="L113" i="3"/>
  <c r="L473" i="3" s="1"/>
  <c r="M150" i="3"/>
  <c r="M147" i="3"/>
  <c r="M129" i="3"/>
  <c r="M127" i="3"/>
  <c r="M117" i="3"/>
  <c r="M114" i="3"/>
  <c r="N151" i="3"/>
  <c r="N146" i="3"/>
  <c r="N128" i="3"/>
  <c r="N123" i="3"/>
  <c r="N121" i="3"/>
  <c r="N119" i="3"/>
  <c r="N115" i="3"/>
  <c r="N113" i="3"/>
  <c r="N473" i="3" s="1"/>
  <c r="O150" i="3"/>
  <c r="O147" i="3"/>
  <c r="O129" i="3"/>
  <c r="O127" i="3"/>
  <c r="O117" i="3"/>
  <c r="O114" i="3"/>
  <c r="O474" i="3" s="1"/>
  <c r="P118" i="3"/>
  <c r="Q118" i="3"/>
  <c r="R151" i="3"/>
  <c r="R146" i="3"/>
  <c r="R128" i="3"/>
  <c r="R123" i="3"/>
  <c r="R121" i="3"/>
  <c r="R119" i="3"/>
  <c r="R115" i="3"/>
  <c r="R113" i="3"/>
  <c r="R473" i="3" s="1"/>
  <c r="S151" i="3"/>
  <c r="S146" i="3"/>
  <c r="S128" i="3"/>
  <c r="S123" i="3"/>
  <c r="S121" i="3"/>
  <c r="S119" i="3"/>
  <c r="S115" i="3"/>
  <c r="S113" i="3"/>
  <c r="S473" i="3" s="1"/>
  <c r="T151" i="3"/>
  <c r="T146" i="3"/>
  <c r="T494" i="3" s="1"/>
  <c r="T128" i="3"/>
  <c r="T123" i="3"/>
  <c r="T121" i="3"/>
  <c r="T119" i="3"/>
  <c r="T115" i="3"/>
  <c r="T113" i="3"/>
  <c r="T473" i="3" s="1"/>
  <c r="U118" i="3"/>
  <c r="W120" i="3"/>
  <c r="V118" i="3"/>
  <c r="AC118" i="3"/>
  <c r="AA120" i="3"/>
  <c r="AB151" i="3"/>
  <c r="AB499" i="3" s="1"/>
  <c r="AB146" i="3"/>
  <c r="AB128" i="3"/>
  <c r="AB123" i="3"/>
  <c r="AB121" i="3"/>
  <c r="AB119" i="3"/>
  <c r="AB115" i="3"/>
  <c r="AB475" i="3" s="1"/>
  <c r="AB113" i="3"/>
  <c r="AB473" i="3" s="1"/>
  <c r="Y118" i="3"/>
  <c r="X120" i="3"/>
  <c r="AD118" i="3"/>
  <c r="Z120" i="3"/>
  <c r="D118" i="3"/>
  <c r="AE120" i="3"/>
  <c r="C118" i="3"/>
  <c r="E118" i="3"/>
  <c r="F151" i="3"/>
  <c r="F499" i="3" s="1"/>
  <c r="F146" i="3"/>
  <c r="F128" i="3"/>
  <c r="F123" i="3"/>
  <c r="F121" i="3"/>
  <c r="F119" i="3"/>
  <c r="F115" i="3"/>
  <c r="F475" i="3" s="1"/>
  <c r="F113" i="3"/>
  <c r="G151" i="3"/>
  <c r="G499" i="3" s="1"/>
  <c r="G146" i="3"/>
  <c r="G128" i="3"/>
  <c r="G123" i="3"/>
  <c r="G121" i="3"/>
  <c r="G119" i="3"/>
  <c r="G115" i="3"/>
  <c r="G475" i="3" s="1"/>
  <c r="G113" i="3"/>
  <c r="G473" i="3" s="1"/>
  <c r="H150" i="3"/>
  <c r="H498" i="3" s="1"/>
  <c r="H147" i="3"/>
  <c r="H129" i="3"/>
  <c r="H127" i="3"/>
  <c r="H117" i="3"/>
  <c r="H114" i="3"/>
  <c r="I120" i="3"/>
  <c r="J150" i="3"/>
  <c r="J147" i="3"/>
  <c r="J129" i="3"/>
  <c r="J127" i="3"/>
  <c r="J117" i="3"/>
  <c r="J114" i="3"/>
  <c r="J474" i="3" s="1"/>
  <c r="K150" i="3"/>
  <c r="K147" i="3"/>
  <c r="K129" i="3"/>
  <c r="K127" i="3"/>
  <c r="K117" i="3"/>
  <c r="K114" i="3"/>
  <c r="K474" i="3" s="1"/>
  <c r="L118" i="3"/>
  <c r="M120" i="3"/>
  <c r="N118" i="3"/>
  <c r="O120" i="3"/>
  <c r="P150" i="3"/>
  <c r="P147" i="3"/>
  <c r="P129" i="3"/>
  <c r="P127" i="3"/>
  <c r="P117" i="3"/>
  <c r="P114" i="3"/>
  <c r="P474" i="3" s="1"/>
  <c r="Q150" i="3"/>
  <c r="Q147" i="3"/>
  <c r="Q129" i="3"/>
  <c r="Q127" i="3"/>
  <c r="Q117" i="3"/>
  <c r="Q114" i="3"/>
  <c r="Q474" i="3" s="1"/>
  <c r="R118" i="3"/>
  <c r="S118" i="3"/>
  <c r="T118" i="3"/>
  <c r="U150" i="3"/>
  <c r="U147" i="3"/>
  <c r="U129" i="3"/>
  <c r="U127" i="3"/>
  <c r="U117" i="3"/>
  <c r="U114" i="3"/>
  <c r="W151" i="3"/>
  <c r="W146" i="3"/>
  <c r="W128" i="3"/>
  <c r="W123" i="3"/>
  <c r="W121" i="3"/>
  <c r="W119" i="3"/>
  <c r="W115" i="3"/>
  <c r="W475" i="3" s="1"/>
  <c r="W113" i="3"/>
  <c r="W473" i="3" s="1"/>
  <c r="V150" i="3"/>
  <c r="V498" i="3" s="1"/>
  <c r="V147" i="3"/>
  <c r="V129" i="3"/>
  <c r="V127" i="3"/>
  <c r="V117" i="3"/>
  <c r="V114" i="3"/>
  <c r="AC150" i="3"/>
  <c r="AC498" i="3" s="1"/>
  <c r="AC147" i="3"/>
  <c r="AC129" i="3"/>
  <c r="AC127" i="3"/>
  <c r="AC117" i="3"/>
  <c r="AC114" i="3"/>
  <c r="AA151" i="3"/>
  <c r="AA146" i="3"/>
  <c r="AA128" i="3"/>
  <c r="AA123" i="3"/>
  <c r="AA121" i="3"/>
  <c r="AA119" i="3"/>
  <c r="AA115" i="3"/>
  <c r="AA475" i="3" s="1"/>
  <c r="AA113" i="3"/>
  <c r="AB118" i="3"/>
  <c r="Y150" i="3"/>
  <c r="Y147" i="3"/>
  <c r="Y129" i="3"/>
  <c r="Y127" i="3"/>
  <c r="Y117" i="3"/>
  <c r="Y114" i="3"/>
  <c r="Y474" i="3" s="1"/>
  <c r="X151" i="3"/>
  <c r="X146" i="3"/>
  <c r="X128" i="3"/>
  <c r="X123" i="3"/>
  <c r="X121" i="3"/>
  <c r="X119" i="3"/>
  <c r="X115" i="3"/>
  <c r="X113" i="3"/>
  <c r="X473" i="3" s="1"/>
  <c r="AD150" i="3"/>
  <c r="AD147" i="3"/>
  <c r="AD129" i="3"/>
  <c r="AD127" i="3"/>
  <c r="AD117" i="3"/>
  <c r="AD114" i="3"/>
  <c r="AD474" i="3" s="1"/>
  <c r="Z151" i="3"/>
  <c r="Z146" i="3"/>
  <c r="Z494" i="3" s="1"/>
  <c r="Z128" i="3"/>
  <c r="Z123" i="3"/>
  <c r="Z121" i="3"/>
  <c r="Z119" i="3"/>
  <c r="Z115" i="3"/>
  <c r="Z113" i="3"/>
  <c r="Z473" i="3" s="1"/>
  <c r="D150" i="3"/>
  <c r="D147" i="3"/>
  <c r="D129" i="3"/>
  <c r="D127" i="3"/>
  <c r="D117" i="3"/>
  <c r="D114" i="3"/>
  <c r="D474" i="3" s="1"/>
  <c r="AE151" i="3"/>
  <c r="AE146" i="3"/>
  <c r="AE128" i="3"/>
  <c r="AE123" i="3"/>
  <c r="AE121" i="3"/>
  <c r="AE119" i="3"/>
  <c r="AE115" i="3"/>
  <c r="AE475" i="3" s="1"/>
  <c r="AE113" i="3"/>
  <c r="C150" i="3"/>
  <c r="C147" i="3"/>
  <c r="C129" i="3"/>
  <c r="C127" i="3"/>
  <c r="C117" i="3"/>
  <c r="C114" i="3"/>
  <c r="C474" i="3" s="1"/>
  <c r="E127" i="3"/>
  <c r="E117" i="3"/>
  <c r="E114" i="3"/>
  <c r="F118" i="3"/>
  <c r="G118" i="3"/>
  <c r="H120" i="3"/>
  <c r="I151" i="3"/>
  <c r="I146" i="3"/>
  <c r="I128" i="3"/>
  <c r="I123" i="3"/>
  <c r="I121" i="3"/>
  <c r="I119" i="3"/>
  <c r="I115" i="3"/>
  <c r="I475" i="3" s="1"/>
  <c r="I113" i="3"/>
  <c r="I473" i="3" s="1"/>
  <c r="J120" i="3"/>
  <c r="K120" i="3"/>
  <c r="L150" i="3"/>
  <c r="L149" i="3" s="1"/>
  <c r="L147" i="3"/>
  <c r="L129" i="3"/>
  <c r="L127" i="3"/>
  <c r="L117" i="3"/>
  <c r="L114" i="3"/>
  <c r="L474" i="3" s="1"/>
  <c r="M151" i="3"/>
  <c r="M146" i="3"/>
  <c r="M494" i="3" s="1"/>
  <c r="M128" i="3"/>
  <c r="M123" i="3"/>
  <c r="M121" i="3"/>
  <c r="M119" i="3"/>
  <c r="M115" i="3"/>
  <c r="M475" i="3" s="1"/>
  <c r="M113" i="3"/>
  <c r="M473" i="3" s="1"/>
  <c r="N150" i="3"/>
  <c r="N147" i="3"/>
  <c r="N129" i="3"/>
  <c r="N127" i="3"/>
  <c r="N117" i="3"/>
  <c r="N114" i="3"/>
  <c r="N474" i="3" s="1"/>
  <c r="O151" i="3"/>
  <c r="O499" i="3" s="1"/>
  <c r="O146" i="3"/>
  <c r="O494" i="3" s="1"/>
  <c r="O128" i="3"/>
  <c r="O123" i="3"/>
  <c r="O121" i="3"/>
  <c r="O119" i="3"/>
  <c r="O115" i="3"/>
  <c r="O113" i="3"/>
  <c r="P120" i="3"/>
  <c r="Q120" i="3"/>
  <c r="R150" i="3"/>
  <c r="R149" i="3" s="1"/>
  <c r="R147" i="3"/>
  <c r="R129" i="3"/>
  <c r="R127" i="3"/>
  <c r="R117" i="3"/>
  <c r="R114" i="3"/>
  <c r="R474" i="3" s="1"/>
  <c r="S150" i="3"/>
  <c r="S498" i="3" s="1"/>
  <c r="S147" i="3"/>
  <c r="S129" i="3"/>
  <c r="S127" i="3"/>
  <c r="S117" i="3"/>
  <c r="S114" i="3"/>
  <c r="T150" i="3"/>
  <c r="T147" i="3"/>
  <c r="T129" i="3"/>
  <c r="T127" i="3"/>
  <c r="T117" i="3"/>
  <c r="T114" i="3"/>
  <c r="U120" i="3"/>
  <c r="W118" i="3"/>
  <c r="V120" i="3"/>
  <c r="AC120" i="3"/>
  <c r="AA118" i="3"/>
  <c r="AB150" i="3"/>
  <c r="AB498" i="3" s="1"/>
  <c r="AB147" i="3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127" i="3"/>
  <c r="F117" i="3"/>
  <c r="F114" i="3"/>
  <c r="F474" i="3" s="1"/>
  <c r="G150" i="3"/>
  <c r="G498" i="3" s="1"/>
  <c r="G147" i="3"/>
  <c r="G129" i="3"/>
  <c r="G127" i="3"/>
  <c r="G117" i="3"/>
  <c r="G114" i="3"/>
  <c r="G474" i="3" s="1"/>
  <c r="H151" i="3"/>
  <c r="H499" i="3" s="1"/>
  <c r="H146" i="3"/>
  <c r="H494" i="3" s="1"/>
  <c r="H128" i="3"/>
  <c r="H123" i="3"/>
  <c r="H121" i="3"/>
  <c r="H119" i="3"/>
  <c r="H115" i="3"/>
  <c r="H475" i="3" s="1"/>
  <c r="H113" i="3"/>
  <c r="H473" i="3" s="1"/>
  <c r="I118" i="3"/>
  <c r="J151" i="3"/>
  <c r="J149" i="3" s="1"/>
  <c r="J146" i="3"/>
  <c r="J494" i="3" s="1"/>
  <c r="J128" i="3"/>
  <c r="J123" i="3"/>
  <c r="J121" i="3"/>
  <c r="J119" i="3"/>
  <c r="J115" i="3"/>
  <c r="J113" i="3"/>
  <c r="J473" i="3" s="1"/>
  <c r="K151" i="3"/>
  <c r="K149" i="3" s="1"/>
  <c r="K146" i="3"/>
  <c r="K494" i="3" s="1"/>
  <c r="K128" i="3"/>
  <c r="K123" i="3"/>
  <c r="K121" i="3"/>
  <c r="K119" i="3"/>
  <c r="K115" i="3"/>
  <c r="K113" i="3"/>
  <c r="K473" i="3" s="1"/>
  <c r="L120" i="3"/>
  <c r="M118" i="3"/>
  <c r="N120" i="3"/>
  <c r="O118" i="3"/>
  <c r="P151" i="3"/>
  <c r="P499" i="3" s="1"/>
  <c r="P146" i="3"/>
  <c r="P494" i="3" s="1"/>
  <c r="P128" i="3"/>
  <c r="P123" i="3"/>
  <c r="P121" i="3"/>
  <c r="P119" i="3"/>
  <c r="P115" i="3"/>
  <c r="P475" i="3" s="1"/>
  <c r="P113" i="3"/>
  <c r="P473" i="3" s="1"/>
  <c r="Q151" i="3"/>
  <c r="Q146" i="3"/>
  <c r="Q494" i="3" s="1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499" i="3" s="1"/>
  <c r="U146" i="3"/>
  <c r="U494" i="3" s="1"/>
  <c r="U128" i="3"/>
  <c r="U123" i="3"/>
  <c r="U121" i="3"/>
  <c r="U119" i="3"/>
  <c r="U115" i="3"/>
  <c r="U475" i="3" s="1"/>
  <c r="U113" i="3"/>
  <c r="U473" i="3" s="1"/>
  <c r="W150" i="3"/>
  <c r="W498" i="3" s="1"/>
  <c r="W147" i="3"/>
  <c r="W129" i="3"/>
  <c r="W127" i="3"/>
  <c r="W117" i="3"/>
  <c r="W114" i="3"/>
  <c r="W474" i="3" s="1"/>
  <c r="V151" i="3"/>
  <c r="V499" i="3" s="1"/>
  <c r="V146" i="3"/>
  <c r="V128" i="3"/>
  <c r="V123" i="3"/>
  <c r="V121" i="3"/>
  <c r="V119" i="3"/>
  <c r="V115" i="3"/>
  <c r="V475" i="3" s="1"/>
  <c r="V113" i="3"/>
  <c r="V473" i="3" s="1"/>
  <c r="AC151" i="3"/>
  <c r="AC499" i="3" s="1"/>
  <c r="AC146" i="3"/>
  <c r="AC128" i="3"/>
  <c r="AC123" i="3"/>
  <c r="AC121" i="3"/>
  <c r="AC119" i="3"/>
  <c r="AC115" i="3"/>
  <c r="AC475" i="3" s="1"/>
  <c r="AC113" i="3"/>
  <c r="AC473" i="3" s="1"/>
  <c r="AA150" i="3"/>
  <c r="AA498" i="3" s="1"/>
  <c r="AA147" i="3"/>
  <c r="AA129" i="3"/>
  <c r="AA127" i="3"/>
  <c r="AA117" i="3"/>
  <c r="AA114" i="3"/>
  <c r="AB120" i="3"/>
  <c r="Y151" i="3"/>
  <c r="Y149" i="3" s="1"/>
  <c r="Y146" i="3"/>
  <c r="Y494" i="3" s="1"/>
  <c r="Y128" i="3"/>
  <c r="Y123" i="3"/>
  <c r="Y121" i="3"/>
  <c r="Y119" i="3"/>
  <c r="Y115" i="3"/>
  <c r="Y475" i="3" s="1"/>
  <c r="Y113" i="3"/>
  <c r="Y473" i="3" s="1"/>
  <c r="X150" i="3"/>
  <c r="X149" i="3" s="1"/>
  <c r="X147" i="3"/>
  <c r="X129" i="3"/>
  <c r="X127" i="3"/>
  <c r="X117" i="3"/>
  <c r="X114" i="3"/>
  <c r="X474" i="3" s="1"/>
  <c r="AD151" i="3"/>
  <c r="AD499" i="3" s="1"/>
  <c r="AD146" i="3"/>
  <c r="AD494" i="3" s="1"/>
  <c r="AD128" i="3"/>
  <c r="AD123" i="3"/>
  <c r="AD121" i="3"/>
  <c r="AD119" i="3"/>
  <c r="AD115" i="3"/>
  <c r="AD475" i="3" s="1"/>
  <c r="AD113" i="3"/>
  <c r="AD473" i="3" s="1"/>
  <c r="Z150" i="3"/>
  <c r="Z498" i="3" s="1"/>
  <c r="Z147" i="3"/>
  <c r="Z129" i="3"/>
  <c r="Z127" i="3"/>
  <c r="Z117" i="3"/>
  <c r="Z114" i="3"/>
  <c r="Z474" i="3" s="1"/>
  <c r="D151" i="3"/>
  <c r="D499" i="3" s="1"/>
  <c r="D146" i="3"/>
  <c r="D494" i="3" s="1"/>
  <c r="D128" i="3"/>
  <c r="D123" i="3"/>
  <c r="D121" i="3"/>
  <c r="D119" i="3"/>
  <c r="D115" i="3"/>
  <c r="D113" i="3"/>
  <c r="D473" i="3" s="1"/>
  <c r="AE150" i="3"/>
  <c r="AE149" i="3" s="1"/>
  <c r="AE147" i="3"/>
  <c r="AE129" i="3"/>
  <c r="AE127" i="3"/>
  <c r="AE117" i="3"/>
  <c r="AE114" i="3"/>
  <c r="C151" i="3"/>
  <c r="C146" i="3"/>
  <c r="C494" i="3" s="1"/>
  <c r="C128" i="3"/>
  <c r="C123" i="3"/>
  <c r="C121" i="3"/>
  <c r="C119" i="3"/>
  <c r="C115" i="3"/>
  <c r="C475" i="3" s="1"/>
  <c r="C113" i="3"/>
  <c r="C473" i="3" s="1"/>
  <c r="C106" i="3"/>
  <c r="F110" i="3"/>
  <c r="O110" i="3"/>
  <c r="X108" i="3"/>
  <c r="X104" i="3"/>
  <c r="P106" i="3"/>
  <c r="AB108" i="3"/>
  <c r="AB104" i="3"/>
  <c r="K106" i="3"/>
  <c r="W110" i="3"/>
  <c r="AA104" i="3"/>
  <c r="Q109" i="3"/>
  <c r="C109" i="3"/>
  <c r="C105" i="3"/>
  <c r="F106" i="3"/>
  <c r="O106" i="3"/>
  <c r="X110" i="3"/>
  <c r="P109" i="3"/>
  <c r="P105" i="3"/>
  <c r="AB110" i="3"/>
  <c r="K109" i="3"/>
  <c r="K105" i="3"/>
  <c r="W106" i="3"/>
  <c r="AA109" i="3"/>
  <c r="Q105" i="3"/>
  <c r="G110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Q110" i="3"/>
  <c r="G109" i="3"/>
  <c r="G105" i="3"/>
  <c r="Y106" i="3"/>
  <c r="V109" i="3"/>
  <c r="R105" i="3"/>
  <c r="E109" i="3"/>
  <c r="H105" i="3"/>
  <c r="I110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D110" i="3"/>
  <c r="R109" i="3"/>
  <c r="E105" i="3"/>
  <c r="Z110" i="3"/>
  <c r="H109" i="3"/>
  <c r="U104" i="3"/>
  <c r="S110" i="3"/>
  <c r="M109" i="3"/>
  <c r="L110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I109" i="3"/>
  <c r="I105" i="3"/>
  <c r="U106" i="3"/>
  <c r="AD106" i="3"/>
  <c r="S108" i="3"/>
  <c r="S104" i="3"/>
  <c r="M106" i="3"/>
  <c r="N105" i="3"/>
  <c r="N108" i="3"/>
  <c r="N104" i="3"/>
  <c r="L106" i="3"/>
  <c r="N110" i="3"/>
  <c r="L109" i="3"/>
  <c r="L105" i="3"/>
  <c r="L108" i="3"/>
  <c r="L104" i="3"/>
  <c r="AE108" i="3"/>
  <c r="AE104" i="3"/>
  <c r="AE110" i="3"/>
  <c r="J106" i="3"/>
  <c r="AE106" i="3"/>
  <c r="J110" i="3"/>
  <c r="AE109" i="3"/>
  <c r="AE105" i="3"/>
  <c r="J109" i="3"/>
  <c r="J105" i="3"/>
  <c r="T106" i="3"/>
  <c r="J108" i="3"/>
  <c r="J104" i="3"/>
  <c r="T109" i="3"/>
  <c r="T105" i="3"/>
  <c r="T108" i="3"/>
  <c r="T104" i="3"/>
  <c r="T110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K299" i="65" s="1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Q299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W29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AC299" i="65" s="1"/>
  <c r="M301" i="65"/>
  <c r="M300" i="65" s="1"/>
  <c r="M299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9" i="3"/>
  <c r="E494" i="3"/>
  <c r="E484" i="3"/>
  <c r="E474" i="3"/>
  <c r="F494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149" i="3"/>
  <c r="E496" i="3"/>
  <c r="E483" i="3"/>
  <c r="E479" i="3"/>
  <c r="E473" i="3"/>
  <c r="F507" i="3"/>
  <c r="F496" i="3"/>
  <c r="F483" i="3"/>
  <c r="F479" i="3"/>
  <c r="F473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F501" i="3"/>
  <c r="F495" i="3"/>
  <c r="F485" i="3"/>
  <c r="F477" i="3"/>
  <c r="E495" i="2"/>
  <c r="E491" i="2"/>
  <c r="E485" i="2"/>
  <c r="E475" i="2"/>
  <c r="E473" i="2"/>
  <c r="G507" i="3"/>
  <c r="G501" i="3"/>
  <c r="G495" i="3"/>
  <c r="G496" i="3"/>
  <c r="G485" i="3"/>
  <c r="G483" i="3"/>
  <c r="G479" i="3"/>
  <c r="G477" i="3"/>
  <c r="H484" i="3"/>
  <c r="H116" i="3"/>
  <c r="H476" i="3" s="1"/>
  <c r="H474" i="3"/>
  <c r="I507" i="3"/>
  <c r="I501" i="3"/>
  <c r="I498" i="3"/>
  <c r="I495" i="3"/>
  <c r="I496" i="3"/>
  <c r="I485" i="3"/>
  <c r="I483" i="3"/>
  <c r="I479" i="3"/>
  <c r="I477" i="3"/>
  <c r="J507" i="3"/>
  <c r="J501" i="3"/>
  <c r="J498" i="3"/>
  <c r="J495" i="3"/>
  <c r="J496" i="3"/>
  <c r="J485" i="3"/>
  <c r="J483" i="3"/>
  <c r="J479" i="3"/>
  <c r="J477" i="3"/>
  <c r="J475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8" i="3"/>
  <c r="K495" i="3"/>
  <c r="K496" i="3"/>
  <c r="K485" i="3"/>
  <c r="K483" i="3"/>
  <c r="K479" i="3"/>
  <c r="K477" i="3"/>
  <c r="K475" i="3"/>
  <c r="L507" i="3"/>
  <c r="L501" i="3"/>
  <c r="L498" i="3"/>
  <c r="L495" i="3"/>
  <c r="L496" i="3"/>
  <c r="L485" i="3"/>
  <c r="L483" i="3"/>
  <c r="L479" i="3"/>
  <c r="L477" i="3"/>
  <c r="L475" i="3"/>
  <c r="M499" i="3"/>
  <c r="M484" i="3"/>
  <c r="M116" i="3"/>
  <c r="M476" i="3" s="1"/>
  <c r="M474" i="3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9" i="3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84" i="3"/>
  <c r="O116" i="3"/>
  <c r="O476" i="3" s="1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84" i="3"/>
  <c r="P116" i="3"/>
  <c r="P476" i="3" s="1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8" i="3"/>
  <c r="Q149" i="3"/>
  <c r="Q495" i="3"/>
  <c r="Q496" i="3"/>
  <c r="Q485" i="3"/>
  <c r="Q483" i="3"/>
  <c r="Q479" i="3"/>
  <c r="Q477" i="3"/>
  <c r="R507" i="3"/>
  <c r="R501" i="3"/>
  <c r="R498" i="3"/>
  <c r="R495" i="3"/>
  <c r="R496" i="3"/>
  <c r="R485" i="3"/>
  <c r="R483" i="3"/>
  <c r="R479" i="3"/>
  <c r="R477" i="3"/>
  <c r="R475" i="3"/>
  <c r="S507" i="3"/>
  <c r="S501" i="3"/>
  <c r="S149" i="3"/>
  <c r="S495" i="3"/>
  <c r="S496" i="3"/>
  <c r="S485" i="3"/>
  <c r="S483" i="3"/>
  <c r="S479" i="3"/>
  <c r="S477" i="3"/>
  <c r="S475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9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AC507" i="3"/>
  <c r="AC501" i="3"/>
  <c r="AC495" i="3"/>
  <c r="AC496" i="3"/>
  <c r="AC485" i="3"/>
  <c r="AC483" i="3"/>
  <c r="AC479" i="3"/>
  <c r="AC477" i="3"/>
  <c r="AB523" i="3"/>
  <c r="AB521" i="3"/>
  <c r="AB187" i="3"/>
  <c r="AB519" i="3"/>
  <c r="AA507" i="3"/>
  <c r="AA501" i="3"/>
  <c r="AA495" i="3"/>
  <c r="AA496" i="3"/>
  <c r="AA485" i="3"/>
  <c r="AA483" i="3"/>
  <c r="AA479" i="3"/>
  <c r="AA477" i="3"/>
  <c r="AA473" i="3"/>
  <c r="AD522" i="3"/>
  <c r="Y499" i="3"/>
  <c r="Y484" i="3"/>
  <c r="Y116" i="3"/>
  <c r="Y476" i="3" s="1"/>
  <c r="X523" i="3"/>
  <c r="X521" i="3"/>
  <c r="X187" i="3"/>
  <c r="X519" i="3"/>
  <c r="C507" i="3"/>
  <c r="C501" i="3"/>
  <c r="C498" i="3"/>
  <c r="C149" i="3"/>
  <c r="C495" i="3"/>
  <c r="C496" i="3"/>
  <c r="C485" i="3"/>
  <c r="C483" i="3"/>
  <c r="C479" i="3"/>
  <c r="C477" i="3"/>
  <c r="Z522" i="3"/>
  <c r="D484" i="3"/>
  <c r="D116" i="3"/>
  <c r="D476" i="3" s="1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8" i="3"/>
  <c r="U495" i="3"/>
  <c r="U496" i="3"/>
  <c r="U485" i="3"/>
  <c r="U483" i="3"/>
  <c r="U479" i="3"/>
  <c r="U477" i="3"/>
  <c r="V507" i="3"/>
  <c r="V501" i="3"/>
  <c r="V495" i="3"/>
  <c r="V496" i="3"/>
  <c r="V485" i="3"/>
  <c r="V483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AB116" i="3"/>
  <c r="AB476" i="3" s="1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8" i="3"/>
  <c r="AD495" i="3"/>
  <c r="AD496" i="3"/>
  <c r="AD485" i="3"/>
  <c r="AD483" i="3"/>
  <c r="AD479" i="3"/>
  <c r="AD477" i="3"/>
  <c r="Y522" i="3"/>
  <c r="X499" i="3"/>
  <c r="X494" i="3"/>
  <c r="X484" i="3"/>
  <c r="X116" i="3"/>
  <c r="X476" i="3" s="1"/>
  <c r="C523" i="3"/>
  <c r="C521" i="3"/>
  <c r="C187" i="3"/>
  <c r="C519" i="3"/>
  <c r="Z507" i="3"/>
  <c r="Z501" i="3"/>
  <c r="Z495" i="3"/>
  <c r="Z496" i="3"/>
  <c r="Z485" i="3"/>
  <c r="Z483" i="3"/>
  <c r="Z479" i="3"/>
  <c r="Z477" i="3"/>
  <c r="Z475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116" i="3"/>
  <c r="G476" i="3" s="1"/>
  <c r="H507" i="3"/>
  <c r="H501" i="3"/>
  <c r="H495" i="3"/>
  <c r="H496" i="3"/>
  <c r="H485" i="3"/>
  <c r="H483" i="3"/>
  <c r="H479" i="3"/>
  <c r="H477" i="3"/>
  <c r="I499" i="3"/>
  <c r="I494" i="3"/>
  <c r="I484" i="3"/>
  <c r="I116" i="3"/>
  <c r="I476" i="3" s="1"/>
  <c r="I474" i="3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84" i="3"/>
  <c r="K116" i="3"/>
  <c r="K476" i="3" s="1"/>
  <c r="L499" i="3"/>
  <c r="L494" i="3"/>
  <c r="L484" i="3"/>
  <c r="L116" i="3"/>
  <c r="L476" i="3" s="1"/>
  <c r="M507" i="3"/>
  <c r="M501" i="3"/>
  <c r="M498" i="3"/>
  <c r="M149" i="3"/>
  <c r="M495" i="3"/>
  <c r="M496" i="3"/>
  <c r="M485" i="3"/>
  <c r="M483" i="3"/>
  <c r="M479" i="3"/>
  <c r="M477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149" i="3"/>
  <c r="N495" i="3"/>
  <c r="N496" i="3"/>
  <c r="N485" i="3"/>
  <c r="N483" i="3"/>
  <c r="N479" i="3"/>
  <c r="N477" i="3"/>
  <c r="N475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8" i="3"/>
  <c r="O149" i="3"/>
  <c r="O495" i="3"/>
  <c r="O496" i="3"/>
  <c r="O485" i="3"/>
  <c r="O483" i="3"/>
  <c r="O479" i="3"/>
  <c r="O477" i="3"/>
  <c r="O475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8" i="3"/>
  <c r="P149" i="3"/>
  <c r="P495" i="3"/>
  <c r="P496" i="3"/>
  <c r="P485" i="3"/>
  <c r="P483" i="3"/>
  <c r="P479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9" i="3"/>
  <c r="Q484" i="3"/>
  <c r="Q116" i="3"/>
  <c r="Q476" i="3" s="1"/>
  <c r="R499" i="3"/>
  <c r="R494" i="3"/>
  <c r="R484" i="3"/>
  <c r="R116" i="3"/>
  <c r="R476" i="3" s="1"/>
  <c r="S499" i="3"/>
  <c r="S494" i="3"/>
  <c r="S484" i="3"/>
  <c r="S116" i="3"/>
  <c r="S476" i="3" s="1"/>
  <c r="S47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8" i="3"/>
  <c r="T149" i="3"/>
  <c r="T495" i="3"/>
  <c r="T496" i="3"/>
  <c r="T485" i="3"/>
  <c r="T483" i="3"/>
  <c r="T479" i="3"/>
  <c r="T477" i="3"/>
  <c r="T475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9" i="3"/>
  <c r="W494" i="3"/>
  <c r="W484" i="3"/>
  <c r="W116" i="3"/>
  <c r="W476" i="3" s="1"/>
  <c r="AC494" i="3"/>
  <c r="AC484" i="3"/>
  <c r="AC116" i="3"/>
  <c r="AC476" i="3" s="1"/>
  <c r="AC474" i="3"/>
  <c r="AB522" i="3"/>
  <c r="AA494" i="3"/>
  <c r="AA484" i="3"/>
  <c r="AA116" i="3"/>
  <c r="AA476" i="3" s="1"/>
  <c r="AA474" i="3"/>
  <c r="AD523" i="3"/>
  <c r="AD521" i="3"/>
  <c r="AD187" i="3"/>
  <c r="AD519" i="3"/>
  <c r="Y507" i="3"/>
  <c r="Y501" i="3"/>
  <c r="Y498" i="3"/>
  <c r="Y495" i="3"/>
  <c r="Y496" i="3"/>
  <c r="Y485" i="3"/>
  <c r="Y483" i="3"/>
  <c r="Y479" i="3"/>
  <c r="Y477" i="3"/>
  <c r="X522" i="3"/>
  <c r="C499" i="3"/>
  <c r="C484" i="3"/>
  <c r="C116" i="3"/>
  <c r="C476" i="3" s="1"/>
  <c r="Z523" i="3"/>
  <c r="Z521" i="3"/>
  <c r="Z187" i="3"/>
  <c r="Z519" i="3"/>
  <c r="D507" i="3"/>
  <c r="D501" i="3"/>
  <c r="D498" i="3"/>
  <c r="D495" i="3"/>
  <c r="D496" i="3"/>
  <c r="D485" i="3"/>
  <c r="D483" i="3"/>
  <c r="D479" i="3"/>
  <c r="D477" i="3"/>
  <c r="D475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84" i="3"/>
  <c r="U116" i="3"/>
  <c r="U476" i="3" s="1"/>
  <c r="U474" i="3"/>
  <c r="V494" i="3"/>
  <c r="V484" i="3"/>
  <c r="V116" i="3"/>
  <c r="V476" i="3" s="1"/>
  <c r="V474" i="3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5" i="3"/>
  <c r="AB496" i="3"/>
  <c r="AB485" i="3"/>
  <c r="AB483" i="3"/>
  <c r="AB479" i="3"/>
  <c r="AB477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84" i="3"/>
  <c r="AD116" i="3"/>
  <c r="AD476" i="3" s="1"/>
  <c r="Y523" i="3"/>
  <c r="Y521" i="3"/>
  <c r="Y187" i="3"/>
  <c r="Y519" i="3"/>
  <c r="X507" i="3"/>
  <c r="X501" i="3"/>
  <c r="X495" i="3"/>
  <c r="X496" i="3"/>
  <c r="X485" i="3"/>
  <c r="X483" i="3"/>
  <c r="X479" i="3"/>
  <c r="X477" i="3"/>
  <c r="X475" i="3"/>
  <c r="C522" i="3"/>
  <c r="Z499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60" i="1" s="1"/>
  <c r="H462" i="1" s="1"/>
  <c r="H47" i="1"/>
  <c r="H36" i="1"/>
  <c r="J9" i="5"/>
  <c r="AB56" i="1"/>
  <c r="AB53" i="1" s="1"/>
  <c r="AB461" i="1" s="1"/>
  <c r="AB9" i="1"/>
  <c r="Y470" i="2"/>
  <c r="G9" i="5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9" i="5"/>
  <c r="Y56" i="1"/>
  <c r="Y53" i="1" s="1"/>
  <c r="Y461" i="1" s="1"/>
  <c r="Y9" i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9" i="5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461" i="3" s="1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47" i="3"/>
  <c r="X107" i="3"/>
  <c r="X469" i="3" s="1"/>
  <c r="K9" i="3"/>
  <c r="AB107" i="3"/>
  <c r="AB469" i="3" s="1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91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60" i="3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G35" i="3" s="1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U35" i="3" s="1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O112" i="3" l="1"/>
  <c r="N98" i="67"/>
  <c r="D149" i="3"/>
  <c r="X498" i="3"/>
  <c r="K499" i="3"/>
  <c r="J499" i="3"/>
  <c r="AE498" i="3"/>
  <c r="P69" i="2"/>
  <c r="P68" i="2" s="1"/>
  <c r="AA497" i="2"/>
  <c r="AA608" i="2" s="1"/>
  <c r="M112" i="3"/>
  <c r="AE98" i="67"/>
  <c r="D98" i="67"/>
  <c r="H98" i="67"/>
  <c r="U98" i="67"/>
  <c r="G98" i="67"/>
  <c r="L98" i="67"/>
  <c r="I98" i="67"/>
  <c r="F98" i="67"/>
  <c r="K98" i="67"/>
  <c r="T98" i="67"/>
  <c r="X98" i="67"/>
  <c r="E98" i="67"/>
  <c r="W98" i="67"/>
  <c r="Y98" i="67"/>
  <c r="V98" i="67"/>
  <c r="AA98" i="67"/>
  <c r="AB98" i="67"/>
  <c r="I149" i="3"/>
  <c r="G497" i="2"/>
  <c r="G608" i="2" s="1"/>
  <c r="Z149" i="3"/>
  <c r="AD149" i="3"/>
  <c r="C14" i="70"/>
  <c r="C24" i="71"/>
  <c r="D24" i="71" s="1"/>
  <c r="C175" i="70"/>
  <c r="C97" i="71"/>
  <c r="D97" i="71" s="1"/>
  <c r="D106" i="70"/>
  <c r="D26" i="70"/>
  <c r="C77" i="70"/>
  <c r="C101" i="71"/>
  <c r="D101" i="71" s="1"/>
  <c r="D97" i="70"/>
  <c r="D98" i="70"/>
  <c r="D129" i="70"/>
  <c r="D142" i="70"/>
  <c r="D137" i="70"/>
  <c r="D10" i="70"/>
  <c r="D87" i="70"/>
  <c r="D30" i="70"/>
  <c r="D115" i="70"/>
  <c r="D118" i="70"/>
  <c r="D122" i="70"/>
  <c r="D21" i="70"/>
  <c r="D116" i="70"/>
  <c r="D100" i="70"/>
  <c r="D27" i="70"/>
  <c r="D109" i="70"/>
  <c r="D123" i="70"/>
  <c r="D117" i="70"/>
  <c r="D138" i="70"/>
  <c r="D132" i="70"/>
  <c r="D17" i="70"/>
  <c r="D64" i="70"/>
  <c r="D133" i="70"/>
  <c r="C15" i="70"/>
  <c r="C23" i="71"/>
  <c r="D23" i="71" s="1"/>
  <c r="AE474" i="3"/>
  <c r="C152" i="70"/>
  <c r="C74" i="71"/>
  <c r="D74" i="71" s="1"/>
  <c r="AE473" i="3"/>
  <c r="C88" i="70"/>
  <c r="C73" i="71"/>
  <c r="D73" i="71" s="1"/>
  <c r="D99" i="70"/>
  <c r="D111" i="70"/>
  <c r="D94" i="70"/>
  <c r="C52" i="70"/>
  <c r="C100" i="71"/>
  <c r="D100" i="71" s="1"/>
  <c r="C153" i="70"/>
  <c r="C75" i="71"/>
  <c r="D75" i="71" s="1"/>
  <c r="D57" i="70"/>
  <c r="D103" i="70"/>
  <c r="D104" i="70"/>
  <c r="D140" i="70"/>
  <c r="D124" i="70"/>
  <c r="D110" i="70"/>
  <c r="D107" i="70"/>
  <c r="D113" i="70"/>
  <c r="D105" i="70"/>
  <c r="D120" i="70"/>
  <c r="D125" i="70"/>
  <c r="D121" i="70"/>
  <c r="D74" i="70"/>
  <c r="D119" i="70"/>
  <c r="D108" i="70"/>
  <c r="D101" i="70"/>
  <c r="D114" i="70"/>
  <c r="D130" i="70"/>
  <c r="D126" i="70"/>
  <c r="D143" i="70"/>
  <c r="D141" i="70"/>
  <c r="D102" i="70"/>
  <c r="D29" i="70"/>
  <c r="D134" i="70"/>
  <c r="M35" i="1"/>
  <c r="L497" i="2"/>
  <c r="L608" i="2" s="1"/>
  <c r="Z80" i="2"/>
  <c r="Z465" i="2" s="1"/>
  <c r="P8" i="5"/>
  <c r="I8" i="1"/>
  <c r="Q8" i="1"/>
  <c r="C35" i="1"/>
  <c r="X112" i="3"/>
  <c r="H112" i="3"/>
  <c r="C69" i="5"/>
  <c r="C68" i="5" s="1"/>
  <c r="AC149" i="3"/>
  <c r="G299" i="65"/>
  <c r="AA299" i="65"/>
  <c r="T112" i="3"/>
  <c r="O8" i="1"/>
  <c r="C35" i="3"/>
  <c r="E299" i="65"/>
  <c r="W69" i="5"/>
  <c r="W68" i="5" s="1"/>
  <c r="Z497" i="2"/>
  <c r="Z608" i="2" s="1"/>
  <c r="G8" i="1"/>
  <c r="D80" i="1"/>
  <c r="D465" i="1" s="1"/>
  <c r="O35" i="2"/>
  <c r="N69" i="5"/>
  <c r="N68" i="5" s="1"/>
  <c r="M69" i="2"/>
  <c r="M68" i="2" s="1"/>
  <c r="Z8" i="1"/>
  <c r="M35" i="5"/>
  <c r="T8" i="5"/>
  <c r="D69" i="5"/>
  <c r="D68" i="5" s="1"/>
  <c r="I35" i="1"/>
  <c r="C69" i="3"/>
  <c r="C68" i="3" s="1"/>
  <c r="D16" i="69" s="1"/>
  <c r="X80" i="5"/>
  <c r="X465" i="5" s="1"/>
  <c r="S69" i="2"/>
  <c r="S68" i="2" s="1"/>
  <c r="AE8" i="1"/>
  <c r="G12" i="66" s="1"/>
  <c r="G11" i="66" s="1"/>
  <c r="AC8" i="1"/>
  <c r="O69" i="2"/>
  <c r="O68" i="2" s="1"/>
  <c r="T497" i="2"/>
  <c r="T608" i="2" s="1"/>
  <c r="J80" i="5"/>
  <c r="J465" i="5" s="1"/>
  <c r="I21" i="69"/>
  <c r="I21" i="67"/>
  <c r="T459" i="3"/>
  <c r="U10" i="69"/>
  <c r="U10" i="67"/>
  <c r="H21" i="69"/>
  <c r="H21" i="67"/>
  <c r="X53" i="3"/>
  <c r="X461" i="3" s="1"/>
  <c r="Y14" i="69"/>
  <c r="Y14" i="67"/>
  <c r="AE459" i="3"/>
  <c r="AF10" i="67"/>
  <c r="AF10" i="69"/>
  <c r="Q462" i="3"/>
  <c r="R15" i="69"/>
  <c r="R15" i="67"/>
  <c r="AC462" i="3"/>
  <c r="AD15" i="69"/>
  <c r="AD15" i="67"/>
  <c r="M462" i="3"/>
  <c r="N15" i="69"/>
  <c r="N15" i="67"/>
  <c r="H459" i="3"/>
  <c r="I10" i="69"/>
  <c r="I10" i="67"/>
  <c r="T53" i="3"/>
  <c r="T461" i="3" s="1"/>
  <c r="U14" i="69"/>
  <c r="U14" i="67"/>
  <c r="U53" i="3"/>
  <c r="U461" i="3" s="1"/>
  <c r="V14" i="67"/>
  <c r="V14" i="69"/>
  <c r="R53" i="3"/>
  <c r="R461" i="3" s="1"/>
  <c r="S14" i="69"/>
  <c r="S14" i="67"/>
  <c r="N462" i="3"/>
  <c r="O15" i="69"/>
  <c r="O15" i="67"/>
  <c r="G53" i="3"/>
  <c r="G461" i="3" s="1"/>
  <c r="H14" i="69"/>
  <c r="H14" i="67"/>
  <c r="V53" i="3"/>
  <c r="V461" i="3" s="1"/>
  <c r="W14" i="69"/>
  <c r="W14" i="67"/>
  <c r="AF21" i="69"/>
  <c r="AF21" i="67"/>
  <c r="E53" i="3"/>
  <c r="E461" i="3" s="1"/>
  <c r="F14" i="67"/>
  <c r="F14" i="69"/>
  <c r="AA462" i="3"/>
  <c r="AB15" i="69"/>
  <c r="AB15" i="67"/>
  <c r="D53" i="3"/>
  <c r="D461" i="3" s="1"/>
  <c r="E14" i="69"/>
  <c r="E14" i="67"/>
  <c r="AD14" i="69"/>
  <c r="AD14" i="67"/>
  <c r="F53" i="3"/>
  <c r="F461" i="3" s="1"/>
  <c r="G14" i="69"/>
  <c r="G14" i="67"/>
  <c r="H53" i="3"/>
  <c r="H461" i="3" s="1"/>
  <c r="I14" i="69"/>
  <c r="I14" i="67"/>
  <c r="U462" i="3"/>
  <c r="V15" i="69"/>
  <c r="V15" i="67"/>
  <c r="U459" i="3"/>
  <c r="V10" i="69"/>
  <c r="V10" i="67"/>
  <c r="U21" i="69"/>
  <c r="U21" i="67"/>
  <c r="S21" i="69"/>
  <c r="S21" i="67"/>
  <c r="W21" i="69"/>
  <c r="W21" i="67"/>
  <c r="N459" i="3"/>
  <c r="O10" i="69"/>
  <c r="O10" i="67"/>
  <c r="Y462" i="3"/>
  <c r="Z15" i="69"/>
  <c r="Z15" i="67"/>
  <c r="I462" i="3"/>
  <c r="J15" i="69"/>
  <c r="J15" i="67"/>
  <c r="AE462" i="3"/>
  <c r="AF15" i="69"/>
  <c r="AF15" i="67"/>
  <c r="F21" i="69"/>
  <c r="F21" i="67"/>
  <c r="AB459" i="3"/>
  <c r="AC10" i="69"/>
  <c r="AC10" i="67"/>
  <c r="AA459" i="3"/>
  <c r="AB10" i="69"/>
  <c r="AB10" i="67"/>
  <c r="D462" i="3"/>
  <c r="E15" i="69"/>
  <c r="E15" i="67"/>
  <c r="P462" i="3"/>
  <c r="Q15" i="69"/>
  <c r="Q15" i="67"/>
  <c r="I53" i="3"/>
  <c r="I461" i="3" s="1"/>
  <c r="J14" i="69"/>
  <c r="J14" i="67"/>
  <c r="Z462" i="3"/>
  <c r="AA15" i="69"/>
  <c r="AA15" i="67"/>
  <c r="AB53" i="3"/>
  <c r="AB461" i="3" s="1"/>
  <c r="AC14" i="69"/>
  <c r="AC14" i="67"/>
  <c r="G459" i="3"/>
  <c r="H10" i="69"/>
  <c r="H10" i="67"/>
  <c r="P53" i="3"/>
  <c r="P461" i="3" s="1"/>
  <c r="Q14" i="69"/>
  <c r="Q14" i="67"/>
  <c r="L53" i="3"/>
  <c r="L461" i="3" s="1"/>
  <c r="M14" i="69"/>
  <c r="M14" i="67"/>
  <c r="G21" i="69"/>
  <c r="G21" i="67"/>
  <c r="W462" i="3"/>
  <c r="X15" i="69"/>
  <c r="X15" i="67"/>
  <c r="AC459" i="3"/>
  <c r="AD10" i="69"/>
  <c r="AD10" i="67"/>
  <c r="L21" i="69"/>
  <c r="L21" i="67"/>
  <c r="AD459" i="3"/>
  <c r="AE10" i="69"/>
  <c r="AE10" i="67"/>
  <c r="F459" i="3"/>
  <c r="G10" i="69"/>
  <c r="G10" i="67"/>
  <c r="N35" i="2"/>
  <c r="P69" i="5"/>
  <c r="P68" i="5" s="1"/>
  <c r="V8" i="5"/>
  <c r="AE462" i="1"/>
  <c r="G15" i="68"/>
  <c r="G15" i="66"/>
  <c r="C80" i="1"/>
  <c r="C465" i="1" s="1"/>
  <c r="D21" i="69"/>
  <c r="D21" i="67"/>
  <c r="C53" i="3"/>
  <c r="C461" i="3" s="1"/>
  <c r="D14" i="69"/>
  <c r="D14" i="67"/>
  <c r="S497" i="2"/>
  <c r="S608" i="2" s="1"/>
  <c r="N497" i="2"/>
  <c r="N608" i="2" s="1"/>
  <c r="V19" i="69"/>
  <c r="V19" i="67"/>
  <c r="V91" i="67" s="1"/>
  <c r="R459" i="3"/>
  <c r="S10" i="69"/>
  <c r="S10" i="67"/>
  <c r="X462" i="3"/>
  <c r="Y15" i="69"/>
  <c r="Y15" i="67"/>
  <c r="AE53" i="3"/>
  <c r="AE461" i="3" s="1"/>
  <c r="AF14" i="69"/>
  <c r="AF14" i="67"/>
  <c r="O21" i="69"/>
  <c r="O21" i="67"/>
  <c r="J459" i="3"/>
  <c r="K10" i="69"/>
  <c r="K10" i="67"/>
  <c r="H462" i="3"/>
  <c r="I15" i="67"/>
  <c r="I15" i="69"/>
  <c r="V21" i="69"/>
  <c r="V21" i="67"/>
  <c r="G462" i="3"/>
  <c r="H15" i="69"/>
  <c r="H15" i="67"/>
  <c r="AA21" i="69"/>
  <c r="AA21" i="67"/>
  <c r="Q21" i="69"/>
  <c r="Q21" i="67"/>
  <c r="W459" i="3"/>
  <c r="X10" i="69"/>
  <c r="X10" i="67"/>
  <c r="X21" i="69"/>
  <c r="X21" i="67"/>
  <c r="L459" i="3"/>
  <c r="M10" i="69"/>
  <c r="M10" i="67"/>
  <c r="S462" i="3"/>
  <c r="T15" i="69"/>
  <c r="T15" i="67"/>
  <c r="T462" i="3"/>
  <c r="U15" i="69"/>
  <c r="U15" i="67"/>
  <c r="R462" i="3"/>
  <c r="S15" i="69"/>
  <c r="S15" i="67"/>
  <c r="V462" i="3"/>
  <c r="W15" i="69"/>
  <c r="W15" i="67"/>
  <c r="Q53" i="3"/>
  <c r="Q461" i="3" s="1"/>
  <c r="R14" i="69"/>
  <c r="R14" i="67"/>
  <c r="Y21" i="69"/>
  <c r="Y21" i="67"/>
  <c r="AE8" i="3"/>
  <c r="H19" i="69"/>
  <c r="H19" i="67"/>
  <c r="H91" i="67" s="1"/>
  <c r="Y459" i="3"/>
  <c r="Z10" i="69"/>
  <c r="Z10" i="67"/>
  <c r="I459" i="3"/>
  <c r="J10" i="69"/>
  <c r="J10" i="67"/>
  <c r="Q459" i="3"/>
  <c r="R10" i="69"/>
  <c r="R10" i="67"/>
  <c r="Y53" i="3"/>
  <c r="Y461" i="3" s="1"/>
  <c r="Z14" i="67"/>
  <c r="Z14" i="69"/>
  <c r="K21" i="69"/>
  <c r="K21" i="67"/>
  <c r="V459" i="3"/>
  <c r="W10" i="69"/>
  <c r="W10" i="67"/>
  <c r="R21" i="69"/>
  <c r="R21" i="67"/>
  <c r="M459" i="3"/>
  <c r="N10" i="69"/>
  <c r="N10" i="67"/>
  <c r="E462" i="3"/>
  <c r="F15" i="69"/>
  <c r="F15" i="67"/>
  <c r="S53" i="3"/>
  <c r="S461" i="3" s="1"/>
  <c r="T14" i="69"/>
  <c r="T14" i="67"/>
  <c r="AD21" i="69"/>
  <c r="AD21" i="67"/>
  <c r="N21" i="69"/>
  <c r="N21" i="67"/>
  <c r="Z459" i="3"/>
  <c r="AA10" i="69"/>
  <c r="AA10" i="67"/>
  <c r="X459" i="3"/>
  <c r="Y10" i="69"/>
  <c r="Y10" i="67"/>
  <c r="Z69" i="3"/>
  <c r="Z68" i="3" s="1"/>
  <c r="E459" i="3"/>
  <c r="F10" i="69"/>
  <c r="F10" i="67"/>
  <c r="F462" i="3"/>
  <c r="G15" i="69"/>
  <c r="G15" i="67"/>
  <c r="K462" i="3"/>
  <c r="L15" i="69"/>
  <c r="L15" i="67"/>
  <c r="W53" i="3"/>
  <c r="W461" i="3" s="1"/>
  <c r="X14" i="69"/>
  <c r="X14" i="67"/>
  <c r="P21" i="69"/>
  <c r="P21" i="67"/>
  <c r="AC21" i="69"/>
  <c r="AC21" i="67"/>
  <c r="K53" i="3"/>
  <c r="K461" i="3" s="1"/>
  <c r="L14" i="69"/>
  <c r="L14" i="67"/>
  <c r="M21" i="69"/>
  <c r="M21" i="67"/>
  <c r="AE53" i="2"/>
  <c r="AE461" i="2" s="1"/>
  <c r="D14" i="68"/>
  <c r="D14" i="66"/>
  <c r="D21" i="66"/>
  <c r="D21" i="68"/>
  <c r="W8" i="5"/>
  <c r="G16" i="68"/>
  <c r="G16" i="66"/>
  <c r="AE459" i="1"/>
  <c r="G10" i="68"/>
  <c r="G10" i="66"/>
  <c r="Y8" i="1"/>
  <c r="AE53" i="5"/>
  <c r="AE461" i="5" s="1"/>
  <c r="F14" i="68"/>
  <c r="F14" i="66"/>
  <c r="C462" i="3"/>
  <c r="D15" i="69"/>
  <c r="D15" i="67"/>
  <c r="R497" i="2"/>
  <c r="R608" i="2" s="1"/>
  <c r="AA149" i="3"/>
  <c r="J462" i="3"/>
  <c r="K15" i="69"/>
  <c r="K15" i="67"/>
  <c r="J53" i="3"/>
  <c r="J461" i="3" s="1"/>
  <c r="K14" i="69"/>
  <c r="K14" i="67"/>
  <c r="P459" i="3"/>
  <c r="Q10" i="69"/>
  <c r="Q10" i="67"/>
  <c r="M53" i="3"/>
  <c r="M461" i="3" s="1"/>
  <c r="N14" i="69"/>
  <c r="N14" i="67"/>
  <c r="AB21" i="69"/>
  <c r="AB21" i="67"/>
  <c r="S459" i="3"/>
  <c r="T10" i="69"/>
  <c r="T10" i="67"/>
  <c r="AA53" i="3"/>
  <c r="AA461" i="3" s="1"/>
  <c r="AB14" i="69"/>
  <c r="AB14" i="67"/>
  <c r="Z53" i="3"/>
  <c r="Z461" i="3" s="1"/>
  <c r="AA14" i="69"/>
  <c r="AA14" i="67"/>
  <c r="AD53" i="3"/>
  <c r="AD461" i="3" s="1"/>
  <c r="AE14" i="69"/>
  <c r="AE14" i="67"/>
  <c r="O459" i="3"/>
  <c r="P10" i="69"/>
  <c r="P10" i="67"/>
  <c r="O462" i="3"/>
  <c r="P15" i="69"/>
  <c r="P15" i="67"/>
  <c r="T21" i="69"/>
  <c r="T21" i="67"/>
  <c r="AB462" i="3"/>
  <c r="AC15" i="69"/>
  <c r="AC15" i="67"/>
  <c r="L462" i="3"/>
  <c r="M15" i="69"/>
  <c r="M15" i="67"/>
  <c r="O53" i="3"/>
  <c r="O461" i="3" s="1"/>
  <c r="P14" i="69"/>
  <c r="P14" i="67"/>
  <c r="AE21" i="69"/>
  <c r="AE21" i="67"/>
  <c r="AE462" i="2"/>
  <c r="D15" i="66"/>
  <c r="D15" i="68"/>
  <c r="AE53" i="1"/>
  <c r="AE461" i="1" s="1"/>
  <c r="G14" i="68"/>
  <c r="G14" i="66"/>
  <c r="D16" i="67"/>
  <c r="Z21" i="69"/>
  <c r="Z21" i="67"/>
  <c r="N53" i="3"/>
  <c r="N461" i="3" s="1"/>
  <c r="O14" i="69"/>
  <c r="O14" i="67"/>
  <c r="J21" i="69"/>
  <c r="J21" i="67"/>
  <c r="D459" i="3"/>
  <c r="E10" i="69"/>
  <c r="E10" i="67"/>
  <c r="E21" i="69"/>
  <c r="E21" i="67"/>
  <c r="K459" i="3"/>
  <c r="L10" i="69"/>
  <c r="L10" i="67"/>
  <c r="AD462" i="3"/>
  <c r="AE15" i="69"/>
  <c r="AE15" i="67"/>
  <c r="AE459" i="2"/>
  <c r="D10" i="66"/>
  <c r="D10" i="68"/>
  <c r="G21" i="68"/>
  <c r="G21" i="66"/>
  <c r="AE459" i="5"/>
  <c r="F10" i="66"/>
  <c r="F10" i="68"/>
  <c r="D19" i="69"/>
  <c r="D19" i="67"/>
  <c r="AE462" i="5"/>
  <c r="F15" i="68"/>
  <c r="F15" i="66"/>
  <c r="F21" i="66"/>
  <c r="F21" i="68"/>
  <c r="C459" i="3"/>
  <c r="D10" i="69"/>
  <c r="D10" i="67"/>
  <c r="T299" i="65"/>
  <c r="R299" i="65"/>
  <c r="U299" i="65"/>
  <c r="Z299" i="65"/>
  <c r="Z557" i="65" s="1"/>
  <c r="Z556" i="65" s="1"/>
  <c r="AE299" i="65"/>
  <c r="P299" i="65"/>
  <c r="P557" i="65" s="1"/>
  <c r="P556" i="65" s="1"/>
  <c r="W497" i="2"/>
  <c r="W608" i="2" s="1"/>
  <c r="AB497" i="2"/>
  <c r="AB608" i="2" s="1"/>
  <c r="T474" i="3"/>
  <c r="AB112" i="3"/>
  <c r="O473" i="3"/>
  <c r="Y112" i="3"/>
  <c r="AE497" i="2"/>
  <c r="AE608" i="2" s="1"/>
  <c r="X497" i="2"/>
  <c r="X608" i="2" s="1"/>
  <c r="AB149" i="3"/>
  <c r="F497" i="2"/>
  <c r="F608" i="2" s="1"/>
  <c r="D112" i="3"/>
  <c r="AA499" i="3"/>
  <c r="P112" i="3"/>
  <c r="N112" i="3"/>
  <c r="V149" i="3"/>
  <c r="U149" i="3"/>
  <c r="G149" i="3"/>
  <c r="H149" i="3"/>
  <c r="W149" i="3"/>
  <c r="F149" i="3"/>
  <c r="P497" i="3"/>
  <c r="P608" i="3" s="1"/>
  <c r="F122" i="2"/>
  <c r="AD80" i="1"/>
  <c r="AD465" i="1" s="1"/>
  <c r="X80" i="1"/>
  <c r="X465" i="1" s="1"/>
  <c r="Q80" i="1"/>
  <c r="Q465" i="1" s="1"/>
  <c r="Y35" i="1"/>
  <c r="D35" i="1"/>
  <c r="L35" i="1"/>
  <c r="M80" i="5"/>
  <c r="M465" i="5" s="1"/>
  <c r="AE80" i="5"/>
  <c r="G69" i="5"/>
  <c r="G68" i="5" s="1"/>
  <c r="L8" i="5"/>
  <c r="M8" i="5"/>
  <c r="N8" i="5"/>
  <c r="Y80" i="3"/>
  <c r="I80" i="2"/>
  <c r="I465" i="2" s="1"/>
  <c r="D35" i="2"/>
  <c r="AD35" i="2"/>
  <c r="N8" i="3"/>
  <c r="S8" i="2"/>
  <c r="AB80" i="3"/>
  <c r="P35" i="2"/>
  <c r="F35" i="3"/>
  <c r="X35" i="3"/>
  <c r="K8" i="3"/>
  <c r="X299" i="65"/>
  <c r="X557" i="65" s="1"/>
  <c r="X556" i="65" s="1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AC548" i="3" s="1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AA548" i="3" s="1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L548" i="3" s="1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I548" i="3" s="1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S548" i="3" s="1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Z548" i="3" s="1"/>
  <c r="H442" i="3"/>
  <c r="H586" i="3" s="1"/>
  <c r="H586" i="2"/>
  <c r="H643" i="2" s="1"/>
  <c r="N290" i="3"/>
  <c r="N548" i="3" s="1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U548" i="3" s="1"/>
  <c r="AB290" i="3"/>
  <c r="AB548" i="3" s="1"/>
  <c r="M290" i="3"/>
  <c r="M548" i="3" s="1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W548" i="3" s="1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" s="1"/>
  <c r="M511" i="39"/>
  <c r="O170" i="3"/>
  <c r="O512" i="3" s="1"/>
  <c r="O512" i="39"/>
  <c r="O155" i="3"/>
  <c r="O154" i="39"/>
  <c r="O503" i="39"/>
  <c r="O502" i="39" s="1"/>
  <c r="Q169" i="3"/>
  <c r="Q511" i="3" s="1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Y171" i="3"/>
  <c r="Y513" i="3" s="1"/>
  <c r="Y513" i="39"/>
  <c r="AA172" i="3"/>
  <c r="AA514" i="3" s="1"/>
  <c r="AA514" i="39"/>
  <c r="AA162" i="3"/>
  <c r="AA161" i="39"/>
  <c r="AA509" i="39" s="1"/>
  <c r="AC171" i="3"/>
  <c r="AC513" i="3" s="1"/>
  <c r="AC513" i="39"/>
  <c r="AE172" i="3"/>
  <c r="AE514" i="39"/>
  <c r="AE162" i="3"/>
  <c r="AE161" i="39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" s="1"/>
  <c r="D511" i="39"/>
  <c r="E164" i="3"/>
  <c r="I171" i="3"/>
  <c r="I513" i="3" s="1"/>
  <c r="I513" i="39"/>
  <c r="C169" i="3"/>
  <c r="C511" i="3" s="1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478" i="1" s="1"/>
  <c r="K122" i="1"/>
  <c r="W183" i="3"/>
  <c r="W182" i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Q486" i="5" s="1"/>
  <c r="Q478" i="5" s="1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" s="1"/>
  <c r="X511" i="39"/>
  <c r="Z170" i="3"/>
  <c r="Z512" i="3" s="1"/>
  <c r="Z512" i="39"/>
  <c r="Z155" i="3"/>
  <c r="Z503" i="39"/>
  <c r="Z502" i="39" s="1"/>
  <c r="Z154" i="39"/>
  <c r="AB169" i="3"/>
  <c r="AB511" i="3" s="1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Z518" i="1" s="1"/>
  <c r="Z515" i="1" s="1"/>
  <c r="Z611" i="1" s="1"/>
  <c r="I488" i="1"/>
  <c r="N125" i="3"/>
  <c r="N481" i="3" s="1"/>
  <c r="N481" i="1"/>
  <c r="Y183" i="3"/>
  <c r="Y182" i="1"/>
  <c r="E488" i="1"/>
  <c r="G125" i="3"/>
  <c r="G481" i="3" s="1"/>
  <c r="G481" i="1"/>
  <c r="C183" i="3"/>
  <c r="C182" i="1"/>
  <c r="C518" i="1" s="1"/>
  <c r="C515" i="1" s="1"/>
  <c r="C611" i="1" s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363" i="3"/>
  <c r="M328" i="2"/>
  <c r="Z418" i="3"/>
  <c r="Z417" i="2"/>
  <c r="Z395" i="3"/>
  <c r="Z378" i="3"/>
  <c r="Z377" i="2"/>
  <c r="Z356" i="3"/>
  <c r="Z355" i="2"/>
  <c r="H404" i="3"/>
  <c r="H386" i="3"/>
  <c r="H385" i="2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T230" i="1" s="1"/>
  <c r="O548" i="1"/>
  <c r="O271" i="3"/>
  <c r="O245" i="3"/>
  <c r="O244" i="1"/>
  <c r="O240" i="1" s="1"/>
  <c r="O535" i="1" s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G548" i="3" s="1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J548" i="3" s="1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Y548" i="3" s="1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C548" i="3" s="1"/>
  <c r="V586" i="5"/>
  <c r="V643" i="5" s="1"/>
  <c r="AC444" i="3"/>
  <c r="AC588" i="3" s="1"/>
  <c r="AC588" i="2"/>
  <c r="AC645" i="2" s="1"/>
  <c r="T440" i="5"/>
  <c r="T585" i="5"/>
  <c r="G139" i="3"/>
  <c r="Q290" i="3"/>
  <c r="Q548" i="3" s="1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E548" i="3" s="1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V548" i="3" s="1"/>
  <c r="K290" i="3"/>
  <c r="K548" i="3" s="1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" s="1"/>
  <c r="T511" i="39"/>
  <c r="W170" i="3"/>
  <c r="W512" i="3" s="1"/>
  <c r="W512" i="39"/>
  <c r="W155" i="3"/>
  <c r="W503" i="39"/>
  <c r="W502" i="39" s="1"/>
  <c r="W154" i="39"/>
  <c r="Y169" i="3"/>
  <c r="Y511" i="3" s="1"/>
  <c r="Y511" i="39"/>
  <c r="AA170" i="3"/>
  <c r="AA512" i="3" s="1"/>
  <c r="AA512" i="39"/>
  <c r="AA155" i="3"/>
  <c r="AA503" i="39"/>
  <c r="AA502" i="39" s="1"/>
  <c r="AA154" i="39"/>
  <c r="AC169" i="3"/>
  <c r="AC511" i="3" s="1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I517" i="41" s="1"/>
  <c r="I515" i="41" s="1"/>
  <c r="I611" i="41" s="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I122" i="5" s="1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" s="1"/>
  <c r="F511" i="39"/>
  <c r="D164" i="3"/>
  <c r="G171" i="3"/>
  <c r="G513" i="3" s="1"/>
  <c r="G513" i="39"/>
  <c r="I169" i="3"/>
  <c r="I511" i="3" s="1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Z171" i="3"/>
  <c r="Z513" i="3" s="1"/>
  <c r="Z513" i="39"/>
  <c r="AB172" i="3"/>
  <c r="AB514" i="3" s="1"/>
  <c r="AB514" i="39"/>
  <c r="AB162" i="3"/>
  <c r="AB161" i="39"/>
  <c r="AB160" i="39" s="1"/>
  <c r="AB111" i="39" s="1"/>
  <c r="AB4" i="39" s="1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T518" i="1" s="1"/>
  <c r="T515" i="1" s="1"/>
  <c r="T611" i="1" s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W486" i="5" s="1"/>
  <c r="W478" i="5" s="1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N478" i="1" s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O478" i="1" s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D173" i="1" s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3" s="1"/>
  <c r="K426" i="5"/>
  <c r="J429" i="3"/>
  <c r="G578" i="5"/>
  <c r="G635" i="5" s="1"/>
  <c r="D435" i="3"/>
  <c r="D434" i="5"/>
  <c r="D580" i="5" s="1"/>
  <c r="D637" i="5" s="1"/>
  <c r="C427" i="3"/>
  <c r="C426" i="3" s="1"/>
  <c r="C426" i="5"/>
  <c r="AB578" i="1"/>
  <c r="AB635" i="1" s="1"/>
  <c r="N578" i="1"/>
  <c r="I578" i="1"/>
  <c r="J578" i="1"/>
  <c r="R578" i="1"/>
  <c r="R635" i="1" s="1"/>
  <c r="S578" i="1"/>
  <c r="AA578" i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O171" i="3"/>
  <c r="O513" i="3" s="1"/>
  <c r="O513" i="39"/>
  <c r="Q172" i="3"/>
  <c r="Q514" i="3" s="1"/>
  <c r="Q514" i="39"/>
  <c r="Q162" i="3"/>
  <c r="Q161" i="39"/>
  <c r="Q509" i="39" s="1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T126" i="3"/>
  <c r="T482" i="3" s="1"/>
  <c r="T482" i="1"/>
  <c r="W124" i="3"/>
  <c r="W480" i="3" s="1"/>
  <c r="W480" i="1"/>
  <c r="W122" i="1"/>
  <c r="C133" i="3"/>
  <c r="AC183" i="3"/>
  <c r="AC182" i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U518" i="1" s="1"/>
  <c r="U515" i="1" s="1"/>
  <c r="U611" i="1" s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R518" i="1" s="1"/>
  <c r="R515" i="1" s="1"/>
  <c r="R611" i="1" s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5"/>
  <c r="S580" i="5" s="1"/>
  <c r="S637" i="5" s="1"/>
  <c r="R427" i="3"/>
  <c r="R426" i="5"/>
  <c r="Q429" i="3"/>
  <c r="O578" i="5"/>
  <c r="O635" i="5" s="1"/>
  <c r="K435" i="3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W548" i="1"/>
  <c r="W271" i="3"/>
  <c r="W245" i="3"/>
  <c r="W244" i="1"/>
  <c r="W240" i="1" s="1"/>
  <c r="W535" i="1" s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T548" i="3" s="1"/>
  <c r="V179" i="3"/>
  <c r="V178" i="40"/>
  <c r="P585" i="5"/>
  <c r="P440" i="5"/>
  <c r="F145" i="3"/>
  <c r="F493" i="3" s="1"/>
  <c r="F141" i="39"/>
  <c r="D290" i="3"/>
  <c r="D548" i="3" s="1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P548" i="3" s="1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H548" i="3" s="1"/>
  <c r="AE289" i="3"/>
  <c r="AE547" i="3" s="1"/>
  <c r="S289" i="3"/>
  <c r="S547" i="3" s="1"/>
  <c r="R290" i="3"/>
  <c r="R548" i="3" s="1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" s="1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Z517" i="41" s="1"/>
  <c r="Z515" i="41" s="1"/>
  <c r="Z611" i="41" s="1"/>
  <c r="AC503" i="41"/>
  <c r="AC154" i="41"/>
  <c r="I504" i="41"/>
  <c r="H174" i="41"/>
  <c r="H517" i="41" s="1"/>
  <c r="H515" i="41" s="1"/>
  <c r="H611" i="41" s="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" s="1"/>
  <c r="G511" i="39"/>
  <c r="I164" i="3"/>
  <c r="J171" i="3"/>
  <c r="J513" i="3" s="1"/>
  <c r="J513" i="39"/>
  <c r="H169" i="3"/>
  <c r="H511" i="3" s="1"/>
  <c r="H511" i="39"/>
  <c r="L170" i="3"/>
  <c r="L512" i="3" s="1"/>
  <c r="L512" i="39"/>
  <c r="L155" i="3"/>
  <c r="L503" i="39"/>
  <c r="L502" i="39" s="1"/>
  <c r="L154" i="39"/>
  <c r="N169" i="3"/>
  <c r="N511" i="3" s="1"/>
  <c r="N511" i="39"/>
  <c r="P170" i="3"/>
  <c r="P512" i="3" s="1"/>
  <c r="P512" i="39"/>
  <c r="P155" i="3"/>
  <c r="P503" i="39"/>
  <c r="P502" i="39" s="1"/>
  <c r="P154" i="39"/>
  <c r="R169" i="3"/>
  <c r="R511" i="3" s="1"/>
  <c r="R511" i="39"/>
  <c r="U163" i="3"/>
  <c r="V169" i="3"/>
  <c r="V511" i="3" s="1"/>
  <c r="V511" i="39"/>
  <c r="X170" i="3"/>
  <c r="X512" i="3" s="1"/>
  <c r="X512" i="39"/>
  <c r="X155" i="3"/>
  <c r="X503" i="39"/>
  <c r="X502" i="39" s="1"/>
  <c r="X154" i="39"/>
  <c r="Z169" i="3"/>
  <c r="Z511" i="3" s="1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478" i="1" s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478" i="1" s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478" i="1" s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Q577" i="5" s="1"/>
  <c r="P429" i="3"/>
  <c r="N578" i="5"/>
  <c r="N635" i="5" s="1"/>
  <c r="J435" i="3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" s="1"/>
  <c r="K511" i="39"/>
  <c r="M170" i="3"/>
  <c r="M512" i="3" s="1"/>
  <c r="M512" i="39"/>
  <c r="M155" i="3"/>
  <c r="M503" i="39"/>
  <c r="M502" i="39" s="1"/>
  <c r="M154" i="39"/>
  <c r="O169" i="3"/>
  <c r="O511" i="3" s="1"/>
  <c r="O511" i="39"/>
  <c r="Q170" i="3"/>
  <c r="Q512" i="3" s="1"/>
  <c r="Q512" i="39"/>
  <c r="Q155" i="3"/>
  <c r="Q503" i="39"/>
  <c r="Q502" i="39" s="1"/>
  <c r="Q154" i="39"/>
  <c r="S169" i="3"/>
  <c r="S511" i="3" s="1"/>
  <c r="S511" i="39"/>
  <c r="U168" i="3"/>
  <c r="U510" i="3" s="1"/>
  <c r="U510" i="39"/>
  <c r="T172" i="3"/>
  <c r="T514" i="3" s="1"/>
  <c r="T514" i="39"/>
  <c r="T162" i="3"/>
  <c r="T161" i="39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3" s="1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K140" i="3"/>
  <c r="K488" i="3" s="1"/>
  <c r="K488" i="5"/>
  <c r="Z132" i="3"/>
  <c r="U131" i="3"/>
  <c r="U130" i="5"/>
  <c r="U486" i="5" s="1"/>
  <c r="U478" i="5" s="1"/>
  <c r="AB133" i="3"/>
  <c r="P133" i="3"/>
  <c r="Y134" i="3"/>
  <c r="AC131" i="3"/>
  <c r="AC130" i="5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" s="1"/>
  <c r="L511" i="39"/>
  <c r="N170" i="3"/>
  <c r="N512" i="3" s="1"/>
  <c r="N512" i="39"/>
  <c r="N155" i="3"/>
  <c r="N503" i="39"/>
  <c r="N502" i="39" s="1"/>
  <c r="N154" i="39"/>
  <c r="P169" i="3"/>
  <c r="P511" i="3" s="1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3" s="1"/>
  <c r="AC516" i="3" s="1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P173" i="41" s="1"/>
  <c r="P111" i="41" s="1"/>
  <c r="P4" i="41" s="1"/>
  <c r="AA504" i="41"/>
  <c r="G504" i="41"/>
  <c r="K134" i="3"/>
  <c r="Z131" i="3"/>
  <c r="Z130" i="5"/>
  <c r="G135" i="3"/>
  <c r="L124" i="3"/>
  <c r="L480" i="3" s="1"/>
  <c r="L480" i="1"/>
  <c r="L478" i="1" s="1"/>
  <c r="L122" i="1"/>
  <c r="X133" i="3"/>
  <c r="P136" i="3"/>
  <c r="AC134" i="3"/>
  <c r="F183" i="3"/>
  <c r="F182" i="1"/>
  <c r="F518" i="1" s="1"/>
  <c r="F515" i="1" s="1"/>
  <c r="F611" i="1" s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G518" i="1" s="1"/>
  <c r="G515" i="1" s="1"/>
  <c r="G611" i="1" s="1"/>
  <c r="J488" i="1"/>
  <c r="C125" i="3"/>
  <c r="C481" i="3" s="1"/>
  <c r="C481" i="1"/>
  <c r="O183" i="3"/>
  <c r="O182" i="1"/>
  <c r="R488" i="1"/>
  <c r="S125" i="3"/>
  <c r="S481" i="3" s="1"/>
  <c r="S481" i="1"/>
  <c r="M183" i="3"/>
  <c r="M182" i="1"/>
  <c r="M518" i="1" s="1"/>
  <c r="M515" i="1" s="1"/>
  <c r="M611" i="1" s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W230" i="1" s="1"/>
  <c r="Y412" i="3"/>
  <c r="Y394" i="3"/>
  <c r="Y393" i="2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3" s="1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X548" i="3" s="1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F548" i="3" s="1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O548" i="3" s="1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P486" i="5" s="1"/>
  <c r="P478" i="5" s="1"/>
  <c r="Y136" i="3"/>
  <c r="AB183" i="3"/>
  <c r="AB182" i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V635" i="1" s="1"/>
  <c r="AD578" i="1"/>
  <c r="F578" i="1"/>
  <c r="AE578" i="1"/>
  <c r="Z578" i="1"/>
  <c r="Z635" i="1" s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" s="1"/>
  <c r="E511" i="39"/>
  <c r="G164" i="3"/>
  <c r="C171" i="3"/>
  <c r="C513" i="3" s="1"/>
  <c r="C513" i="39"/>
  <c r="J169" i="3"/>
  <c r="J511" i="3" s="1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130" i="5"/>
  <c r="Z133" i="3"/>
  <c r="G133" i="3"/>
  <c r="AB134" i="3"/>
  <c r="X131" i="3"/>
  <c r="X130" i="5"/>
  <c r="X122" i="5" s="1"/>
  <c r="X111" i="5" s="1"/>
  <c r="P134" i="3"/>
  <c r="Y135" i="3"/>
  <c r="O142" i="3"/>
  <c r="O490" i="5"/>
  <c r="O489" i="5" s="1"/>
  <c r="O607" i="5" s="1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122" i="1"/>
  <c r="N185" i="3"/>
  <c r="U126" i="3"/>
  <c r="U482" i="3" s="1"/>
  <c r="U482" i="1"/>
  <c r="Y124" i="3"/>
  <c r="Y480" i="1"/>
  <c r="Y478" i="1" s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3" s="1"/>
  <c r="X434" i="5"/>
  <c r="X580" i="5" s="1"/>
  <c r="X637" i="5" s="1"/>
  <c r="W427" i="3"/>
  <c r="W426" i="5"/>
  <c r="V429" i="3"/>
  <c r="T578" i="5"/>
  <c r="T635" i="5" s="1"/>
  <c r="P435" i="3"/>
  <c r="P434" i="3" s="1"/>
  <c r="P434" i="5"/>
  <c r="P580" i="5" s="1"/>
  <c r="P637" i="5" s="1"/>
  <c r="O427" i="3"/>
  <c r="O426" i="5"/>
  <c r="N429" i="3"/>
  <c r="L578" i="5"/>
  <c r="L635" i="5" s="1"/>
  <c r="G435" i="3"/>
  <c r="G434" i="3" s="1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" s="1"/>
  <c r="W511" i="39"/>
  <c r="Y170" i="3"/>
  <c r="Y512" i="3" s="1"/>
  <c r="Y512" i="39"/>
  <c r="Y155" i="3"/>
  <c r="Y503" i="39"/>
  <c r="Y502" i="39" s="1"/>
  <c r="Y154" i="39"/>
  <c r="AA169" i="3"/>
  <c r="AA511" i="3" s="1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141" i="5"/>
  <c r="G136" i="3"/>
  <c r="X134" i="3"/>
  <c r="Q183" i="3"/>
  <c r="Q182" i="3" s="1"/>
  <c r="Q518" i="3" s="1"/>
  <c r="Q182" i="1"/>
  <c r="Q518" i="1" s="1"/>
  <c r="Q515" i="1" s="1"/>
  <c r="Q611" i="1" s="1"/>
  <c r="AC142" i="3"/>
  <c r="AC490" i="5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F122" i="5" s="1"/>
  <c r="F111" i="5" s="1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486" i="5" s="1"/>
  <c r="AE478" i="5" s="1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D635" i="1" s="1"/>
  <c r="U578" i="1"/>
  <c r="O578" i="1"/>
  <c r="W578" i="1"/>
  <c r="T578" i="1"/>
  <c r="T635" i="1" s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D168" i="3"/>
  <c r="D510" i="3" s="1"/>
  <c r="D510" i="39"/>
  <c r="E172" i="3"/>
  <c r="E514" i="3" s="1"/>
  <c r="E514" i="39"/>
  <c r="E162" i="3"/>
  <c r="E161" i="39"/>
  <c r="G168" i="3"/>
  <c r="G510" i="3" s="1"/>
  <c r="G510" i="39"/>
  <c r="I172" i="3"/>
  <c r="I514" i="3" s="1"/>
  <c r="I514" i="39"/>
  <c r="I162" i="3"/>
  <c r="I161" i="39"/>
  <c r="C168" i="3"/>
  <c r="C510" i="3" s="1"/>
  <c r="C510" i="39"/>
  <c r="J172" i="3"/>
  <c r="J514" i="3" s="1"/>
  <c r="J514" i="39"/>
  <c r="J162" i="3"/>
  <c r="J161" i="39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X171" i="3"/>
  <c r="X513" i="3" s="1"/>
  <c r="X513" i="39"/>
  <c r="Z172" i="3"/>
  <c r="Z514" i="3" s="1"/>
  <c r="Z514" i="39"/>
  <c r="Z162" i="3"/>
  <c r="Z161" i="39"/>
  <c r="Z509" i="39" s="1"/>
  <c r="AB171" i="3"/>
  <c r="AB513" i="3" s="1"/>
  <c r="AB513" i="39"/>
  <c r="AD172" i="3"/>
  <c r="AD514" i="3" s="1"/>
  <c r="AD514" i="39"/>
  <c r="AD162" i="3"/>
  <c r="AD161" i="39"/>
  <c r="S175" i="3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3" s="1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J504" i="41"/>
  <c r="P504" i="41"/>
  <c r="N174" i="41"/>
  <c r="S503" i="41"/>
  <c r="S502" i="41" s="1"/>
  <c r="S154" i="41"/>
  <c r="Z142" i="3"/>
  <c r="Z141" i="5"/>
  <c r="Z490" i="5"/>
  <c r="U134" i="3"/>
  <c r="G131" i="3"/>
  <c r="G130" i="5"/>
  <c r="AB136" i="3"/>
  <c r="AA183" i="3"/>
  <c r="AA182" i="3" s="1"/>
  <c r="AA518" i="3" s="1"/>
  <c r="AA182" i="1"/>
  <c r="AA173" i="1" s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W133" i="3"/>
  <c r="J136" i="3"/>
  <c r="F134" i="3"/>
  <c r="S131" i="3"/>
  <c r="S130" i="3" s="1"/>
  <c r="S486" i="3" s="1"/>
  <c r="S130" i="5"/>
  <c r="M133" i="3"/>
  <c r="N133" i="3"/>
  <c r="Q133" i="3"/>
  <c r="I183" i="3"/>
  <c r="I182" i="3" s="1"/>
  <c r="I518" i="3" s="1"/>
  <c r="I182" i="1"/>
  <c r="N488" i="1"/>
  <c r="U125" i="3"/>
  <c r="U481" i="3" s="1"/>
  <c r="U481" i="1"/>
  <c r="E183" i="3"/>
  <c r="E182" i="3" s="1"/>
  <c r="E518" i="3" s="1"/>
  <c r="E182" i="1"/>
  <c r="E518" i="1" s="1"/>
  <c r="E515" i="1" s="1"/>
  <c r="E611" i="1" s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X518" i="1" s="1"/>
  <c r="X515" i="1" s="1"/>
  <c r="X611" i="1" s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V425" i="5" s="1"/>
  <c r="U429" i="3"/>
  <c r="S578" i="5"/>
  <c r="S635" i="5" s="1"/>
  <c r="O435" i="3"/>
  <c r="O434" i="5"/>
  <c r="O580" i="5" s="1"/>
  <c r="O637" i="5" s="1"/>
  <c r="N427" i="3"/>
  <c r="N426" i="5"/>
  <c r="M429" i="3"/>
  <c r="K578" i="5"/>
  <c r="K635" i="5" s="1"/>
  <c r="H435" i="3"/>
  <c r="H434" i="3" s="1"/>
  <c r="H434" i="5"/>
  <c r="H580" i="5" s="1"/>
  <c r="H637" i="5" s="1"/>
  <c r="F427" i="3"/>
  <c r="F426" i="5"/>
  <c r="F577" i="5" s="1"/>
  <c r="E429" i="3"/>
  <c r="C578" i="5"/>
  <c r="C635" i="5" s="1"/>
  <c r="L578" i="1"/>
  <c r="AC578" i="1"/>
  <c r="AC635" i="1" s="1"/>
  <c r="AC633" i="1" s="1"/>
  <c r="AC661" i="1" s="1"/>
  <c r="AC106" i="44" s="1"/>
  <c r="P578" i="1"/>
  <c r="X578" i="1"/>
  <c r="G578" i="1"/>
  <c r="E578" i="1"/>
  <c r="E635" i="1" s="1"/>
  <c r="E633" i="1" s="1"/>
  <c r="E661" i="1" s="1"/>
  <c r="E106" i="44" s="1"/>
  <c r="H578" i="1"/>
  <c r="J432" i="3"/>
  <c r="J431" i="2"/>
  <c r="J579" i="2" s="1"/>
  <c r="J636" i="2" s="1"/>
  <c r="R432" i="3"/>
  <c r="R431" i="3" s="1"/>
  <c r="R431" i="2"/>
  <c r="R579" i="2" s="1"/>
  <c r="R636" i="2" s="1"/>
  <c r="D432" i="3"/>
  <c r="D431" i="2"/>
  <c r="D579" i="2" s="1"/>
  <c r="D636" i="2" s="1"/>
  <c r="F432" i="3"/>
  <c r="F431" i="3" s="1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AE230" i="1" s="1"/>
  <c r="AE534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H531" i="1" s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2"/>
  <c r="N243" i="3"/>
  <c r="AB403" i="3"/>
  <c r="AB369" i="3"/>
  <c r="AB368" i="3" s="1"/>
  <c r="AB368" i="2"/>
  <c r="M394" i="3"/>
  <c r="M393" i="2"/>
  <c r="M564" i="2" s="1"/>
  <c r="Z394" i="3"/>
  <c r="Z393" i="2"/>
  <c r="Z564" i="2" s="1"/>
  <c r="H394" i="3"/>
  <c r="H393" i="2"/>
  <c r="H564" i="2" s="1"/>
  <c r="D403" i="3"/>
  <c r="D360" i="3"/>
  <c r="D359" i="2"/>
  <c r="D358" i="2" s="1"/>
  <c r="AE263" i="3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AE242" i="3"/>
  <c r="T282" i="3"/>
  <c r="T251" i="3"/>
  <c r="O547" i="1"/>
  <c r="O545" i="1" s="1"/>
  <c r="O619" i="1" s="1"/>
  <c r="O265" i="3"/>
  <c r="O242" i="3"/>
  <c r="W282" i="3"/>
  <c r="W251" i="3"/>
  <c r="Y423" i="3"/>
  <c r="Y574" i="3" s="1"/>
  <c r="Y631" i="3" s="1"/>
  <c r="Y574" i="2"/>
  <c r="Y631" i="2" s="1"/>
  <c r="Y405" i="3"/>
  <c r="Y379" i="3"/>
  <c r="H276" i="3"/>
  <c r="H261" i="3"/>
  <c r="H260" i="1"/>
  <c r="H258" i="1" s="1"/>
  <c r="H542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391" i="2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T284" i="3"/>
  <c r="T268" i="3"/>
  <c r="T246" i="3"/>
  <c r="T226" i="1"/>
  <c r="T533" i="1" s="1"/>
  <c r="O276" i="3"/>
  <c r="O261" i="3"/>
  <c r="O260" i="1"/>
  <c r="O258" i="1" s="1"/>
  <c r="O542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573" i="2" s="1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AE557" i="5" s="1"/>
  <c r="AE556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V542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S233" i="3"/>
  <c r="S203" i="3"/>
  <c r="S202" i="5"/>
  <c r="S528" i="5" s="1"/>
  <c r="R231" i="3"/>
  <c r="R209" i="3"/>
  <c r="Y393" i="5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M298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K217" i="5" s="1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S531" i="5" s="1"/>
  <c r="R547" i="5"/>
  <c r="R223" i="3"/>
  <c r="R196" i="3"/>
  <c r="R195" i="5"/>
  <c r="R193" i="5" s="1"/>
  <c r="R526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557" i="1" s="1"/>
  <c r="O556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D557" i="5" s="1"/>
  <c r="D556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C542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564" i="2" s="1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S298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S542" i="1" s="1"/>
  <c r="Y284" i="3"/>
  <c r="Y268" i="3"/>
  <c r="Y246" i="3"/>
  <c r="Y226" i="1"/>
  <c r="Y533" i="1" s="1"/>
  <c r="I276" i="3"/>
  <c r="I261" i="3"/>
  <c r="I260" i="1"/>
  <c r="I258" i="1" s="1"/>
  <c r="I542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Z526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AE417" i="5"/>
  <c r="T417" i="5"/>
  <c r="T415" i="5" s="1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C531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AA526" i="5" s="1"/>
  <c r="S263" i="3"/>
  <c r="S219" i="1"/>
  <c r="S217" i="1" s="1"/>
  <c r="S531" i="1" s="1"/>
  <c r="Y263" i="3"/>
  <c r="Y219" i="1"/>
  <c r="Y217" i="1" s="1"/>
  <c r="I263" i="3"/>
  <c r="I219" i="1"/>
  <c r="I217" i="1" s="1"/>
  <c r="I531" i="1" s="1"/>
  <c r="F263" i="3"/>
  <c r="F219" i="1"/>
  <c r="F217" i="1" s="1"/>
  <c r="F531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N526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2"/>
  <c r="H285" i="3"/>
  <c r="H262" i="3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362" i="3"/>
  <c r="H302" i="2"/>
  <c r="D416" i="3"/>
  <c r="D572" i="3" s="1"/>
  <c r="D572" i="2"/>
  <c r="D397" i="3"/>
  <c r="D372" i="3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3" s="1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2"/>
  <c r="AE273" i="3"/>
  <c r="AE272" i="1"/>
  <c r="AE270" i="1" s="1"/>
  <c r="AE250" i="3"/>
  <c r="T281" i="3"/>
  <c r="T264" i="3"/>
  <c r="T241" i="3"/>
  <c r="O273" i="3"/>
  <c r="O272" i="1"/>
  <c r="O270" i="1" s="1"/>
  <c r="O250" i="3"/>
  <c r="W281" i="3"/>
  <c r="W264" i="3"/>
  <c r="W241" i="3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R217" i="5" s="1"/>
  <c r="R531" i="5" s="1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V531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557" i="1" s="1"/>
  <c r="Y556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C298" i="5" s="1"/>
  <c r="Y197" i="3"/>
  <c r="G273" i="3"/>
  <c r="G272" i="1"/>
  <c r="G270" i="1" s="1"/>
  <c r="G250" i="3"/>
  <c r="AA412" i="3"/>
  <c r="AA394" i="3"/>
  <c r="AA393" i="2"/>
  <c r="AA369" i="3"/>
  <c r="AA368" i="2"/>
  <c r="W412" i="3"/>
  <c r="W394" i="3"/>
  <c r="W393" i="2"/>
  <c r="W564" i="2" s="1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D542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3" s="1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M359" i="1"/>
  <c r="M358" i="1" s="1"/>
  <c r="M349" i="1" s="1"/>
  <c r="M299" i="1" s="1"/>
  <c r="M298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399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AD526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AD298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J557" i="1" s="1"/>
  <c r="J556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557" i="5" s="1"/>
  <c r="Q556" i="5" s="1"/>
  <c r="I359" i="5"/>
  <c r="I358" i="5" s="1"/>
  <c r="I349" i="5" s="1"/>
  <c r="I299" i="5" s="1"/>
  <c r="I298" i="5" s="1"/>
  <c r="AD359" i="1"/>
  <c r="AD358" i="1" s="1"/>
  <c r="AD349" i="1" s="1"/>
  <c r="AD299" i="1" s="1"/>
  <c r="Z359" i="5"/>
  <c r="Z358" i="5" s="1"/>
  <c r="Z349" i="5" s="1"/>
  <c r="Z299" i="5" s="1"/>
  <c r="Z298" i="5" s="1"/>
  <c r="L359" i="5"/>
  <c r="L358" i="5" s="1"/>
  <c r="L349" i="5" s="1"/>
  <c r="L299" i="5" s="1"/>
  <c r="L557" i="5" s="1"/>
  <c r="L556" i="5" s="1"/>
  <c r="AC359" i="5"/>
  <c r="AC358" i="5" s="1"/>
  <c r="AC349" i="5" s="1"/>
  <c r="AC299" i="5" s="1"/>
  <c r="AC298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49" i="2" s="1"/>
  <c r="AB315" i="2"/>
  <c r="M421" i="3"/>
  <c r="M398" i="3"/>
  <c r="M373" i="3"/>
  <c r="M351" i="3"/>
  <c r="M350" i="2"/>
  <c r="M349" i="2" s="1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T547" i="1"/>
  <c r="T265" i="3"/>
  <c r="T242" i="3"/>
  <c r="O282" i="3"/>
  <c r="O251" i="3"/>
  <c r="O230" i="1"/>
  <c r="O534" i="1" s="1"/>
  <c r="W547" i="1"/>
  <c r="W265" i="3"/>
  <c r="W242" i="3"/>
  <c r="Y414" i="3"/>
  <c r="Y392" i="3"/>
  <c r="Y563" i="3" s="1"/>
  <c r="Y563" i="2"/>
  <c r="Y357" i="3"/>
  <c r="H284" i="3"/>
  <c r="H268" i="3"/>
  <c r="H246" i="3"/>
  <c r="H226" i="1"/>
  <c r="H533" i="1" s="1"/>
  <c r="C414" i="3"/>
  <c r="C392" i="3"/>
  <c r="C563" i="2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N542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T542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373" i="3"/>
  <c r="C266" i="3"/>
  <c r="C219" i="1"/>
  <c r="C217" i="1" s="1"/>
  <c r="C531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G531" i="1" s="1"/>
  <c r="AA396" i="3"/>
  <c r="W405" i="3"/>
  <c r="W353" i="3"/>
  <c r="M285" i="3"/>
  <c r="K394" i="3"/>
  <c r="K393" i="2"/>
  <c r="K564" i="2" s="1"/>
  <c r="AC398" i="3"/>
  <c r="AC360" i="3"/>
  <c r="AC359" i="2"/>
  <c r="AC358" i="2" s="1"/>
  <c r="X394" i="3"/>
  <c r="X393" i="2"/>
  <c r="X564" i="2" s="1"/>
  <c r="G408" i="3"/>
  <c r="G569" i="3" s="1"/>
  <c r="G569" i="2"/>
  <c r="G568" i="2" s="1"/>
  <c r="G629" i="2" s="1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3" s="1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3" s="1"/>
  <c r="Q374" i="2"/>
  <c r="AD238" i="3"/>
  <c r="AD237" i="5"/>
  <c r="AD230" i="5" s="1"/>
  <c r="AD534" i="5" s="1"/>
  <c r="S393" i="5"/>
  <c r="S391" i="5" s="1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570" i="2" s="1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D415" i="1" s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407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559" i="2" s="1"/>
  <c r="J626" i="2" s="1"/>
  <c r="J383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561" i="2" s="1"/>
  <c r="O559" i="2" s="1"/>
  <c r="O626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N298" i="5" s="1"/>
  <c r="U413" i="3"/>
  <c r="U390" i="3"/>
  <c r="U370" i="3"/>
  <c r="U352" i="3"/>
  <c r="E359" i="1"/>
  <c r="E358" i="1" s="1"/>
  <c r="E349" i="1" s="1"/>
  <c r="E299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415" i="5" s="1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2"/>
  <c r="W416" i="3"/>
  <c r="W572" i="3" s="1"/>
  <c r="W572" i="2"/>
  <c r="W397" i="3"/>
  <c r="W372" i="3"/>
  <c r="W371" i="3" s="1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2"/>
  <c r="U367" i="2" s="1"/>
  <c r="U558" i="2" s="1"/>
  <c r="U360" i="3"/>
  <c r="U359" i="2"/>
  <c r="U358" i="2" s="1"/>
  <c r="H563" i="1"/>
  <c r="S231" i="3"/>
  <c r="S210" i="3"/>
  <c r="R234" i="3"/>
  <c r="R207" i="3"/>
  <c r="AD393" i="5"/>
  <c r="AD564" i="5" s="1"/>
  <c r="M547" i="5"/>
  <c r="M214" i="3"/>
  <c r="M213" i="3" s="1"/>
  <c r="M213" i="5"/>
  <c r="M206" i="5" s="1"/>
  <c r="M529" i="5" s="1"/>
  <c r="X548" i="5"/>
  <c r="X218" i="3"/>
  <c r="R417" i="5"/>
  <c r="R415" i="5" s="1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H298" i="5" s="1"/>
  <c r="L197" i="3"/>
  <c r="J199" i="3"/>
  <c r="K417" i="5"/>
  <c r="Y209" i="3"/>
  <c r="R560" i="1"/>
  <c r="R559" i="1" s="1"/>
  <c r="R626" i="1" s="1"/>
  <c r="R383" i="1"/>
  <c r="Q403" i="3"/>
  <c r="Q381" i="3"/>
  <c r="Q380" i="2"/>
  <c r="Q360" i="3"/>
  <c r="Q359" i="2"/>
  <c r="Q358" i="2" s="1"/>
  <c r="AD223" i="3"/>
  <c r="AD205" i="3"/>
  <c r="S563" i="5"/>
  <c r="T419" i="3"/>
  <c r="T396" i="3"/>
  <c r="T375" i="3"/>
  <c r="T374" i="3" s="1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01" i="3"/>
  <c r="K527" i="3" s="1"/>
  <c r="K527" i="5"/>
  <c r="AD293" i="3"/>
  <c r="AD551" i="3" s="1"/>
  <c r="AD551" i="2"/>
  <c r="K393" i="5"/>
  <c r="K564" i="5" s="1"/>
  <c r="P417" i="1"/>
  <c r="C227" i="3"/>
  <c r="C226" i="5"/>
  <c r="C533" i="5" s="1"/>
  <c r="K417" i="1"/>
  <c r="K573" i="1" s="1"/>
  <c r="K571" i="1" s="1"/>
  <c r="K630" i="1" s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R415" i="1" s="1"/>
  <c r="Q411" i="3"/>
  <c r="Q388" i="3"/>
  <c r="Q365" i="3"/>
  <c r="Q364" i="2"/>
  <c r="Q341" i="2"/>
  <c r="AD546" i="5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F415" i="5" s="1"/>
  <c r="I253" i="3"/>
  <c r="I537" i="5"/>
  <c r="I252" i="5"/>
  <c r="I225" i="3"/>
  <c r="I532" i="3" s="1"/>
  <c r="I532" i="5"/>
  <c r="I209" i="3"/>
  <c r="J359" i="5"/>
  <c r="J358" i="5" s="1"/>
  <c r="J349" i="5" s="1"/>
  <c r="J299" i="5" s="1"/>
  <c r="J557" i="5" s="1"/>
  <c r="J556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3" s="1"/>
  <c r="W213" i="5"/>
  <c r="W206" i="5" s="1"/>
  <c r="W529" i="5" s="1"/>
  <c r="V548" i="5"/>
  <c r="V239" i="3"/>
  <c r="V211" i="3"/>
  <c r="V194" i="3"/>
  <c r="O236" i="3"/>
  <c r="O224" i="3"/>
  <c r="O197" i="3"/>
  <c r="F417" i="1"/>
  <c r="F415" i="1" s="1"/>
  <c r="X417" i="5"/>
  <c r="I295" i="3"/>
  <c r="I553" i="3" s="1"/>
  <c r="I622" i="3" s="1"/>
  <c r="I553" i="2"/>
  <c r="I622" i="2" s="1"/>
  <c r="N417" i="1"/>
  <c r="N415" i="1" s="1"/>
  <c r="V417" i="1"/>
  <c r="H417" i="5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557" i="5" s="1"/>
  <c r="K556" i="5" s="1"/>
  <c r="C232" i="3"/>
  <c r="Y547" i="5"/>
  <c r="Y220" i="3"/>
  <c r="Y219" i="5"/>
  <c r="Y217" i="5" s="1"/>
  <c r="Y531" i="5" s="1"/>
  <c r="AD271" i="3"/>
  <c r="S408" i="3"/>
  <c r="S569" i="3" s="1"/>
  <c r="S569" i="2"/>
  <c r="S389" i="3"/>
  <c r="S366" i="3"/>
  <c r="F228" i="3"/>
  <c r="F208" i="3"/>
  <c r="F196" i="3"/>
  <c r="F195" i="5"/>
  <c r="F193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W526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T531" i="1" s="1"/>
  <c r="O263" i="3"/>
  <c r="O219" i="1"/>
  <c r="O217" i="1" s="1"/>
  <c r="O531" i="1" s="1"/>
  <c r="W263" i="3"/>
  <c r="W219" i="1"/>
  <c r="W217" i="1" s="1"/>
  <c r="W531" i="1" s="1"/>
  <c r="Y406" i="3"/>
  <c r="Y384" i="3"/>
  <c r="Y560" i="2"/>
  <c r="Y362" i="3"/>
  <c r="Y302" i="2"/>
  <c r="H274" i="3"/>
  <c r="H247" i="3"/>
  <c r="C416" i="3"/>
  <c r="C572" i="3" s="1"/>
  <c r="C572" i="2"/>
  <c r="C571" i="2" s="1"/>
  <c r="C630" i="2" s="1"/>
  <c r="C397" i="3"/>
  <c r="C372" i="3"/>
  <c r="C371" i="3" s="1"/>
  <c r="C371" i="2"/>
  <c r="C286" i="3"/>
  <c r="C544" i="3" s="1"/>
  <c r="C618" i="3" s="1"/>
  <c r="C544" i="2"/>
  <c r="P406" i="3"/>
  <c r="P384" i="3"/>
  <c r="P560" i="3" s="1"/>
  <c r="P560" i="2"/>
  <c r="P559" i="2" s="1"/>
  <c r="P626" i="2" s="1"/>
  <c r="P362" i="3"/>
  <c r="P302" i="2"/>
  <c r="N406" i="3"/>
  <c r="N384" i="3"/>
  <c r="N560" i="3" s="1"/>
  <c r="N560" i="2"/>
  <c r="N362" i="3"/>
  <c r="N302" i="2"/>
  <c r="N274" i="3"/>
  <c r="N247" i="3"/>
  <c r="AB416" i="3"/>
  <c r="AB572" i="3" s="1"/>
  <c r="AB572" i="2"/>
  <c r="AB397" i="3"/>
  <c r="AB372" i="3"/>
  <c r="AB371" i="2"/>
  <c r="M416" i="3"/>
  <c r="M572" i="3" s="1"/>
  <c r="M572" i="2"/>
  <c r="M397" i="3"/>
  <c r="M372" i="3"/>
  <c r="M371" i="2"/>
  <c r="Z416" i="3"/>
  <c r="Z572" i="3" s="1"/>
  <c r="Z572" i="2"/>
  <c r="Z397" i="3"/>
  <c r="Z372" i="3"/>
  <c r="Z371" i="2"/>
  <c r="H416" i="3"/>
  <c r="H572" i="3" s="1"/>
  <c r="H572" i="2"/>
  <c r="H571" i="2" s="1"/>
  <c r="H630" i="2" s="1"/>
  <c r="H397" i="3"/>
  <c r="H372" i="3"/>
  <c r="H371" i="2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C549" i="2" s="1"/>
  <c r="C620" i="2" s="1"/>
  <c r="P410" i="3"/>
  <c r="P409" i="2"/>
  <c r="P570" i="2" s="1"/>
  <c r="P568" i="2" s="1"/>
  <c r="P629" i="2" s="1"/>
  <c r="P387" i="3"/>
  <c r="P353" i="3"/>
  <c r="N419" i="3"/>
  <c r="N396" i="3"/>
  <c r="N375" i="3"/>
  <c r="N374" i="2"/>
  <c r="N273" i="3"/>
  <c r="N272" i="1"/>
  <c r="N270" i="1" s="1"/>
  <c r="N269" i="1" s="1"/>
  <c r="N543" i="1" s="1"/>
  <c r="N250" i="3"/>
  <c r="AB419" i="3"/>
  <c r="AB396" i="3"/>
  <c r="AB375" i="3"/>
  <c r="AB374" i="2"/>
  <c r="M410" i="3"/>
  <c r="M409" i="2"/>
  <c r="M570" i="2" s="1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D410" i="3"/>
  <c r="D409" i="2"/>
  <c r="D570" i="2" s="1"/>
  <c r="D387" i="3"/>
  <c r="D353" i="3"/>
  <c r="AE281" i="3"/>
  <c r="AE264" i="3"/>
  <c r="AE241" i="3"/>
  <c r="T273" i="3"/>
  <c r="T272" i="1"/>
  <c r="T270" i="1" s="1"/>
  <c r="T250" i="3"/>
  <c r="O281" i="3"/>
  <c r="O264" i="3"/>
  <c r="O241" i="3"/>
  <c r="W273" i="3"/>
  <c r="W272" i="3" s="1"/>
  <c r="W272" i="1"/>
  <c r="W270" i="1" s="1"/>
  <c r="W269" i="1" s="1"/>
  <c r="W250" i="3"/>
  <c r="Y418" i="3"/>
  <c r="Y417" i="2"/>
  <c r="Y573" i="2" s="1"/>
  <c r="Y571" i="2" s="1"/>
  <c r="Y630" i="2" s="1"/>
  <c r="Y395" i="3"/>
  <c r="Y378" i="3"/>
  <c r="Y377" i="3" s="1"/>
  <c r="Y377" i="2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399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3" s="1"/>
  <c r="K371" i="2"/>
  <c r="AC416" i="3"/>
  <c r="AC572" i="3" s="1"/>
  <c r="AC572" i="2"/>
  <c r="AC376" i="3"/>
  <c r="X420" i="3"/>
  <c r="X372" i="3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U258" i="1"/>
  <c r="U542" i="1" s="1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I298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390" i="3"/>
  <c r="J356" i="3"/>
  <c r="J355" i="3" s="1"/>
  <c r="J355" i="2"/>
  <c r="J349" i="2" s="1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565" i="2" s="1"/>
  <c r="I628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Z573" i="5" s="1"/>
  <c r="Z571" i="5" s="1"/>
  <c r="Z630" i="5" s="1"/>
  <c r="L220" i="3"/>
  <c r="L219" i="5"/>
  <c r="L217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562" i="2" s="1"/>
  <c r="I627" i="2" s="1"/>
  <c r="I357" i="3"/>
  <c r="N393" i="5"/>
  <c r="N564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557" i="1" s="1"/>
  <c r="R556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99" i="2" s="1"/>
  <c r="S302" i="2"/>
  <c r="E229" i="3"/>
  <c r="AA199" i="3"/>
  <c r="G417" i="5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N557" i="1" s="1"/>
  <c r="N556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3" s="1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562" i="2" s="1"/>
  <c r="G627" i="2" s="1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376" i="3"/>
  <c r="V354" i="3"/>
  <c r="O422" i="3"/>
  <c r="O400" i="3"/>
  <c r="O566" i="3" s="1"/>
  <c r="O566" i="2"/>
  <c r="O565" i="2" s="1"/>
  <c r="O628" i="2" s="1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15" i="1" s="1"/>
  <c r="I404" i="3"/>
  <c r="I386" i="3"/>
  <c r="I385" i="2"/>
  <c r="I561" i="2" s="1"/>
  <c r="I559" i="2" s="1"/>
  <c r="I626" i="2" s="1"/>
  <c r="I363" i="3"/>
  <c r="I328" i="2"/>
  <c r="G417" i="1"/>
  <c r="G573" i="1" s="1"/>
  <c r="G571" i="1" s="1"/>
  <c r="G630" i="1" s="1"/>
  <c r="U404" i="3"/>
  <c r="U386" i="3"/>
  <c r="U385" i="2"/>
  <c r="U561" i="2" s="1"/>
  <c r="U363" i="3"/>
  <c r="U328" i="2"/>
  <c r="H359" i="1"/>
  <c r="H358" i="1" s="1"/>
  <c r="H349" i="1" s="1"/>
  <c r="H299" i="1" s="1"/>
  <c r="H298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Z531" i="5" s="1"/>
  <c r="W546" i="5"/>
  <c r="W287" i="5"/>
  <c r="V547" i="5"/>
  <c r="O227" i="3"/>
  <c r="O226" i="5"/>
  <c r="O533" i="5" s="1"/>
  <c r="X359" i="5"/>
  <c r="X358" i="5" s="1"/>
  <c r="X349" i="5" s="1"/>
  <c r="X299" i="5" s="1"/>
  <c r="X298" i="5" s="1"/>
  <c r="T359" i="5"/>
  <c r="T358" i="5" s="1"/>
  <c r="T349" i="5" s="1"/>
  <c r="T299" i="5" s="1"/>
  <c r="T557" i="5" s="1"/>
  <c r="T556" i="5" s="1"/>
  <c r="L214" i="3"/>
  <c r="L213" i="3" s="1"/>
  <c r="L213" i="5"/>
  <c r="L206" i="5" s="1"/>
  <c r="L529" i="5" s="1"/>
  <c r="K229" i="3"/>
  <c r="AD267" i="3"/>
  <c r="G283" i="3"/>
  <c r="G259" i="3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559" i="2" s="1"/>
  <c r="G626" i="2" s="1"/>
  <c r="G363" i="3"/>
  <c r="G328" i="3"/>
  <c r="G328" i="2"/>
  <c r="J419" i="3"/>
  <c r="J396" i="3"/>
  <c r="J375" i="3"/>
  <c r="J374" i="2"/>
  <c r="J367" i="2" s="1"/>
  <c r="J558" i="2" s="1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V263" i="3"/>
  <c r="V219" i="1"/>
  <c r="V217" i="1" s="1"/>
  <c r="V531" i="1" s="1"/>
  <c r="AA263" i="3"/>
  <c r="AA219" i="1"/>
  <c r="AA217" i="1" s="1"/>
  <c r="AA531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3" s="1"/>
  <c r="X237" i="5"/>
  <c r="X230" i="5" s="1"/>
  <c r="X534" i="5" s="1"/>
  <c r="X210" i="3"/>
  <c r="R393" i="5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3" s="1"/>
  <c r="I237" i="5"/>
  <c r="I230" i="5" s="1"/>
  <c r="I534" i="5" s="1"/>
  <c r="I210" i="3"/>
  <c r="M563" i="5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3" s="1"/>
  <c r="J237" i="5"/>
  <c r="J230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545" i="5" s="1"/>
  <c r="F619" i="5" s="1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545" i="1" s="1"/>
  <c r="Y619" i="1" s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M573" i="5" s="1"/>
  <c r="M571" i="5" s="1"/>
  <c r="M630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O531" i="5" s="1"/>
  <c r="E359" i="5"/>
  <c r="E358" i="5" s="1"/>
  <c r="E349" i="5" s="1"/>
  <c r="E299" i="5" s="1"/>
  <c r="E298" i="5" s="1"/>
  <c r="Q359" i="1"/>
  <c r="Q358" i="1" s="1"/>
  <c r="Q349" i="1" s="1"/>
  <c r="Q299" i="1" s="1"/>
  <c r="Q298" i="1" s="1"/>
  <c r="D359" i="1"/>
  <c r="D358" i="1" s="1"/>
  <c r="D349" i="1" s="1"/>
  <c r="D299" i="1" s="1"/>
  <c r="D557" i="1" s="1"/>
  <c r="D556" i="1" s="1"/>
  <c r="I286" i="3"/>
  <c r="I544" i="3" s="1"/>
  <c r="I618" i="3" s="1"/>
  <c r="I544" i="2"/>
  <c r="T359" i="1"/>
  <c r="T358" i="1" s="1"/>
  <c r="T349" i="1" s="1"/>
  <c r="T299" i="1" s="1"/>
  <c r="T557" i="1" s="1"/>
  <c r="T556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U415" i="5" s="1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2"/>
  <c r="S360" i="3"/>
  <c r="S359" i="2"/>
  <c r="S358" i="2" s="1"/>
  <c r="F223" i="3"/>
  <c r="F205" i="3"/>
  <c r="E238" i="3"/>
  <c r="E237" i="3" s="1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J562" i="5" s="1"/>
  <c r="J627" i="5" s="1"/>
  <c r="J391" i="5"/>
  <c r="Z221" i="3"/>
  <c r="Z198" i="3"/>
  <c r="U563" i="1"/>
  <c r="U391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D562" i="1" s="1"/>
  <c r="D627" i="1" s="1"/>
  <c r="T563" i="1"/>
  <c r="T562" i="1" s="1"/>
  <c r="T627" i="1" s="1"/>
  <c r="AC563" i="1"/>
  <c r="AC562" i="1" s="1"/>
  <c r="AC627" i="1" s="1"/>
  <c r="L238" i="3"/>
  <c r="L237" i="3" s="1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A298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AE526" i="5" s="1"/>
  <c r="X283" i="3"/>
  <c r="X259" i="3"/>
  <c r="H546" i="5"/>
  <c r="H287" i="5"/>
  <c r="H234" i="3"/>
  <c r="H207" i="3"/>
  <c r="X417" i="1"/>
  <c r="X415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415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557" i="5" s="1"/>
  <c r="P556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L359" i="1"/>
  <c r="L358" i="1" s="1"/>
  <c r="L349" i="1" s="1"/>
  <c r="L299" i="1" s="1"/>
  <c r="L557" i="1" s="1"/>
  <c r="L556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AE220" i="3"/>
  <c r="AE219" i="5"/>
  <c r="AE217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395" i="3"/>
  <c r="AE378" i="3"/>
  <c r="AE377" i="2"/>
  <c r="AE356" i="3"/>
  <c r="AE355" i="2"/>
  <c r="L404" i="3"/>
  <c r="L386" i="3"/>
  <c r="L385" i="2"/>
  <c r="L383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573" i="5" s="1"/>
  <c r="O571" i="5" s="1"/>
  <c r="O630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557" i="5" s="1"/>
  <c r="O556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298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387" i="3"/>
  <c r="R353" i="3"/>
  <c r="R281" i="3"/>
  <c r="R264" i="3"/>
  <c r="R241" i="3"/>
  <c r="AE410" i="3"/>
  <c r="AE409" i="2"/>
  <c r="AE570" i="2" s="1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J526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573" i="5" s="1"/>
  <c r="P571" i="5" s="1"/>
  <c r="P630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531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C221" i="3"/>
  <c r="C198" i="3"/>
  <c r="Y238" i="3"/>
  <c r="Y237" i="3" s="1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534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573" i="5" s="1"/>
  <c r="V571" i="5" s="1"/>
  <c r="V630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387" i="3"/>
  <c r="E353" i="3"/>
  <c r="R419" i="3"/>
  <c r="R396" i="3"/>
  <c r="R375" i="3"/>
  <c r="R374" i="3" s="1"/>
  <c r="R374" i="2"/>
  <c r="R273" i="3"/>
  <c r="R272" i="1"/>
  <c r="R270" i="1" s="1"/>
  <c r="R269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5"/>
  <c r="C230" i="5" s="1"/>
  <c r="C534" i="5" s="1"/>
  <c r="C210" i="3"/>
  <c r="Y221" i="3"/>
  <c r="Y198" i="3"/>
  <c r="AD273" i="3"/>
  <c r="AD272" i="1"/>
  <c r="AD270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573" i="1" s="1"/>
  <c r="AE571" i="1" s="1"/>
  <c r="AE630" i="1" s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561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363" i="3"/>
  <c r="R328" i="2"/>
  <c r="R548" i="1"/>
  <c r="R271" i="3"/>
  <c r="R245" i="3"/>
  <c r="R244" i="1"/>
  <c r="R240" i="1" s="1"/>
  <c r="AE422" i="3"/>
  <c r="AE400" i="3"/>
  <c r="AE566" i="2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Z293" i="3"/>
  <c r="Z551" i="3" s="1"/>
  <c r="Z551" i="2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U526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D545" i="5"/>
  <c r="AD619" i="5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464" i="3" s="1"/>
  <c r="X8" i="3"/>
  <c r="M69" i="3"/>
  <c r="M68" i="3" s="1"/>
  <c r="M464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N5" i="65" s="1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M4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H8" i="3"/>
  <c r="V35" i="3"/>
  <c r="G69" i="3"/>
  <c r="G68" i="3" s="1"/>
  <c r="Y69" i="3"/>
  <c r="Y68" i="3" s="1"/>
  <c r="Y67" i="3" s="1"/>
  <c r="J8" i="3"/>
  <c r="AC69" i="3"/>
  <c r="AC68" i="3" s="1"/>
  <c r="D69" i="3"/>
  <c r="D68" i="3" s="1"/>
  <c r="D464" i="3" s="1"/>
  <c r="M8" i="2"/>
  <c r="M458" i="2" s="1"/>
  <c r="J69" i="2"/>
  <c r="J68" i="2" s="1"/>
  <c r="J464" i="2" s="1"/>
  <c r="K391" i="5"/>
  <c r="I80" i="5"/>
  <c r="I465" i="5" s="1"/>
  <c r="AB80" i="2"/>
  <c r="AB465" i="2" s="1"/>
  <c r="X80" i="2"/>
  <c r="X465" i="2" s="1"/>
  <c r="N80" i="3"/>
  <c r="Y8" i="3"/>
  <c r="J35" i="3"/>
  <c r="E69" i="3"/>
  <c r="E68" i="3" s="1"/>
  <c r="P35" i="3"/>
  <c r="G35" i="2"/>
  <c r="G31" i="2" s="1"/>
  <c r="G460" i="2" s="1"/>
  <c r="V415" i="2"/>
  <c r="R80" i="3"/>
  <c r="I69" i="3"/>
  <c r="I68" i="3" s="1"/>
  <c r="AB8" i="3"/>
  <c r="L8" i="3"/>
  <c r="O80" i="3"/>
  <c r="W8" i="3"/>
  <c r="F35" i="2"/>
  <c r="F31" i="2" s="1"/>
  <c r="F460" i="2" s="1"/>
  <c r="N391" i="5"/>
  <c r="T8" i="1"/>
  <c r="T458" i="1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H562" i="2"/>
  <c r="H627" i="2" s="1"/>
  <c r="M415" i="2"/>
  <c r="P383" i="2"/>
  <c r="Y35" i="5"/>
  <c r="Y31" i="5" s="1"/>
  <c r="Y460" i="5" s="1"/>
  <c r="AE8" i="5"/>
  <c r="AE458" i="5" s="1"/>
  <c r="H8" i="5"/>
  <c r="H458" i="5" s="1"/>
  <c r="AE478" i="1"/>
  <c r="AE606" i="1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AE8" i="2"/>
  <c r="N80" i="1"/>
  <c r="N465" i="1" s="1"/>
  <c r="R8" i="1"/>
  <c r="R458" i="1" s="1"/>
  <c r="N536" i="5"/>
  <c r="N616" i="5" s="1"/>
  <c r="L35" i="5"/>
  <c r="L31" i="5" s="1"/>
  <c r="L460" i="5" s="1"/>
  <c r="AC35" i="5"/>
  <c r="AC31" i="5" s="1"/>
  <c r="AC460" i="5" s="1"/>
  <c r="N35" i="5"/>
  <c r="N31" i="5" s="1"/>
  <c r="Y31" i="1"/>
  <c r="Y460" i="1" s="1"/>
  <c r="AD80" i="5"/>
  <c r="AD465" i="5" s="1"/>
  <c r="F69" i="2"/>
  <c r="F68" i="2" s="1"/>
  <c r="F464" i="2" s="1"/>
  <c r="O269" i="1"/>
  <c r="P391" i="2"/>
  <c r="H80" i="5"/>
  <c r="H465" i="5" s="1"/>
  <c r="Z383" i="2"/>
  <c r="M301" i="2"/>
  <c r="M300" i="2" s="1"/>
  <c r="M571" i="2"/>
  <c r="M63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AC35" i="1"/>
  <c r="AC31" i="1" s="1"/>
  <c r="R80" i="5"/>
  <c r="R465" i="5" s="1"/>
  <c r="M80" i="1"/>
  <c r="M465" i="1" s="1"/>
  <c r="L80" i="5"/>
  <c r="L465" i="5" s="1"/>
  <c r="G565" i="2"/>
  <c r="G628" i="2" s="1"/>
  <c r="J8" i="1"/>
  <c r="J458" i="1" s="1"/>
  <c r="O69" i="5"/>
  <c r="O68" i="5" s="1"/>
  <c r="O464" i="5" s="1"/>
  <c r="S80" i="5"/>
  <c r="S465" i="5" s="1"/>
  <c r="K69" i="2"/>
  <c r="K68" i="2" s="1"/>
  <c r="K464" i="2" s="1"/>
  <c r="H415" i="2"/>
  <c r="N571" i="2"/>
  <c r="N630" i="2" s="1"/>
  <c r="S122" i="2"/>
  <c r="R122" i="2"/>
  <c r="H69" i="3"/>
  <c r="H68" i="3" s="1"/>
  <c r="U69" i="3"/>
  <c r="U68" i="3" s="1"/>
  <c r="V69" i="3"/>
  <c r="V68" i="3" s="1"/>
  <c r="I35" i="3"/>
  <c r="D80" i="3"/>
  <c r="AC35" i="3"/>
  <c r="P80" i="3"/>
  <c r="M8" i="3"/>
  <c r="J8" i="2"/>
  <c r="J458" i="2" s="1"/>
  <c r="AE69" i="2"/>
  <c r="AE68" i="2" s="1"/>
  <c r="AE464" i="2" s="1"/>
  <c r="H564" i="1"/>
  <c r="H562" i="1" s="1"/>
  <c r="H627" i="1" s="1"/>
  <c r="H391" i="1"/>
  <c r="E564" i="1"/>
  <c r="E562" i="1" s="1"/>
  <c r="E627" i="1" s="1"/>
  <c r="E391" i="1"/>
  <c r="AA80" i="3"/>
  <c r="AB80" i="5"/>
  <c r="AB465" i="5" s="1"/>
  <c r="V80" i="5"/>
  <c r="V465" i="5" s="1"/>
  <c r="U269" i="1"/>
  <c r="U543" i="1" s="1"/>
  <c r="I80" i="3"/>
  <c r="AE69" i="3"/>
  <c r="AE68" i="3" s="1"/>
  <c r="AE464" i="3" s="1"/>
  <c r="Z8" i="3"/>
  <c r="T35" i="3"/>
  <c r="S69" i="3"/>
  <c r="S68" i="3" s="1"/>
  <c r="AB35" i="3"/>
  <c r="J80" i="2"/>
  <c r="J465" i="2" s="1"/>
  <c r="AA8" i="2"/>
  <c r="AA458" i="2" s="1"/>
  <c r="N8" i="1"/>
  <c r="N458" i="1" s="1"/>
  <c r="S561" i="2"/>
  <c r="S559" i="2" s="1"/>
  <c r="S626" i="2" s="1"/>
  <c r="S383" i="2"/>
  <c r="AE80" i="2"/>
  <c r="G80" i="1"/>
  <c r="G465" i="1" s="1"/>
  <c r="F562" i="1"/>
  <c r="F627" i="1" s="1"/>
  <c r="S562" i="1"/>
  <c r="S627" i="1" s="1"/>
  <c r="O562" i="1"/>
  <c r="O627" i="1" s="1"/>
  <c r="I568" i="2"/>
  <c r="I629" i="2" s="1"/>
  <c r="Z35" i="5"/>
  <c r="Z31" i="5" s="1"/>
  <c r="Z460" i="5" s="1"/>
  <c r="AA8" i="5"/>
  <c r="AA458" i="5" s="1"/>
  <c r="E69" i="2"/>
  <c r="E68" i="2" s="1"/>
  <c r="E464" i="2" s="1"/>
  <c r="V69" i="2"/>
  <c r="V68" i="2" s="1"/>
  <c r="V464" i="2" s="1"/>
  <c r="Q8" i="2"/>
  <c r="Q458" i="2" s="1"/>
  <c r="O415" i="2"/>
  <c r="X571" i="2"/>
  <c r="X630" i="2" s="1"/>
  <c r="X383" i="2"/>
  <c r="K301" i="2"/>
  <c r="K300" i="2" s="1"/>
  <c r="K383" i="2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AE31" i="2" s="1"/>
  <c r="AE460" i="2" s="1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I391" i="2"/>
  <c r="X35" i="1"/>
  <c r="X31" i="1" s="1"/>
  <c r="X460" i="1" s="1"/>
  <c r="H8" i="1"/>
  <c r="H458" i="1" s="1"/>
  <c r="Z80" i="3"/>
  <c r="S80" i="3"/>
  <c r="W80" i="3"/>
  <c r="AD8" i="3"/>
  <c r="W35" i="3"/>
  <c r="AD35" i="3"/>
  <c r="V35" i="1"/>
  <c r="V31" i="1" s="1"/>
  <c r="V460" i="1" s="1"/>
  <c r="V80" i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W80" i="1"/>
  <c r="W465" i="1" s="1"/>
  <c r="G80" i="5"/>
  <c r="G465" i="5" s="1"/>
  <c r="G545" i="1"/>
  <c r="G619" i="1" s="1"/>
  <c r="Z80" i="5"/>
  <c r="Z465" i="5" s="1"/>
  <c r="AD80" i="2"/>
  <c r="AD465" i="2" s="1"/>
  <c r="AA564" i="2"/>
  <c r="AA391" i="2"/>
  <c r="G391" i="1"/>
  <c r="T80" i="5"/>
  <c r="T465" i="5" s="1"/>
  <c r="G415" i="2"/>
  <c r="P407" i="2"/>
  <c r="V80" i="2"/>
  <c r="V465" i="2" s="1"/>
  <c r="Q35" i="1"/>
  <c r="Q31" i="1" s="1"/>
  <c r="G571" i="2"/>
  <c r="G630" i="2" s="1"/>
  <c r="AC571" i="2"/>
  <c r="AC630" i="2" s="1"/>
  <c r="J35" i="5"/>
  <c r="J31" i="5" s="1"/>
  <c r="J460" i="5" s="1"/>
  <c r="J8" i="5"/>
  <c r="J458" i="5" s="1"/>
  <c r="Q69" i="2"/>
  <c r="Q68" i="2" s="1"/>
  <c r="Q464" i="2" s="1"/>
  <c r="L80" i="1"/>
  <c r="L465" i="1" s="1"/>
  <c r="E8" i="1"/>
  <c r="E458" i="1" s="1"/>
  <c r="Y80" i="1"/>
  <c r="Y465" i="1" s="1"/>
  <c r="O80" i="1"/>
  <c r="O465" i="1" s="1"/>
  <c r="Z565" i="2"/>
  <c r="Z628" i="2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I571" i="2"/>
  <c r="I630" i="2" s="1"/>
  <c r="X559" i="2"/>
  <c r="X626" i="2" s="1"/>
  <c r="Y8" i="5"/>
  <c r="Y458" i="5" s="1"/>
  <c r="K8" i="5"/>
  <c r="K458" i="5" s="1"/>
  <c r="AE80" i="1"/>
  <c r="H35" i="1"/>
  <c r="H31" i="1" s="1"/>
  <c r="H460" i="1" s="1"/>
  <c r="H80" i="1"/>
  <c r="H465" i="1" s="1"/>
  <c r="C80" i="2"/>
  <c r="C465" i="2" s="1"/>
  <c r="Q80" i="2"/>
  <c r="Q465" i="2" s="1"/>
  <c r="Y559" i="2"/>
  <c r="Y626" i="2" s="1"/>
  <c r="F35" i="5"/>
  <c r="F31" i="5" s="1"/>
  <c r="F460" i="5" s="1"/>
  <c r="AB69" i="2"/>
  <c r="AB68" i="2" s="1"/>
  <c r="AB464" i="2" s="1"/>
  <c r="T545" i="1"/>
  <c r="T619" i="1" s="1"/>
  <c r="N399" i="2"/>
  <c r="AD122" i="2"/>
  <c r="AD111" i="2" s="1"/>
  <c r="Y478" i="2"/>
  <c r="Y606" i="2" s="1"/>
  <c r="N122" i="2"/>
  <c r="V69" i="5"/>
  <c r="V68" i="5" s="1"/>
  <c r="Z69" i="2"/>
  <c r="Z68" i="2" s="1"/>
  <c r="Z464" i="2" s="1"/>
  <c r="Z463" i="2" s="1"/>
  <c r="Z602" i="2" s="1"/>
  <c r="AB8" i="5"/>
  <c r="AB458" i="5" s="1"/>
  <c r="G8" i="5"/>
  <c r="G458" i="5" s="1"/>
  <c r="K80" i="1"/>
  <c r="K465" i="1" s="1"/>
  <c r="S8" i="5"/>
  <c r="S458" i="5" s="1"/>
  <c r="H349" i="2"/>
  <c r="X69" i="5"/>
  <c r="X68" i="5" s="1"/>
  <c r="X464" i="5" s="1"/>
  <c r="X463" i="5" s="1"/>
  <c r="X602" i="5" s="1"/>
  <c r="E425" i="1"/>
  <c r="X425" i="1"/>
  <c r="AC425" i="1"/>
  <c r="C489" i="2"/>
  <c r="C607" i="2" s="1"/>
  <c r="T472" i="3"/>
  <c r="T605" i="3" s="1"/>
  <c r="O472" i="2"/>
  <c r="O605" i="2" s="1"/>
  <c r="O478" i="2"/>
  <c r="O606" i="2" s="1"/>
  <c r="F526" i="5"/>
  <c r="F525" i="5" s="1"/>
  <c r="AA531" i="5"/>
  <c r="G80" i="2"/>
  <c r="G465" i="2" s="1"/>
  <c r="O80" i="2"/>
  <c r="O465" i="2" s="1"/>
  <c r="Y531" i="1"/>
  <c r="M531" i="1"/>
  <c r="M216" i="1"/>
  <c r="H80" i="2"/>
  <c r="H465" i="2" s="1"/>
  <c r="L80" i="3"/>
  <c r="T80" i="2"/>
  <c r="T465" i="2" s="1"/>
  <c r="K80" i="5"/>
  <c r="K465" i="5" s="1"/>
  <c r="P80" i="5"/>
  <c r="P465" i="5" s="1"/>
  <c r="N80" i="5"/>
  <c r="N465" i="5" s="1"/>
  <c r="T80" i="3"/>
  <c r="AE80" i="3"/>
  <c r="AC542" i="1"/>
  <c r="Y80" i="2"/>
  <c r="Y465" i="2" s="1"/>
  <c r="M80" i="2"/>
  <c r="M465" i="2" s="1"/>
  <c r="AE542" i="1"/>
  <c r="F80" i="2"/>
  <c r="H102" i="3"/>
  <c r="H466" i="3" s="1"/>
  <c r="H468" i="3"/>
  <c r="H467" i="3" s="1"/>
  <c r="H603" i="3" s="1"/>
  <c r="AE458" i="3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E618" i="2"/>
  <c r="AC549" i="2"/>
  <c r="AC620" i="2" s="1"/>
  <c r="K526" i="5"/>
  <c r="N573" i="1"/>
  <c r="N571" i="1" s="1"/>
  <c r="N630" i="1" s="1"/>
  <c r="I618" i="2"/>
  <c r="V526" i="5"/>
  <c r="V525" i="5" s="1"/>
  <c r="Y573" i="1"/>
  <c r="Y571" i="1" s="1"/>
  <c r="Y630" i="1" s="1"/>
  <c r="Y415" i="1"/>
  <c r="K415" i="1"/>
  <c r="X531" i="5"/>
  <c r="P458" i="5"/>
  <c r="R80" i="2"/>
  <c r="R465" i="2" s="1"/>
  <c r="W458" i="5"/>
  <c r="AC573" i="5"/>
  <c r="AC571" i="5" s="1"/>
  <c r="AC630" i="5" s="1"/>
  <c r="AC415" i="5"/>
  <c r="AC531" i="1"/>
  <c r="H102" i="2"/>
  <c r="H466" i="2" s="1"/>
  <c r="H468" i="2"/>
  <c r="H467" i="2" s="1"/>
  <c r="H603" i="2" s="1"/>
  <c r="I573" i="5"/>
  <c r="I571" i="5" s="1"/>
  <c r="I630" i="5" s="1"/>
  <c r="I415" i="5"/>
  <c r="T571" i="2"/>
  <c r="T630" i="2" s="1"/>
  <c r="I80" i="1"/>
  <c r="I465" i="1" s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S35" i="1"/>
  <c r="S31" i="1" s="1"/>
  <c r="S460" i="1" s="1"/>
  <c r="Q35" i="5"/>
  <c r="Q31" i="5" s="1"/>
  <c r="Q460" i="5" s="1"/>
  <c r="G458" i="1"/>
  <c r="AC618" i="2"/>
  <c r="AB531" i="5"/>
  <c r="R464" i="1"/>
  <c r="U8" i="1"/>
  <c r="N464" i="1"/>
  <c r="AD31" i="2"/>
  <c r="AD460" i="2" s="1"/>
  <c r="E69" i="5"/>
  <c r="E68" i="5" s="1"/>
  <c r="AE102" i="2"/>
  <c r="AE466" i="2" s="1"/>
  <c r="AE468" i="2"/>
  <c r="AE467" i="2" s="1"/>
  <c r="AE603" i="2" s="1"/>
  <c r="J618" i="2"/>
  <c r="AD8" i="2"/>
  <c r="N31" i="2"/>
  <c r="N460" i="2" s="1"/>
  <c r="P391" i="1"/>
  <c r="K35" i="2"/>
  <c r="K31" i="2" s="1"/>
  <c r="K460" i="2" s="1"/>
  <c r="AD391" i="1"/>
  <c r="I391" i="5"/>
  <c r="J391" i="1"/>
  <c r="AD618" i="2"/>
  <c r="L545" i="5"/>
  <c r="L619" i="5" s="1"/>
  <c r="AC557" i="5"/>
  <c r="AC556" i="5" s="1"/>
  <c r="T573" i="5"/>
  <c r="T571" i="5" s="1"/>
  <c r="T630" i="5" s="1"/>
  <c r="AE573" i="5"/>
  <c r="AE571" i="5" s="1"/>
  <c r="AE630" i="5" s="1"/>
  <c r="AE415" i="5"/>
  <c r="M573" i="1"/>
  <c r="M571" i="1" s="1"/>
  <c r="M630" i="1" s="1"/>
  <c r="M415" i="1"/>
  <c r="AD557" i="1"/>
  <c r="AD556" i="1" s="1"/>
  <c r="AD298" i="1"/>
  <c r="I557" i="5"/>
  <c r="I556" i="5" s="1"/>
  <c r="Q298" i="5"/>
  <c r="M415" i="5"/>
  <c r="F573" i="5"/>
  <c r="F571" i="5" s="1"/>
  <c r="F630" i="5" s="1"/>
  <c r="I545" i="1"/>
  <c r="I619" i="1" s="1"/>
  <c r="F536" i="5"/>
  <c r="F616" i="5" s="1"/>
  <c r="T399" i="2"/>
  <c r="M545" i="5"/>
  <c r="M619" i="5" s="1"/>
  <c r="AD557" i="5"/>
  <c r="AD556" i="5" s="1"/>
  <c r="N391" i="1"/>
  <c r="O391" i="1"/>
  <c r="F391" i="5"/>
  <c r="S562" i="2"/>
  <c r="S627" i="2" s="1"/>
  <c r="T391" i="2"/>
  <c r="N8" i="2"/>
  <c r="T573" i="1"/>
  <c r="T571" i="1" s="1"/>
  <c r="T630" i="1" s="1"/>
  <c r="T415" i="1"/>
  <c r="F557" i="1"/>
  <c r="F556" i="1" s="1"/>
  <c r="F298" i="1"/>
  <c r="AB573" i="5"/>
  <c r="AB571" i="5" s="1"/>
  <c r="AB630" i="5" s="1"/>
  <c r="AB415" i="5"/>
  <c r="Q565" i="2"/>
  <c r="Q628" i="2" s="1"/>
  <c r="I464" i="1"/>
  <c r="K69" i="5"/>
  <c r="K68" i="5" s="1"/>
  <c r="V562" i="2"/>
  <c r="V627" i="2" s="1"/>
  <c r="M464" i="1"/>
  <c r="Z80" i="1"/>
  <c r="Z465" i="1" s="1"/>
  <c r="W571" i="2"/>
  <c r="W630" i="2" s="1"/>
  <c r="AA415" i="2"/>
  <c r="D8" i="1"/>
  <c r="L573" i="5"/>
  <c r="L571" i="5" s="1"/>
  <c r="L630" i="5" s="1"/>
  <c r="Q573" i="1"/>
  <c r="Q571" i="1" s="1"/>
  <c r="Q630" i="1" s="1"/>
  <c r="Q415" i="1"/>
  <c r="AD464" i="1"/>
  <c r="AD463" i="1" s="1"/>
  <c r="AD602" i="1" s="1"/>
  <c r="AD67" i="1"/>
  <c r="H557" i="1"/>
  <c r="H556" i="1" s="1"/>
  <c r="R8" i="5"/>
  <c r="M8" i="1"/>
  <c r="X391" i="2"/>
  <c r="Z35" i="1"/>
  <c r="Z31" i="1" s="1"/>
  <c r="Z460" i="1" s="1"/>
  <c r="H69" i="2"/>
  <c r="H68" i="2" s="1"/>
  <c r="V102" i="2"/>
  <c r="V466" i="2" s="1"/>
  <c r="V468" i="2"/>
  <c r="V467" i="2" s="1"/>
  <c r="V603" i="2" s="1"/>
  <c r="C573" i="1"/>
  <c r="C571" i="1" s="1"/>
  <c r="C630" i="1" s="1"/>
  <c r="C415" i="1"/>
  <c r="M464" i="2"/>
  <c r="Z8" i="5"/>
  <c r="I562" i="1"/>
  <c r="I627" i="1" s="1"/>
  <c r="O562" i="2"/>
  <c r="O627" i="2" s="1"/>
  <c r="K35" i="5"/>
  <c r="K31" i="5" s="1"/>
  <c r="K460" i="5" s="1"/>
  <c r="AD573" i="1"/>
  <c r="AD571" i="1" s="1"/>
  <c r="AD630" i="1" s="1"/>
  <c r="AD415" i="1"/>
  <c r="J573" i="5"/>
  <c r="J571" i="5" s="1"/>
  <c r="J630" i="5" s="1"/>
  <c r="J415" i="5"/>
  <c r="J573" i="1"/>
  <c r="J571" i="1" s="1"/>
  <c r="J630" i="1" s="1"/>
  <c r="J415" i="1"/>
  <c r="Q391" i="2"/>
  <c r="W8" i="1"/>
  <c r="M31" i="1"/>
  <c r="M460" i="1" s="1"/>
  <c r="X415" i="2"/>
  <c r="AC383" i="2"/>
  <c r="K571" i="2"/>
  <c r="K630" i="2" s="1"/>
  <c r="AB35" i="5"/>
  <c r="AB31" i="5" s="1"/>
  <c r="AA565" i="2"/>
  <c r="AA628" i="2" s="1"/>
  <c r="G35" i="5"/>
  <c r="G31" i="5" s="1"/>
  <c r="G460" i="5" s="1"/>
  <c r="T35" i="5"/>
  <c r="T31" i="5" s="1"/>
  <c r="G407" i="2"/>
  <c r="X367" i="2"/>
  <c r="X558" i="2" s="1"/>
  <c r="R69" i="5"/>
  <c r="R68" i="5" s="1"/>
  <c r="U69" i="2"/>
  <c r="U68" i="2" s="1"/>
  <c r="AC415" i="2"/>
  <c r="W565" i="2"/>
  <c r="W628" i="2" s="1"/>
  <c r="AD35" i="5"/>
  <c r="AD31" i="5" s="1"/>
  <c r="AD460" i="5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M562" i="2"/>
  <c r="M627" i="2" s="1"/>
  <c r="AB391" i="2"/>
  <c r="I8" i="5"/>
  <c r="P464" i="2"/>
  <c r="L8" i="1"/>
  <c r="D383" i="2"/>
  <c r="H301" i="2"/>
  <c r="H300" i="2" s="1"/>
  <c r="AB559" i="2"/>
  <c r="AB626" i="2" s="1"/>
  <c r="N559" i="2"/>
  <c r="N626" i="2" s="1"/>
  <c r="C301" i="2"/>
  <c r="C300" i="2" s="1"/>
  <c r="P464" i="1"/>
  <c r="U35" i="5"/>
  <c r="U31" i="5" s="1"/>
  <c r="U460" i="5" s="1"/>
  <c r="Z367" i="2"/>
  <c r="Z558" i="2" s="1"/>
  <c r="C31" i="1"/>
  <c r="C460" i="1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Y568" i="2"/>
  <c r="Y629" i="2" s="1"/>
  <c r="Z399" i="2"/>
  <c r="M565" i="2"/>
  <c r="M628" i="2" s="1"/>
  <c r="J577" i="5"/>
  <c r="P577" i="5"/>
  <c r="AB577" i="5"/>
  <c r="AB425" i="5"/>
  <c r="AE577" i="5"/>
  <c r="AE425" i="5"/>
  <c r="AE517" i="41"/>
  <c r="AE515" i="41" s="1"/>
  <c r="AE611" i="41" s="1"/>
  <c r="AE173" i="41"/>
  <c r="J31" i="66" s="1"/>
  <c r="J29" i="66" s="1"/>
  <c r="J5" i="66" s="1"/>
  <c r="J2" i="68" s="1"/>
  <c r="AD502" i="40"/>
  <c r="AD609" i="40" s="1"/>
  <c r="H518" i="1"/>
  <c r="H515" i="1" s="1"/>
  <c r="H611" i="1" s="1"/>
  <c r="H173" i="1"/>
  <c r="H111" i="1" s="1"/>
  <c r="E173" i="1"/>
  <c r="E111" i="1" s="1"/>
  <c r="I518" i="1"/>
  <c r="I515" i="1" s="1"/>
  <c r="I611" i="1" s="1"/>
  <c r="I173" i="1"/>
  <c r="I111" i="1" s="1"/>
  <c r="D486" i="5"/>
  <c r="D478" i="5" s="1"/>
  <c r="D122" i="5"/>
  <c r="D111" i="5" s="1"/>
  <c r="V518" i="1"/>
  <c r="V515" i="1" s="1"/>
  <c r="V611" i="1" s="1"/>
  <c r="V173" i="1"/>
  <c r="V111" i="1" s="1"/>
  <c r="AD509" i="39"/>
  <c r="AD160" i="39"/>
  <c r="AD111" i="39" s="1"/>
  <c r="AD4" i="39" s="1"/>
  <c r="V509" i="39"/>
  <c r="V160" i="39"/>
  <c r="V111" i="39" s="1"/>
  <c r="V4" i="39" s="1"/>
  <c r="J509" i="39"/>
  <c r="J160" i="39"/>
  <c r="J111" i="39" s="1"/>
  <c r="J4" i="39" s="1"/>
  <c r="I509" i="39"/>
  <c r="I160" i="39"/>
  <c r="I111" i="39" s="1"/>
  <c r="I4" i="39" s="1"/>
  <c r="E509" i="39"/>
  <c r="E508" i="39" s="1"/>
  <c r="E610" i="39" s="1"/>
  <c r="E160" i="39"/>
  <c r="E111" i="39" s="1"/>
  <c r="E4" i="39" s="1"/>
  <c r="F509" i="39"/>
  <c r="F508" i="39" s="1"/>
  <c r="F610" i="39" s="1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576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I576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T425" i="1"/>
  <c r="W425" i="1"/>
  <c r="O425" i="1"/>
  <c r="D425" i="1"/>
  <c r="U122" i="5"/>
  <c r="U111" i="5" s="1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509" i="39"/>
  <c r="U160" i="39"/>
  <c r="U111" i="39" s="1"/>
  <c r="U4" i="39" s="1"/>
  <c r="M509" i="39"/>
  <c r="M160" i="39"/>
  <c r="M111" i="39" s="1"/>
  <c r="M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K577" i="5"/>
  <c r="K425" i="5"/>
  <c r="AE502" i="41"/>
  <c r="M478" i="1"/>
  <c r="G478" i="1"/>
  <c r="N486" i="5"/>
  <c r="N478" i="5" s="1"/>
  <c r="N122" i="5"/>
  <c r="N111" i="5" s="1"/>
  <c r="M486" i="5"/>
  <c r="M478" i="5" s="1"/>
  <c r="M122" i="5"/>
  <c r="E489" i="5"/>
  <c r="E607" i="5" s="1"/>
  <c r="V478" i="1"/>
  <c r="W518" i="1"/>
  <c r="W515" i="1" s="1"/>
  <c r="W611" i="1" s="1"/>
  <c r="W173" i="1"/>
  <c r="F478" i="1"/>
  <c r="X489" i="5"/>
  <c r="X607" i="5" s="1"/>
  <c r="AB509" i="39"/>
  <c r="AB508" i="39" s="1"/>
  <c r="AB610" i="39" s="1"/>
  <c r="X509" i="39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E576" i="2"/>
  <c r="AA635" i="2"/>
  <c r="AA576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Q576" i="1"/>
  <c r="Z576" i="1"/>
  <c r="AE635" i="1"/>
  <c r="F635" i="1"/>
  <c r="F576" i="1"/>
  <c r="AD635" i="1"/>
  <c r="AD633" i="1" s="1"/>
  <c r="AD661" i="1" s="1"/>
  <c r="AD106" i="44" s="1"/>
  <c r="AD576" i="1"/>
  <c r="V576" i="1"/>
  <c r="C635" i="1"/>
  <c r="K635" i="1"/>
  <c r="AD502" i="41"/>
  <c r="J486" i="5"/>
  <c r="J478" i="5" s="1"/>
  <c r="J122" i="5"/>
  <c r="J111" i="5" s="1"/>
  <c r="V486" i="5"/>
  <c r="V478" i="5" s="1"/>
  <c r="V122" i="5"/>
  <c r="V111" i="5" s="1"/>
  <c r="L489" i="5"/>
  <c r="L607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508" i="39" s="1"/>
  <c r="S610" i="39" s="1"/>
  <c r="S160" i="39"/>
  <c r="S111" i="39" s="1"/>
  <c r="S4" i="39" s="1"/>
  <c r="O509" i="39"/>
  <c r="O160" i="39"/>
  <c r="O111" i="39" s="1"/>
  <c r="O4" i="39" s="1"/>
  <c r="K509" i="39"/>
  <c r="K508" i="39" s="1"/>
  <c r="K610" i="39" s="1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S478" i="3"/>
  <c r="S606" i="3" s="1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K458" i="3"/>
  <c r="I8" i="3"/>
  <c r="J80" i="3"/>
  <c r="P8" i="3"/>
  <c r="AD102" i="3"/>
  <c r="AD466" i="3" s="1"/>
  <c r="AD468" i="3"/>
  <c r="AD467" i="3" s="1"/>
  <c r="AD603" i="3" s="1"/>
  <c r="AC80" i="3"/>
  <c r="F618" i="2"/>
  <c r="Z618" i="2"/>
  <c r="O298" i="5"/>
  <c r="S458" i="2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N35" i="1"/>
  <c r="N31" i="1" s="1"/>
  <c r="T464" i="1"/>
  <c r="E80" i="5"/>
  <c r="E465" i="5" s="1"/>
  <c r="G464" i="1"/>
  <c r="AE618" i="2"/>
  <c r="T531" i="5"/>
  <c r="J531" i="5"/>
  <c r="D391" i="1"/>
  <c r="I562" i="5"/>
  <c r="I627" i="5" s="1"/>
  <c r="N531" i="5"/>
  <c r="L464" i="2"/>
  <c r="K298" i="5"/>
  <c r="T298" i="1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Z545" i="5"/>
  <c r="Z619" i="5" s="1"/>
  <c r="J298" i="5"/>
  <c r="J298" i="1"/>
  <c r="I269" i="1"/>
  <c r="I543" i="1" s="1"/>
  <c r="N80" i="2"/>
  <c r="N465" i="2" s="1"/>
  <c r="R573" i="1"/>
  <c r="R571" i="1" s="1"/>
  <c r="R630" i="1" s="1"/>
  <c r="N562" i="1"/>
  <c r="N627" i="1" s="1"/>
  <c r="M391" i="1"/>
  <c r="W391" i="1"/>
  <c r="F391" i="1"/>
  <c r="O31" i="2"/>
  <c r="O460" i="2" s="1"/>
  <c r="T562" i="2"/>
  <c r="T627" i="2" s="1"/>
  <c r="S557" i="1"/>
  <c r="S556" i="1" s="1"/>
  <c r="I526" i="5"/>
  <c r="I192" i="5"/>
  <c r="R573" i="5"/>
  <c r="R571" i="5" s="1"/>
  <c r="R630" i="5" s="1"/>
  <c r="AD573" i="5"/>
  <c r="AD571" i="5" s="1"/>
  <c r="AD630" i="5" s="1"/>
  <c r="AD415" i="5"/>
  <c r="S102" i="2"/>
  <c r="S466" i="2" s="1"/>
  <c r="S468" i="2"/>
  <c r="S467" i="2" s="1"/>
  <c r="S603" i="2" s="1"/>
  <c r="J464" i="1"/>
  <c r="G399" i="2"/>
  <c r="AE458" i="1"/>
  <c r="N458" i="5"/>
  <c r="AA301" i="2"/>
  <c r="AA300" i="2" s="1"/>
  <c r="G464" i="5"/>
  <c r="M557" i="1"/>
  <c r="M556" i="1" s="1"/>
  <c r="Q573" i="5"/>
  <c r="Q571" i="5" s="1"/>
  <c r="Q630" i="5" s="1"/>
  <c r="Q415" i="5"/>
  <c r="L80" i="2"/>
  <c r="L465" i="2" s="1"/>
  <c r="T407" i="2"/>
  <c r="E557" i="1"/>
  <c r="E556" i="1" s="1"/>
  <c r="E298" i="1"/>
  <c r="V35" i="5"/>
  <c r="V31" i="5" s="1"/>
  <c r="V460" i="5" s="1"/>
  <c r="AC458" i="1"/>
  <c r="U80" i="2"/>
  <c r="U465" i="2" s="1"/>
  <c r="R102" i="2"/>
  <c r="R466" i="2" s="1"/>
  <c r="R468" i="2"/>
  <c r="R467" i="2" s="1"/>
  <c r="R603" i="2" s="1"/>
  <c r="D573" i="1"/>
  <c r="D571" i="1" s="1"/>
  <c r="D630" i="1" s="1"/>
  <c r="G573" i="5"/>
  <c r="G571" i="5" s="1"/>
  <c r="G630" i="5" s="1"/>
  <c r="G415" i="5"/>
  <c r="F557" i="5"/>
  <c r="F556" i="5" s="1"/>
  <c r="F298" i="5"/>
  <c r="T415" i="2"/>
  <c r="AD536" i="5"/>
  <c r="AD616" i="5" s="1"/>
  <c r="R298" i="1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T367" i="2"/>
  <c r="T558" i="2" s="1"/>
  <c r="Q562" i="2"/>
  <c r="Q627" i="2" s="1"/>
  <c r="H573" i="1"/>
  <c r="H571" i="1" s="1"/>
  <c r="H630" i="1" s="1"/>
  <c r="H415" i="1"/>
  <c r="U102" i="2"/>
  <c r="U466" i="2" s="1"/>
  <c r="U468" i="2"/>
  <c r="U467" i="2" s="1"/>
  <c r="U603" i="2" s="1"/>
  <c r="Y464" i="2"/>
  <c r="J565" i="2"/>
  <c r="J628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U301" i="2"/>
  <c r="U300" i="2" s="1"/>
  <c r="AC80" i="1"/>
  <c r="AC465" i="1" s="1"/>
  <c r="P35" i="5"/>
  <c r="P31" i="5" s="1"/>
  <c r="P460" i="5" s="1"/>
  <c r="K568" i="2"/>
  <c r="K629" i="2" s="1"/>
  <c r="AE35" i="1"/>
  <c r="AE31" i="1" s="1"/>
  <c r="AE460" i="1" s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H391" i="2"/>
  <c r="AB562" i="2"/>
  <c r="AB627" i="2" s="1"/>
  <c r="C464" i="3"/>
  <c r="M69" i="5"/>
  <c r="M68" i="5" s="1"/>
  <c r="P80" i="1"/>
  <c r="P465" i="1" s="1"/>
  <c r="AE35" i="5"/>
  <c r="AE531" i="1"/>
  <c r="C8" i="3"/>
  <c r="C102" i="2"/>
  <c r="C466" i="2" s="1"/>
  <c r="C468" i="2"/>
  <c r="C467" i="2" s="1"/>
  <c r="C603" i="2" s="1"/>
  <c r="P35" i="1"/>
  <c r="P31" i="1" s="1"/>
  <c r="P460" i="1" s="1"/>
  <c r="Y383" i="2"/>
  <c r="X8" i="5"/>
  <c r="P349" i="2"/>
  <c r="C367" i="2"/>
  <c r="C558" i="2" s="1"/>
  <c r="AC80" i="2"/>
  <c r="AC465" i="2" s="1"/>
  <c r="X102" i="2"/>
  <c r="X466" i="2" s="1"/>
  <c r="X468" i="2"/>
  <c r="X467" i="2" s="1"/>
  <c r="X603" i="2" s="1"/>
  <c r="E80" i="1"/>
  <c r="E465" i="1" s="1"/>
  <c r="H399" i="2"/>
  <c r="P399" i="2"/>
  <c r="D577" i="5"/>
  <c r="N577" i="5"/>
  <c r="N425" i="5"/>
  <c r="R577" i="5"/>
  <c r="R425" i="5"/>
  <c r="Z577" i="5"/>
  <c r="Z425" i="5"/>
  <c r="AD478" i="1"/>
  <c r="M173" i="1"/>
  <c r="M111" i="1" s="1"/>
  <c r="O518" i="1"/>
  <c r="O515" i="1" s="1"/>
  <c r="O611" i="1" s="1"/>
  <c r="O173" i="1"/>
  <c r="O111" i="1" s="1"/>
  <c r="G173" i="1"/>
  <c r="G111" i="1" s="1"/>
  <c r="N518" i="1"/>
  <c r="N515" i="1" s="1"/>
  <c r="N611" i="1" s="1"/>
  <c r="N173" i="1"/>
  <c r="N111" i="1" s="1"/>
  <c r="AC518" i="1"/>
  <c r="AC515" i="1" s="1"/>
  <c r="AC611" i="1" s="1"/>
  <c r="AC173" i="1"/>
  <c r="AC111" i="1" s="1"/>
  <c r="S609" i="41"/>
  <c r="G517" i="41"/>
  <c r="G515" i="41" s="1"/>
  <c r="G611" i="41" s="1"/>
  <c r="G173" i="41"/>
  <c r="G111" i="41" s="1"/>
  <c r="G4" i="41" s="1"/>
  <c r="F609" i="41"/>
  <c r="P517" i="41"/>
  <c r="P515" i="41" s="1"/>
  <c r="P611" i="41" s="1"/>
  <c r="V517" i="41"/>
  <c r="V515" i="41" s="1"/>
  <c r="V611" i="41" s="1"/>
  <c r="V173" i="41"/>
  <c r="V111" i="41" s="1"/>
  <c r="V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D425" i="2"/>
  <c r="H425" i="2"/>
  <c r="R425" i="2"/>
  <c r="J425" i="2"/>
  <c r="AE425" i="2"/>
  <c r="M635" i="1"/>
  <c r="M633" i="1" s="1"/>
  <c r="M661" i="1" s="1"/>
  <c r="M106" i="44" s="1"/>
  <c r="M576" i="1"/>
  <c r="Y635" i="1"/>
  <c r="Y576" i="1"/>
  <c r="W635" i="1"/>
  <c r="W576" i="1"/>
  <c r="O635" i="1"/>
  <c r="O633" i="1" s="1"/>
  <c r="O661" i="1" s="1"/>
  <c r="O106" i="44" s="1"/>
  <c r="O576" i="1"/>
  <c r="U635" i="1"/>
  <c r="U576" i="1"/>
  <c r="AE607" i="40"/>
  <c r="F486" i="5"/>
  <c r="F478" i="5" s="1"/>
  <c r="AB478" i="1"/>
  <c r="Q173" i="1"/>
  <c r="AB517" i="41"/>
  <c r="AB515" i="41" s="1"/>
  <c r="AB611" i="41" s="1"/>
  <c r="AB173" i="41"/>
  <c r="AB111" i="41" s="1"/>
  <c r="AB4" i="41" s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Y577" i="5"/>
  <c r="AD518" i="1"/>
  <c r="AD515" i="1" s="1"/>
  <c r="AD611" i="1" s="1"/>
  <c r="R478" i="1"/>
  <c r="J478" i="1"/>
  <c r="U478" i="1"/>
  <c r="E486" i="5"/>
  <c r="E478" i="5" s="1"/>
  <c r="E122" i="5"/>
  <c r="E111" i="5" s="1"/>
  <c r="AC478" i="1"/>
  <c r="C489" i="5"/>
  <c r="C607" i="5" s="1"/>
  <c r="X486" i="5"/>
  <c r="X478" i="5" s="1"/>
  <c r="N502" i="41"/>
  <c r="O517" i="41"/>
  <c r="O515" i="41" s="1"/>
  <c r="O611" i="41" s="1"/>
  <c r="O173" i="41"/>
  <c r="O111" i="41" s="1"/>
  <c r="O4" i="41" s="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G425" i="2"/>
  <c r="O425" i="2"/>
  <c r="L486" i="5"/>
  <c r="L478" i="5" s="1"/>
  <c r="L122" i="5"/>
  <c r="W517" i="41"/>
  <c r="W515" i="41" s="1"/>
  <c r="W611" i="41" s="1"/>
  <c r="W173" i="41"/>
  <c r="W111" i="41" s="1"/>
  <c r="W4" i="41" s="1"/>
  <c r="Y502" i="41"/>
  <c r="D502" i="4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U460" i="3" s="1"/>
  <c r="G31" i="3"/>
  <c r="G460" i="3" s="1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I531" i="5"/>
  <c r="W557" i="5"/>
  <c r="W556" i="5" s="1"/>
  <c r="W298" i="5"/>
  <c r="P573" i="1"/>
  <c r="P571" i="1" s="1"/>
  <c r="P630" i="1" s="1"/>
  <c r="P415" i="1"/>
  <c r="AD531" i="5"/>
  <c r="T458" i="5"/>
  <c r="D298" i="5"/>
  <c r="L458" i="5"/>
  <c r="W464" i="5"/>
  <c r="S526" i="5"/>
  <c r="K298" i="1"/>
  <c r="O526" i="5"/>
  <c r="Z458" i="1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Y458" i="1"/>
  <c r="AC545" i="1"/>
  <c r="AC619" i="1" s="1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D399" i="2"/>
  <c r="H565" i="2"/>
  <c r="H628" i="2" s="1"/>
  <c r="L577" i="5"/>
  <c r="L425" i="5"/>
  <c r="T577" i="5"/>
  <c r="T425" i="5"/>
  <c r="V577" i="5"/>
  <c r="AD607" i="40"/>
  <c r="R173" i="1"/>
  <c r="R111" i="1" s="1"/>
  <c r="J518" i="1"/>
  <c r="J515" i="1" s="1"/>
  <c r="J611" i="1" s="1"/>
  <c r="J173" i="1"/>
  <c r="U173" i="1"/>
  <c r="U111" i="1" s="1"/>
  <c r="D518" i="1"/>
  <c r="D515" i="1" s="1"/>
  <c r="D611" i="1" s="1"/>
  <c r="D173" i="1"/>
  <c r="D111" i="1" s="1"/>
  <c r="P518" i="1"/>
  <c r="P515" i="1" s="1"/>
  <c r="P611" i="1" s="1"/>
  <c r="P173" i="1"/>
  <c r="P111" i="1" s="1"/>
  <c r="K518" i="1"/>
  <c r="K515" i="1" s="1"/>
  <c r="K611" i="1" s="1"/>
  <c r="K173" i="1"/>
  <c r="K111" i="1" s="1"/>
  <c r="AA518" i="1"/>
  <c r="AA515" i="1" s="1"/>
  <c r="AA6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509" i="39"/>
  <c r="R508" i="39" s="1"/>
  <c r="R610" i="39" s="1"/>
  <c r="R160" i="39"/>
  <c r="R111" i="39" s="1"/>
  <c r="R4" i="39" s="1"/>
  <c r="N509" i="39"/>
  <c r="N160" i="39"/>
  <c r="N111" i="39" s="1"/>
  <c r="N4" i="39" s="1"/>
  <c r="H509" i="39"/>
  <c r="H508" i="39" s="1"/>
  <c r="H610" i="39" s="1"/>
  <c r="H160" i="39"/>
  <c r="H111" i="39" s="1"/>
  <c r="H4" i="39" s="1"/>
  <c r="C509" i="39"/>
  <c r="C508" i="39" s="1"/>
  <c r="C610" i="39" s="1"/>
  <c r="C160" i="39"/>
  <c r="C111" i="39" s="1"/>
  <c r="C4" i="39" s="1"/>
  <c r="G509" i="39"/>
  <c r="G508" i="39" s="1"/>
  <c r="G610" i="39" s="1"/>
  <c r="G160" i="39"/>
  <c r="G111" i="39" s="1"/>
  <c r="G4" i="39" s="1"/>
  <c r="D509" i="39"/>
  <c r="D508" i="39" s="1"/>
  <c r="D610" i="39" s="1"/>
  <c r="D160" i="39"/>
  <c r="D111" i="39" s="1"/>
  <c r="D4" i="39" s="1"/>
  <c r="F635" i="2"/>
  <c r="F633" i="2" s="1"/>
  <c r="F661" i="2" s="1"/>
  <c r="F104" i="44" s="1"/>
  <c r="F576" i="2"/>
  <c r="P635" i="2"/>
  <c r="D635" i="2"/>
  <c r="D633" i="2" s="1"/>
  <c r="D661" i="2" s="1"/>
  <c r="D104" i="44" s="1"/>
  <c r="D576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J635" i="2"/>
  <c r="J633" i="2" s="1"/>
  <c r="J661" i="2" s="1"/>
  <c r="J104" i="44" s="1"/>
  <c r="J576" i="2"/>
  <c r="AE635" i="2"/>
  <c r="AC509" i="39"/>
  <c r="AC160" i="39"/>
  <c r="AC111" i="39" s="1"/>
  <c r="AC4" i="39" s="1"/>
  <c r="Y509" i="39"/>
  <c r="Y160" i="39"/>
  <c r="Y111" i="39" s="1"/>
  <c r="Y4" i="39" s="1"/>
  <c r="T509" i="39"/>
  <c r="T160" i="39"/>
  <c r="T111" i="39" s="1"/>
  <c r="T4" i="39" s="1"/>
  <c r="H516" i="3"/>
  <c r="AA425" i="1"/>
  <c r="J425" i="1"/>
  <c r="I425" i="1"/>
  <c r="C577" i="3"/>
  <c r="H577" i="5"/>
  <c r="H425" i="5"/>
  <c r="Q425" i="5"/>
  <c r="S577" i="5"/>
  <c r="S425" i="5"/>
  <c r="AC577" i="5"/>
  <c r="AC425" i="5"/>
  <c r="AE518" i="1"/>
  <c r="AE515" i="1" s="1"/>
  <c r="AE611" i="1" s="1"/>
  <c r="AE173" i="1"/>
  <c r="AD517" i="40"/>
  <c r="AD515" i="40" s="1"/>
  <c r="AD611" i="40" s="1"/>
  <c r="AD173" i="40"/>
  <c r="S478" i="1"/>
  <c r="C478" i="1"/>
  <c r="Z478" i="1"/>
  <c r="D478" i="1"/>
  <c r="P478" i="1"/>
  <c r="C486" i="5"/>
  <c r="C478" i="5" s="1"/>
  <c r="C122" i="5"/>
  <c r="C111" i="5" s="1"/>
  <c r="O486" i="5"/>
  <c r="O478" i="5" s="1"/>
  <c r="O122" i="5"/>
  <c r="O111" i="5" s="1"/>
  <c r="Y486" i="5"/>
  <c r="Y478" i="5" s="1"/>
  <c r="Y122" i="5"/>
  <c r="Y111" i="5" s="1"/>
  <c r="R486" i="5"/>
  <c r="R478" i="5" s="1"/>
  <c r="R122" i="5"/>
  <c r="R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509" i="39"/>
  <c r="P508" i="39" s="1"/>
  <c r="P610" i="39" s="1"/>
  <c r="P160" i="39"/>
  <c r="P111" i="39" s="1"/>
  <c r="P4" i="39" s="1"/>
  <c r="L509" i="39"/>
  <c r="L508" i="39" s="1"/>
  <c r="L610" i="39" s="1"/>
  <c r="L160" i="39"/>
  <c r="L111" i="39" s="1"/>
  <c r="L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Q635" i="2"/>
  <c r="Q633" i="2" s="1"/>
  <c r="Q661" i="2" s="1"/>
  <c r="Q104" i="44" s="1"/>
  <c r="Q576" i="2"/>
  <c r="M635" i="2"/>
  <c r="S635" i="2"/>
  <c r="S576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Z635" i="2"/>
  <c r="Z576" i="2"/>
  <c r="AE517" i="40"/>
  <c r="AE515" i="40" s="1"/>
  <c r="AE611" i="40" s="1"/>
  <c r="AE173" i="40"/>
  <c r="I489" i="5"/>
  <c r="I607" i="5" s="1"/>
  <c r="T489" i="5"/>
  <c r="T607" i="5" s="1"/>
  <c r="AA489" i="5"/>
  <c r="AA607" i="5" s="1"/>
  <c r="Q478" i="1"/>
  <c r="AE509" i="39"/>
  <c r="AE508" i="39" s="1"/>
  <c r="AE610" i="39" s="1"/>
  <c r="AE160" i="39"/>
  <c r="W509" i="39"/>
  <c r="W508" i="39" s="1"/>
  <c r="W610" i="39" s="1"/>
  <c r="W160" i="39"/>
  <c r="W111" i="39" s="1"/>
  <c r="W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R478" i="3"/>
  <c r="R606" i="3" s="1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L298" i="1"/>
  <c r="Q8" i="5"/>
  <c r="T35" i="1"/>
  <c r="T31" i="1" s="1"/>
  <c r="C573" i="5"/>
  <c r="C571" i="5" s="1"/>
  <c r="C630" i="5" s="1"/>
  <c r="C415" i="5"/>
  <c r="V573" i="1"/>
  <c r="V571" i="1" s="1"/>
  <c r="V630" i="1" s="1"/>
  <c r="V415" i="1"/>
  <c r="O573" i="1"/>
  <c r="O571" i="1" s="1"/>
  <c r="O630" i="1" s="1"/>
  <c r="O415" i="1"/>
  <c r="R557" i="5"/>
  <c r="R556" i="5" s="1"/>
  <c r="R298" i="5"/>
  <c r="M562" i="1"/>
  <c r="M627" i="1" s="1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T568" i="2"/>
  <c r="T629" i="2" s="1"/>
  <c r="I573" i="1"/>
  <c r="I571" i="1" s="1"/>
  <c r="I630" i="1" s="1"/>
  <c r="W464" i="1"/>
  <c r="P464" i="5"/>
  <c r="M102" i="2"/>
  <c r="M466" i="2" s="1"/>
  <c r="M468" i="2"/>
  <c r="M467" i="2" s="1"/>
  <c r="M603" i="2" s="1"/>
  <c r="AE298" i="5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O35" i="3"/>
  <c r="L69" i="3"/>
  <c r="L68" i="3" s="1"/>
  <c r="F464" i="1"/>
  <c r="W618" i="2"/>
  <c r="AB618" i="2"/>
  <c r="V458" i="1"/>
  <c r="F8" i="1"/>
  <c r="L35" i="2"/>
  <c r="L31" i="2" s="1"/>
  <c r="T35" i="2"/>
  <c r="T31" i="2" s="1"/>
  <c r="R399" i="2"/>
  <c r="S464" i="1"/>
  <c r="H35" i="2"/>
  <c r="H31" i="2" s="1"/>
  <c r="AA618" i="2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R35" i="2"/>
  <c r="R31" i="2" s="1"/>
  <c r="R460" i="2" s="1"/>
  <c r="T391" i="1"/>
  <c r="AB391" i="5"/>
  <c r="AC35" i="2"/>
  <c r="AC31" i="2" s="1"/>
  <c r="AC460" i="2" s="1"/>
  <c r="L102" i="2"/>
  <c r="L466" i="2" s="1"/>
  <c r="L468" i="2"/>
  <c r="L467" i="2" s="1"/>
  <c r="L603" i="2" s="1"/>
  <c r="H573" i="5"/>
  <c r="H571" i="5" s="1"/>
  <c r="H630" i="5" s="1"/>
  <c r="H415" i="5"/>
  <c r="Z557" i="5"/>
  <c r="Z556" i="5" s="1"/>
  <c r="X573" i="5"/>
  <c r="X571" i="5" s="1"/>
  <c r="X630" i="5" s="1"/>
  <c r="X415" i="5"/>
  <c r="F573" i="1"/>
  <c r="F571" i="1" s="1"/>
  <c r="F630" i="1" s="1"/>
  <c r="O536" i="5"/>
  <c r="O616" i="5" s="1"/>
  <c r="G557" i="5"/>
  <c r="G556" i="5" s="1"/>
  <c r="G298" i="5"/>
  <c r="X8" i="2"/>
  <c r="AB298" i="5"/>
  <c r="E526" i="5"/>
  <c r="E192" i="5"/>
  <c r="S573" i="5"/>
  <c r="S571" i="5" s="1"/>
  <c r="S630" i="5" s="1"/>
  <c r="S415" i="5"/>
  <c r="Q571" i="2"/>
  <c r="Q630" i="2" s="1"/>
  <c r="Y573" i="5"/>
  <c r="Y571" i="5" s="1"/>
  <c r="Y630" i="5" s="1"/>
  <c r="Y415" i="5"/>
  <c r="P8" i="2"/>
  <c r="U557" i="5"/>
  <c r="U556" i="5" s="1"/>
  <c r="U298" i="5"/>
  <c r="L531" i="5"/>
  <c r="L530" i="5" s="1"/>
  <c r="L615" i="5" s="1"/>
  <c r="H391" i="5"/>
  <c r="V562" i="1"/>
  <c r="V627" i="1" s="1"/>
  <c r="AE391" i="5"/>
  <c r="Y391" i="1"/>
  <c r="X35" i="2"/>
  <c r="X31" i="2" s="1"/>
  <c r="X460" i="2" s="1"/>
  <c r="S391" i="2"/>
  <c r="Q367" i="2"/>
  <c r="Q558" i="2" s="1"/>
  <c r="R391" i="1"/>
  <c r="K573" i="5"/>
  <c r="K571" i="5" s="1"/>
  <c r="K630" i="5" s="1"/>
  <c r="K415" i="5"/>
  <c r="V557" i="1"/>
  <c r="V556" i="1" s="1"/>
  <c r="V298" i="1"/>
  <c r="W557" i="1"/>
  <c r="W556" i="1" s="1"/>
  <c r="W298" i="1"/>
  <c r="O545" i="5"/>
  <c r="O619" i="5" s="1"/>
  <c r="O8" i="2"/>
  <c r="T383" i="2"/>
  <c r="Q399" i="2"/>
  <c r="AC69" i="5"/>
  <c r="AC68" i="5" s="1"/>
  <c r="S464" i="2"/>
  <c r="O407" i="2"/>
  <c r="AC464" i="1"/>
  <c r="V391" i="2"/>
  <c r="U531" i="1"/>
  <c r="E80" i="2"/>
  <c r="E465" i="2" s="1"/>
  <c r="AB69" i="5"/>
  <c r="AB68" i="5" s="1"/>
  <c r="W415" i="2"/>
  <c r="X557" i="5"/>
  <c r="X556" i="5" s="1"/>
  <c r="Y557" i="5"/>
  <c r="Y556" i="5" s="1"/>
  <c r="Y298" i="5"/>
  <c r="AC80" i="5"/>
  <c r="AC465" i="5" s="1"/>
  <c r="I458" i="1"/>
  <c r="I399" i="2"/>
  <c r="AA545" i="1"/>
  <c r="AA619" i="1" s="1"/>
  <c r="T69" i="5"/>
  <c r="T68" i="5" s="1"/>
  <c r="W35" i="1"/>
  <c r="W31" i="1" s="1"/>
  <c r="W460" i="1" s="1"/>
  <c r="V301" i="2"/>
  <c r="V300" i="2" s="1"/>
  <c r="J571" i="2"/>
  <c r="J630" i="2" s="1"/>
  <c r="G391" i="2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573" i="5"/>
  <c r="W571" i="5" s="1"/>
  <c r="W630" i="5" s="1"/>
  <c r="W415" i="5"/>
  <c r="Y298" i="1"/>
  <c r="G562" i="1"/>
  <c r="G627" i="1" s="1"/>
  <c r="I391" i="1"/>
  <c r="O391" i="2"/>
  <c r="AD69" i="2"/>
  <c r="AD68" i="2" s="1"/>
  <c r="AA69" i="5"/>
  <c r="AA68" i="5" s="1"/>
  <c r="P557" i="1"/>
  <c r="P556" i="1" s="1"/>
  <c r="P298" i="1"/>
  <c r="Z415" i="5"/>
  <c r="Q618" i="2"/>
  <c r="T301" i="2"/>
  <c r="T300" i="2" s="1"/>
  <c r="C391" i="1"/>
  <c r="AD391" i="5"/>
  <c r="Z69" i="5"/>
  <c r="Z68" i="5" s="1"/>
  <c r="O571" i="2"/>
  <c r="O630" i="2" s="1"/>
  <c r="K415" i="2"/>
  <c r="AA399" i="2"/>
  <c r="Y102" i="2"/>
  <c r="Y466" i="2" s="1"/>
  <c r="Y468" i="2"/>
  <c r="Y467" i="2" s="1"/>
  <c r="Y603" i="2" s="1"/>
  <c r="G557" i="1"/>
  <c r="G556" i="1" s="1"/>
  <c r="G298" i="1"/>
  <c r="O383" i="2"/>
  <c r="I69" i="2"/>
  <c r="I68" i="2" s="1"/>
  <c r="AC407" i="2"/>
  <c r="G69" i="2"/>
  <c r="G68" i="2" s="1"/>
  <c r="AC69" i="2"/>
  <c r="AC68" i="2" s="1"/>
  <c r="I557" i="1"/>
  <c r="I556" i="1" s="1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X8" i="1"/>
  <c r="X407" i="2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Z562" i="2"/>
  <c r="Z627" i="2" s="1"/>
  <c r="M391" i="2"/>
  <c r="P562" i="2"/>
  <c r="P627" i="2" s="1"/>
  <c r="AA69" i="2"/>
  <c r="AA68" i="2" s="1"/>
  <c r="C80" i="5"/>
  <c r="C465" i="5" s="1"/>
  <c r="K35" i="1"/>
  <c r="K31" i="1" s="1"/>
  <c r="K460" i="1" s="1"/>
  <c r="X35" i="5"/>
  <c r="X31" i="5" s="1"/>
  <c r="X460" i="5" s="1"/>
  <c r="AB301" i="2"/>
  <c r="AB383" i="2"/>
  <c r="N301" i="2"/>
  <c r="N300" i="2" s="1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Z407" i="2"/>
  <c r="M407" i="2"/>
  <c r="AB407" i="2"/>
  <c r="N367" i="2"/>
  <c r="N558" i="2" s="1"/>
  <c r="P367" i="2"/>
  <c r="P558" i="2" s="1"/>
  <c r="C31" i="3"/>
  <c r="C460" i="3" s="1"/>
  <c r="S69" i="5"/>
  <c r="S68" i="5" s="1"/>
  <c r="O464" i="1"/>
  <c r="X69" i="2"/>
  <c r="X68" i="2" s="1"/>
  <c r="AE69" i="5"/>
  <c r="AE68" i="5" s="1"/>
  <c r="Y407" i="2"/>
  <c r="F8" i="5"/>
  <c r="AE545" i="1"/>
  <c r="AE619" i="1" s="1"/>
  <c r="M399" i="2"/>
  <c r="AB565" i="2"/>
  <c r="AB628" i="2" s="1"/>
  <c r="N545" i="1"/>
  <c r="N619" i="1" s="1"/>
  <c r="C102" i="3"/>
  <c r="C466" i="3" s="1"/>
  <c r="C468" i="3"/>
  <c r="C467" i="3" s="1"/>
  <c r="C603" i="3" s="1"/>
  <c r="C35" i="2"/>
  <c r="C31" i="2" s="1"/>
  <c r="H635" i="1"/>
  <c r="H633" i="1" s="1"/>
  <c r="H661" i="1" s="1"/>
  <c r="H106" i="44" s="1"/>
  <c r="G635" i="1"/>
  <c r="G633" i="1" s="1"/>
  <c r="G661" i="1" s="1"/>
  <c r="G106" i="44" s="1"/>
  <c r="X635" i="1"/>
  <c r="X633" i="1" s="1"/>
  <c r="X661" i="1" s="1"/>
  <c r="X106" i="44" s="1"/>
  <c r="X576" i="1"/>
  <c r="P635" i="1"/>
  <c r="P633" i="1" s="1"/>
  <c r="P661" i="1" s="1"/>
  <c r="P106" i="44" s="1"/>
  <c r="L635" i="1"/>
  <c r="L633" i="1" s="1"/>
  <c r="L661" i="1" s="1"/>
  <c r="L106" i="44" s="1"/>
  <c r="G577" i="5"/>
  <c r="G425" i="5"/>
  <c r="X577" i="5"/>
  <c r="X425" i="5"/>
  <c r="AD486" i="5"/>
  <c r="AD478" i="5" s="1"/>
  <c r="AD122" i="5"/>
  <c r="S518" i="1"/>
  <c r="S515" i="1" s="1"/>
  <c r="S611" i="1" s="1"/>
  <c r="S173" i="1"/>
  <c r="S111" i="1" s="1"/>
  <c r="Y518" i="1"/>
  <c r="Y515" i="1" s="1"/>
  <c r="Y611" i="1" s="1"/>
  <c r="Y173" i="1"/>
  <c r="Y111" i="1" s="1"/>
  <c r="Z173" i="1"/>
  <c r="Z111" i="1" s="1"/>
  <c r="S486" i="5"/>
  <c r="S478" i="5" s="1"/>
  <c r="S122" i="5"/>
  <c r="W478" i="1"/>
  <c r="G486" i="5"/>
  <c r="G478" i="5" s="1"/>
  <c r="G122" i="5"/>
  <c r="G111" i="5" s="1"/>
  <c r="Z486" i="5"/>
  <c r="Z478" i="5" s="1"/>
  <c r="Z122" i="5"/>
  <c r="Z111" i="5" s="1"/>
  <c r="N517" i="41"/>
  <c r="N515" i="41" s="1"/>
  <c r="N611" i="41" s="1"/>
  <c r="N173" i="41"/>
  <c r="N111" i="41" s="1"/>
  <c r="N4" i="41" s="1"/>
  <c r="AA517" i="41"/>
  <c r="AA515" i="41" s="1"/>
  <c r="AA611" i="41" s="1"/>
  <c r="AA173" i="41"/>
  <c r="AA111" i="41" s="1"/>
  <c r="AA4" i="41" s="1"/>
  <c r="E517" i="41"/>
  <c r="E515" i="41" s="1"/>
  <c r="E611" i="41" s="1"/>
  <c r="E173" i="41"/>
  <c r="E111" i="41" s="1"/>
  <c r="E4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Y425" i="2"/>
  <c r="V425" i="2"/>
  <c r="AB425" i="2"/>
  <c r="K425" i="2"/>
  <c r="T425" i="2"/>
  <c r="AD517" i="41"/>
  <c r="AD515" i="41" s="1"/>
  <c r="AD611" i="41" s="1"/>
  <c r="AD173" i="41"/>
  <c r="AD111" i="41" s="1"/>
  <c r="AD4" i="41" s="1"/>
  <c r="H486" i="5"/>
  <c r="H478" i="5" s="1"/>
  <c r="H122" i="5"/>
  <c r="H111" i="5" s="1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H609" i="41"/>
  <c r="D517" i="41"/>
  <c r="D515" i="41" s="1"/>
  <c r="D611" i="41" s="1"/>
  <c r="D173" i="41"/>
  <c r="D111" i="41" s="1"/>
  <c r="D4" i="41" s="1"/>
  <c r="AC517" i="41"/>
  <c r="AC515" i="41" s="1"/>
  <c r="AC611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O516" i="3"/>
  <c r="N472" i="3"/>
  <c r="I489" i="2"/>
  <c r="I607" i="2" s="1"/>
  <c r="AA635" i="1"/>
  <c r="AA633" i="1" s="1"/>
  <c r="AA661" i="1" s="1"/>
  <c r="AA106" i="44" s="1"/>
  <c r="AA576" i="1"/>
  <c r="S635" i="1"/>
  <c r="S576" i="1"/>
  <c r="J635" i="1"/>
  <c r="J633" i="1" s="1"/>
  <c r="J661" i="1" s="1"/>
  <c r="J106" i="44" s="1"/>
  <c r="J576" i="1"/>
  <c r="I635" i="1"/>
  <c r="I633" i="1" s="1"/>
  <c r="I661" i="1" s="1"/>
  <c r="I106" i="44" s="1"/>
  <c r="I576" i="1"/>
  <c r="N635" i="1"/>
  <c r="N576" i="1"/>
  <c r="C577" i="5"/>
  <c r="C425" i="5"/>
  <c r="E577" i="5"/>
  <c r="E425" i="5"/>
  <c r="M577" i="5"/>
  <c r="M425" i="5"/>
  <c r="O577" i="5"/>
  <c r="U577" i="5"/>
  <c r="U425" i="5"/>
  <c r="AA577" i="5"/>
  <c r="AD577" i="5"/>
  <c r="AD425" i="5"/>
  <c r="AD509" i="40"/>
  <c r="AD508" i="40" s="1"/>
  <c r="AD610" i="40" s="1"/>
  <c r="AD160" i="40"/>
  <c r="H478" i="1"/>
  <c r="I478" i="1"/>
  <c r="Q489" i="5"/>
  <c r="Q607" i="5" s="1"/>
  <c r="M489" i="5"/>
  <c r="M607" i="5" s="1"/>
  <c r="W489" i="5"/>
  <c r="W607" i="5" s="1"/>
  <c r="L518" i="1"/>
  <c r="L515" i="1" s="1"/>
  <c r="L611" i="1" s="1"/>
  <c r="L173" i="1"/>
  <c r="L111" i="1" s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K517" i="41"/>
  <c r="K515" i="41" s="1"/>
  <c r="K611" i="41" s="1"/>
  <c r="K173" i="41"/>
  <c r="K111" i="41" s="1"/>
  <c r="K4" i="41" s="1"/>
  <c r="V502" i="41"/>
  <c r="X517" i="41"/>
  <c r="X515" i="41" s="1"/>
  <c r="X611" i="41" s="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U425" i="2"/>
  <c r="L425" i="2"/>
  <c r="E425" i="2"/>
  <c r="AD425" i="2"/>
  <c r="AC425" i="2"/>
  <c r="Q425" i="1"/>
  <c r="Z425" i="1"/>
  <c r="AE425" i="1"/>
  <c r="F425" i="1"/>
  <c r="AD425" i="1"/>
  <c r="V425" i="1"/>
  <c r="AE509" i="40"/>
  <c r="AE508" i="40" s="1"/>
  <c r="AE610" i="40" s="1"/>
  <c r="AE160" i="40"/>
  <c r="AE111" i="40" s="1"/>
  <c r="AE4" i="40" s="1"/>
  <c r="I486" i="5"/>
  <c r="I478" i="5" s="1"/>
  <c r="T486" i="5"/>
  <c r="T478" i="5" s="1"/>
  <c r="T122" i="5"/>
  <c r="AA486" i="5"/>
  <c r="AA478" i="5" s="1"/>
  <c r="AA122" i="5"/>
  <c r="AA111" i="5" s="1"/>
  <c r="J489" i="5"/>
  <c r="J607" i="5" s="1"/>
  <c r="AB518" i="1"/>
  <c r="AB515" i="1" s="1"/>
  <c r="AB611" i="1" s="1"/>
  <c r="AB173" i="1"/>
  <c r="AB111" i="1" s="1"/>
  <c r="AB489" i="5"/>
  <c r="AB607" i="5" s="1"/>
  <c r="AB502" i="41"/>
  <c r="U502" i="41"/>
  <c r="R517" i="41"/>
  <c r="R515" i="41" s="1"/>
  <c r="R611" i="41" s="1"/>
  <c r="R173" i="41"/>
  <c r="R111" i="41" s="1"/>
  <c r="R4" i="41" s="1"/>
  <c r="T517" i="41"/>
  <c r="T515" i="41" s="1"/>
  <c r="T611" i="41" s="1"/>
  <c r="T173" i="41"/>
  <c r="T111" i="41" s="1"/>
  <c r="T4" i="41" s="1"/>
  <c r="M517" i="41"/>
  <c r="M515" i="41" s="1"/>
  <c r="M611" i="41" s="1"/>
  <c r="M173" i="41"/>
  <c r="M111" i="41" s="1"/>
  <c r="M4" i="41" s="1"/>
  <c r="C517" i="41"/>
  <c r="C515" i="41" s="1"/>
  <c r="C611" i="41" s="1"/>
  <c r="C173" i="41"/>
  <c r="C111" i="41" s="1"/>
  <c r="C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S12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AD371" i="3" l="1"/>
  <c r="M371" i="3"/>
  <c r="P301" i="2"/>
  <c r="F545" i="1"/>
  <c r="F619" i="1" s="1"/>
  <c r="G431" i="3"/>
  <c r="C568" i="2"/>
  <c r="C629" i="2" s="1"/>
  <c r="V383" i="2"/>
  <c r="H426" i="3"/>
  <c r="P489" i="5"/>
  <c r="P607" i="5" s="1"/>
  <c r="Y489" i="5"/>
  <c r="Y607" i="5" s="1"/>
  <c r="R489" i="5"/>
  <c r="R607" i="5" s="1"/>
  <c r="AE557" i="1"/>
  <c r="AE556" i="1" s="1"/>
  <c r="AB391" i="1"/>
  <c r="E536" i="5"/>
  <c r="E616" i="5" s="1"/>
  <c r="M536" i="5"/>
  <c r="M616" i="5" s="1"/>
  <c r="U349" i="2"/>
  <c r="X562" i="5"/>
  <c r="X627" i="5" s="1"/>
  <c r="Q557" i="1"/>
  <c r="Q556" i="1" s="1"/>
  <c r="G415" i="1"/>
  <c r="Z298" i="1"/>
  <c r="X391" i="5"/>
  <c r="U567" i="2"/>
  <c r="U565" i="2" s="1"/>
  <c r="U628" i="2" s="1"/>
  <c r="Q269" i="1"/>
  <c r="Q543" i="1" s="1"/>
  <c r="G174" i="3"/>
  <c r="G516" i="3" s="1"/>
  <c r="AE489" i="5"/>
  <c r="AE607" i="5" s="1"/>
  <c r="T391" i="5"/>
  <c r="C407" i="2"/>
  <c r="S549" i="2"/>
  <c r="S620" i="2" s="1"/>
  <c r="V67" i="2"/>
  <c r="Q349" i="2"/>
  <c r="AE568" i="2"/>
  <c r="AE629" i="2" s="1"/>
  <c r="Q301" i="2"/>
  <c r="Q300" i="2" s="1"/>
  <c r="L94" i="67"/>
  <c r="K94" i="67"/>
  <c r="E94" i="67"/>
  <c r="AA94" i="67"/>
  <c r="Z94" i="67"/>
  <c r="X94" i="67"/>
  <c r="AE94" i="67"/>
  <c r="AC94" i="67"/>
  <c r="M94" i="67"/>
  <c r="H94" i="67"/>
  <c r="V94" i="67"/>
  <c r="F94" i="67"/>
  <c r="Y94" i="67"/>
  <c r="N94" i="67"/>
  <c r="J94" i="67"/>
  <c r="G94" i="67"/>
  <c r="AD94" i="67"/>
  <c r="AB94" i="67"/>
  <c r="AF94" i="67"/>
  <c r="D94" i="67"/>
  <c r="P94" i="67"/>
  <c r="T94" i="67"/>
  <c r="Q94" i="67"/>
  <c r="W94" i="67"/>
  <c r="R94" i="67"/>
  <c r="S94" i="67"/>
  <c r="O94" i="67"/>
  <c r="I94" i="67"/>
  <c r="U94" i="67"/>
  <c r="S298" i="5"/>
  <c r="M391" i="5"/>
  <c r="U383" i="2"/>
  <c r="U573" i="5"/>
  <c r="U571" i="5" s="1"/>
  <c r="U630" i="5" s="1"/>
  <c r="E557" i="5"/>
  <c r="E556" i="5" s="1"/>
  <c r="Q564" i="1"/>
  <c r="Q562" i="1" s="1"/>
  <c r="Q627" i="1" s="1"/>
  <c r="F562" i="2"/>
  <c r="F627" i="2" s="1"/>
  <c r="L399" i="2"/>
  <c r="G383" i="2"/>
  <c r="F216" i="1"/>
  <c r="M530" i="1"/>
  <c r="X391" i="1"/>
  <c r="AE226" i="3"/>
  <c r="AE533" i="3" s="1"/>
  <c r="P213" i="3"/>
  <c r="F380" i="3"/>
  <c r="F559" i="2"/>
  <c r="F626" i="2" s="1"/>
  <c r="AE349" i="2"/>
  <c r="AE563" i="3"/>
  <c r="C212" i="71"/>
  <c r="D212" i="71" s="1"/>
  <c r="C79" i="70"/>
  <c r="AE560" i="3"/>
  <c r="C84" i="70"/>
  <c r="C210" i="71"/>
  <c r="D210" i="71" s="1"/>
  <c r="C209" i="71"/>
  <c r="D209" i="71" s="1"/>
  <c r="C227" i="70"/>
  <c r="C83" i="70"/>
  <c r="C141" i="71"/>
  <c r="D141" i="71" s="1"/>
  <c r="C203" i="71"/>
  <c r="D203" i="71" s="1"/>
  <c r="C8" i="70"/>
  <c r="C46" i="70"/>
  <c r="C138" i="71"/>
  <c r="D138" i="71" s="1"/>
  <c r="C96" i="70"/>
  <c r="C153" i="71"/>
  <c r="D153" i="71" s="1"/>
  <c r="C95" i="70"/>
  <c r="C150" i="71"/>
  <c r="D150" i="71" s="1"/>
  <c r="C207" i="71"/>
  <c r="D207" i="71" s="1"/>
  <c r="C225" i="70"/>
  <c r="C37" i="70"/>
  <c r="C202" i="71"/>
  <c r="D202" i="71" s="1"/>
  <c r="C205" i="71"/>
  <c r="D205" i="71" s="1"/>
  <c r="C78" i="70"/>
  <c r="C224" i="70"/>
  <c r="C206" i="71"/>
  <c r="D206" i="71" s="1"/>
  <c r="C185" i="71"/>
  <c r="D185" i="71" s="1"/>
  <c r="C44" i="70"/>
  <c r="C162" i="70"/>
  <c r="C84" i="71"/>
  <c r="D84" i="71" s="1"/>
  <c r="C227" i="71"/>
  <c r="D227" i="71" s="1"/>
  <c r="C36" i="70"/>
  <c r="C60" i="70"/>
  <c r="C110" i="71"/>
  <c r="D110" i="71" s="1"/>
  <c r="C68" i="70"/>
  <c r="C162" i="71"/>
  <c r="D162" i="71" s="1"/>
  <c r="C33" i="70"/>
  <c r="C114" i="71"/>
  <c r="D114" i="71" s="1"/>
  <c r="C186" i="70"/>
  <c r="C120" i="71"/>
  <c r="D120" i="71" s="1"/>
  <c r="AE514" i="3"/>
  <c r="C185" i="70"/>
  <c r="C119" i="71"/>
  <c r="D119" i="71" s="1"/>
  <c r="D52" i="70"/>
  <c r="D88" i="70"/>
  <c r="C200" i="71"/>
  <c r="D200" i="71" s="1"/>
  <c r="C222" i="70"/>
  <c r="C75" i="70"/>
  <c r="C149" i="71"/>
  <c r="D149" i="71" s="1"/>
  <c r="C200" i="70"/>
  <c r="C147" i="71"/>
  <c r="D147" i="71" s="1"/>
  <c r="AE374" i="3"/>
  <c r="C204" i="71"/>
  <c r="D204" i="71" s="1"/>
  <c r="C223" i="70"/>
  <c r="C70" i="70"/>
  <c r="C151" i="71"/>
  <c r="D151" i="71" s="1"/>
  <c r="C201" i="71"/>
  <c r="D201" i="71" s="1"/>
  <c r="C6" i="70"/>
  <c r="C199" i="70"/>
  <c r="C140" i="71"/>
  <c r="D140" i="71" s="1"/>
  <c r="AE569" i="3"/>
  <c r="C216" i="71"/>
  <c r="D216" i="71" s="1"/>
  <c r="C230" i="70"/>
  <c r="C82" i="70"/>
  <c r="C148" i="71"/>
  <c r="D148" i="71" s="1"/>
  <c r="C80" i="70"/>
  <c r="C155" i="71"/>
  <c r="D155" i="71" s="1"/>
  <c r="C62" i="70"/>
  <c r="C176" i="71"/>
  <c r="D176" i="71" s="1"/>
  <c r="C40" i="70"/>
  <c r="C167" i="71"/>
  <c r="D167" i="71" s="1"/>
  <c r="C47" i="70"/>
  <c r="C113" i="71"/>
  <c r="D113" i="71" s="1"/>
  <c r="C214" i="70"/>
  <c r="C178" i="71"/>
  <c r="D178" i="71" s="1"/>
  <c r="AE480" i="3"/>
  <c r="C156" i="70"/>
  <c r="C78" i="71"/>
  <c r="D78" i="71" s="1"/>
  <c r="C163" i="70"/>
  <c r="C85" i="71"/>
  <c r="D85" i="71" s="1"/>
  <c r="C187" i="70"/>
  <c r="C121" i="71"/>
  <c r="D121" i="71" s="1"/>
  <c r="AE512" i="3"/>
  <c r="C76" i="70"/>
  <c r="C117" i="71"/>
  <c r="D117" i="71" s="1"/>
  <c r="C157" i="71"/>
  <c r="D157" i="71" s="1"/>
  <c r="C58" i="70"/>
  <c r="C22" i="70"/>
  <c r="C166" i="71"/>
  <c r="D166" i="71" s="1"/>
  <c r="C23" i="70"/>
  <c r="C111" i="71"/>
  <c r="D111" i="71" s="1"/>
  <c r="C38" i="70"/>
  <c r="C226" i="71"/>
  <c r="D226" i="71" s="1"/>
  <c r="C54" i="70"/>
  <c r="C112" i="71"/>
  <c r="D112" i="71" s="1"/>
  <c r="AE491" i="3"/>
  <c r="C172" i="70"/>
  <c r="C94" i="71"/>
  <c r="D94" i="71" s="1"/>
  <c r="D175" i="70"/>
  <c r="C197" i="71"/>
  <c r="D197" i="71" s="1"/>
  <c r="C9" i="70"/>
  <c r="AE566" i="3"/>
  <c r="C228" i="70"/>
  <c r="C214" i="71"/>
  <c r="D214" i="71" s="1"/>
  <c r="AE532" i="3"/>
  <c r="C81" i="70"/>
  <c r="C145" i="71"/>
  <c r="D145" i="71" s="1"/>
  <c r="C86" i="70"/>
  <c r="C139" i="71"/>
  <c r="D139" i="71" s="1"/>
  <c r="C32" i="70"/>
  <c r="C190" i="71"/>
  <c r="D190" i="71" s="1"/>
  <c r="C89" i="70"/>
  <c r="C143" i="71"/>
  <c r="D143" i="71" s="1"/>
  <c r="C91" i="70"/>
  <c r="C154" i="71"/>
  <c r="D154" i="71" s="1"/>
  <c r="C196" i="71"/>
  <c r="D196" i="71" s="1"/>
  <c r="C12" i="70"/>
  <c r="C25" i="70"/>
  <c r="C170" i="71"/>
  <c r="D170" i="71" s="1"/>
  <c r="C204" i="70"/>
  <c r="C160" i="71"/>
  <c r="D160" i="71" s="1"/>
  <c r="C203" i="70"/>
  <c r="C159" i="71"/>
  <c r="D159" i="71" s="1"/>
  <c r="C207" i="70"/>
  <c r="C164" i="71"/>
  <c r="D164" i="71" s="1"/>
  <c r="C210" i="70"/>
  <c r="C172" i="71"/>
  <c r="D172" i="71" s="1"/>
  <c r="C208" i="70"/>
  <c r="C168" i="71"/>
  <c r="D168" i="71" s="1"/>
  <c r="C43" i="70"/>
  <c r="C179" i="71"/>
  <c r="D179" i="71" s="1"/>
  <c r="C201" i="70"/>
  <c r="C156" i="71"/>
  <c r="D156" i="71" s="1"/>
  <c r="C161" i="71"/>
  <c r="D161" i="71" s="1"/>
  <c r="C205" i="70"/>
  <c r="C202" i="70"/>
  <c r="C158" i="71"/>
  <c r="D158" i="71" s="1"/>
  <c r="C223" i="71"/>
  <c r="D223" i="71" s="1"/>
  <c r="C233" i="70"/>
  <c r="C188" i="70"/>
  <c r="C122" i="71"/>
  <c r="D122" i="71" s="1"/>
  <c r="AE510" i="3"/>
  <c r="C63" i="70"/>
  <c r="C115" i="71"/>
  <c r="D115" i="71" s="1"/>
  <c r="C181" i="71"/>
  <c r="D181" i="71" s="1"/>
  <c r="C59" i="70"/>
  <c r="C224" i="71"/>
  <c r="D224" i="71" s="1"/>
  <c r="C234" i="70"/>
  <c r="C41" i="70"/>
  <c r="C184" i="71"/>
  <c r="D184" i="71" s="1"/>
  <c r="C171" i="70"/>
  <c r="C93" i="71"/>
  <c r="D93" i="71" s="1"/>
  <c r="C65" i="70"/>
  <c r="C109" i="71"/>
  <c r="D109" i="71" s="1"/>
  <c r="D153" i="70"/>
  <c r="D15" i="70"/>
  <c r="C90" i="70"/>
  <c r="C152" i="71"/>
  <c r="D152" i="71" s="1"/>
  <c r="C198" i="70"/>
  <c r="C136" i="71"/>
  <c r="D136" i="71" s="1"/>
  <c r="AE527" i="3"/>
  <c r="C48" i="70"/>
  <c r="C134" i="71"/>
  <c r="D134" i="71" s="1"/>
  <c r="AE574" i="3"/>
  <c r="AE631" i="3" s="1"/>
  <c r="C220" i="71"/>
  <c r="D220" i="71" s="1"/>
  <c r="C7" i="70"/>
  <c r="AE572" i="3"/>
  <c r="C231" i="70"/>
  <c r="C218" i="71"/>
  <c r="D218" i="71" s="1"/>
  <c r="C208" i="71"/>
  <c r="D208" i="71" s="1"/>
  <c r="C226" i="70"/>
  <c r="C85" i="70"/>
  <c r="C142" i="71"/>
  <c r="D142" i="71" s="1"/>
  <c r="C61" i="70"/>
  <c r="C137" i="71"/>
  <c r="D137" i="71" s="1"/>
  <c r="C215" i="70"/>
  <c r="C182" i="71"/>
  <c r="D182" i="71" s="1"/>
  <c r="C177" i="71"/>
  <c r="D177" i="71" s="1"/>
  <c r="C213" i="70"/>
  <c r="C212" i="70"/>
  <c r="C174" i="71"/>
  <c r="D174" i="71" s="1"/>
  <c r="C216" i="70"/>
  <c r="C183" i="71"/>
  <c r="D183" i="71" s="1"/>
  <c r="C206" i="70"/>
  <c r="C163" i="71"/>
  <c r="D163" i="71" s="1"/>
  <c r="C217" i="70"/>
  <c r="C186" i="71"/>
  <c r="D186" i="71" s="1"/>
  <c r="C31" i="70"/>
  <c r="C171" i="71"/>
  <c r="D171" i="71" s="1"/>
  <c r="C35" i="70"/>
  <c r="C180" i="71"/>
  <c r="D180" i="71" s="1"/>
  <c r="C169" i="71"/>
  <c r="D169" i="71" s="1"/>
  <c r="C209" i="70"/>
  <c r="C173" i="71"/>
  <c r="D173" i="71" s="1"/>
  <c r="C211" i="70"/>
  <c r="AE511" i="3"/>
  <c r="C69" i="70"/>
  <c r="C116" i="71"/>
  <c r="D116" i="71" s="1"/>
  <c r="C39" i="70"/>
  <c r="C175" i="71"/>
  <c r="D175" i="71" s="1"/>
  <c r="AE513" i="3"/>
  <c r="C71" i="70"/>
  <c r="C118" i="71"/>
  <c r="D118" i="71" s="1"/>
  <c r="C225" i="71"/>
  <c r="D225" i="71" s="1"/>
  <c r="C45" i="70"/>
  <c r="C92" i="70"/>
  <c r="C126" i="71"/>
  <c r="D126" i="71" s="1"/>
  <c r="D152" i="70"/>
  <c r="D77" i="70"/>
  <c r="D14" i="70"/>
  <c r="F604" i="39"/>
  <c r="AB557" i="1"/>
  <c r="AB556" i="1" s="1"/>
  <c r="T463" i="1"/>
  <c r="T602" i="1" s="1"/>
  <c r="AA391" i="5"/>
  <c r="AD226" i="3"/>
  <c r="AD533" i="3" s="1"/>
  <c r="T562" i="5"/>
  <c r="T627" i="5" s="1"/>
  <c r="V367" i="2"/>
  <c r="V558" i="2" s="1"/>
  <c r="AA364" i="3"/>
  <c r="X562" i="2"/>
  <c r="X627" i="2" s="1"/>
  <c r="G562" i="5"/>
  <c r="G627" i="5" s="1"/>
  <c r="D18" i="69"/>
  <c r="D58" i="69" s="1"/>
  <c r="V18" i="69"/>
  <c r="V58" i="69" s="1"/>
  <c r="J536" i="5"/>
  <c r="J616" i="5" s="1"/>
  <c r="AC562" i="2"/>
  <c r="AC627" i="2" s="1"/>
  <c r="P300" i="2"/>
  <c r="D431" i="3"/>
  <c r="J431" i="3"/>
  <c r="H18" i="69"/>
  <c r="H58" i="69" s="1"/>
  <c r="L301" i="2"/>
  <c r="L300" i="2" s="1"/>
  <c r="F301" i="2"/>
  <c r="F300" i="2" s="1"/>
  <c r="G374" i="3"/>
  <c r="AE399" i="2"/>
  <c r="AB545" i="5"/>
  <c r="AB619" i="5" s="1"/>
  <c r="H202" i="3"/>
  <c r="H528" i="3" s="1"/>
  <c r="R279" i="3"/>
  <c r="F565" i="2"/>
  <c r="F628" i="2" s="1"/>
  <c r="F407" i="2"/>
  <c r="Z67" i="1"/>
  <c r="K391" i="1"/>
  <c r="F383" i="2"/>
  <c r="J67" i="2"/>
  <c r="AE415" i="1"/>
  <c r="AB573" i="1"/>
  <c r="AB571" i="1" s="1"/>
  <c r="AB630" i="1" s="1"/>
  <c r="E471" i="39"/>
  <c r="E455" i="39" s="1"/>
  <c r="Y464" i="3"/>
  <c r="V415" i="5"/>
  <c r="R111" i="2"/>
  <c r="AE407" i="2"/>
  <c r="AE565" i="2"/>
  <c r="AE628" i="2" s="1"/>
  <c r="Y67" i="2"/>
  <c r="K269" i="1"/>
  <c r="K543" i="1" s="1"/>
  <c r="AB367" i="2"/>
  <c r="AB558" i="2" s="1"/>
  <c r="K15" i="68"/>
  <c r="AB536" i="5"/>
  <c r="AB616" i="5" s="1"/>
  <c r="K562" i="1"/>
  <c r="K627" i="1" s="1"/>
  <c r="S67" i="2"/>
  <c r="Z67" i="2"/>
  <c r="X573" i="1"/>
  <c r="X571" i="1" s="1"/>
  <c r="X630" i="1" s="1"/>
  <c r="L407" i="2"/>
  <c r="F463" i="1"/>
  <c r="F602" i="1" s="1"/>
  <c r="Z111" i="2"/>
  <c r="P297" i="1"/>
  <c r="S457" i="5"/>
  <c r="P391" i="5"/>
  <c r="L573" i="1"/>
  <c r="L571" i="1" s="1"/>
  <c r="L630" i="1" s="1"/>
  <c r="AA216" i="1"/>
  <c r="V216" i="1"/>
  <c r="AC391" i="1"/>
  <c r="S367" i="2"/>
  <c r="S558" i="2" s="1"/>
  <c r="V368" i="3"/>
  <c r="C269" i="1"/>
  <c r="C543" i="1" s="1"/>
  <c r="Z371" i="3"/>
  <c r="Q67" i="2"/>
  <c r="R67" i="2"/>
  <c r="D298" i="1"/>
  <c r="P415" i="5"/>
  <c r="I349" i="2"/>
  <c r="V380" i="3"/>
  <c r="D549" i="2"/>
  <c r="D620" i="2" s="1"/>
  <c r="G380" i="3"/>
  <c r="S613" i="2"/>
  <c r="S659" i="2" s="1"/>
  <c r="S64" i="44" s="1"/>
  <c r="C557" i="1"/>
  <c r="C556" i="1" s="1"/>
  <c r="AA237" i="3"/>
  <c r="W545" i="5"/>
  <c r="W619" i="5" s="1"/>
  <c r="T272" i="3"/>
  <c r="AB260" i="3"/>
  <c r="U549" i="2"/>
  <c r="J545" i="5"/>
  <c r="J619" i="5" s="1"/>
  <c r="T401" i="3"/>
  <c r="T567" i="3" s="1"/>
  <c r="T368" i="3"/>
  <c r="R562" i="1"/>
  <c r="R627" i="1" s="1"/>
  <c r="X371" i="3"/>
  <c r="K359" i="3"/>
  <c r="K358" i="3" s="1"/>
  <c r="Z301" i="2"/>
  <c r="Z300" i="2" s="1"/>
  <c r="K565" i="2"/>
  <c r="K628" i="2" s="1"/>
  <c r="AC371" i="3"/>
  <c r="K604" i="39"/>
  <c r="E604" i="39"/>
  <c r="Z415" i="1"/>
  <c r="T67" i="1"/>
  <c r="AC545" i="5"/>
  <c r="AC619" i="5" s="1"/>
  <c r="L349" i="2"/>
  <c r="O237" i="3"/>
  <c r="Y562" i="1"/>
  <c r="Y627" i="1" s="1"/>
  <c r="AA368" i="3"/>
  <c r="N415" i="2"/>
  <c r="V298" i="5"/>
  <c r="E383" i="2"/>
  <c r="T270" i="3"/>
  <c r="H371" i="3"/>
  <c r="Y279" i="3"/>
  <c r="S355" i="3"/>
  <c r="AD562" i="5"/>
  <c r="AD627" i="5" s="1"/>
  <c r="K399" i="2"/>
  <c r="Z633" i="1"/>
  <c r="Z661" i="1" s="1"/>
  <c r="Z106" i="44" s="1"/>
  <c r="V633" i="1"/>
  <c r="V661" i="1" s="1"/>
  <c r="V106" i="44" s="1"/>
  <c r="R562" i="2"/>
  <c r="R627" i="2" s="1"/>
  <c r="V18" i="67"/>
  <c r="V59" i="67" s="1"/>
  <c r="G12" i="68"/>
  <c r="G11" i="68" s="1"/>
  <c r="J463" i="2"/>
  <c r="J602" i="2" s="1"/>
  <c r="L355" i="3"/>
  <c r="G377" i="3"/>
  <c r="J545" i="1"/>
  <c r="J619" i="1" s="1"/>
  <c r="E565" i="2"/>
  <c r="E628" i="2" s="1"/>
  <c r="P562" i="5"/>
  <c r="P627" i="5" s="1"/>
  <c r="Q545" i="1"/>
  <c r="Q619" i="1" s="1"/>
  <c r="Z549" i="2"/>
  <c r="Z620" i="2" s="1"/>
  <c r="E367" i="2"/>
  <c r="E558" i="2" s="1"/>
  <c r="U536" i="5"/>
  <c r="U616" i="5" s="1"/>
  <c r="AD545" i="1"/>
  <c r="AD619" i="1" s="1"/>
  <c r="D279" i="3"/>
  <c r="Z216" i="5"/>
  <c r="I301" i="2"/>
  <c r="I300" i="2" s="1"/>
  <c r="I299" i="2" s="1"/>
  <c r="L545" i="1"/>
  <c r="L619" i="1" s="1"/>
  <c r="AE301" i="2"/>
  <c r="AE300" i="2" s="1"/>
  <c r="V463" i="2"/>
  <c r="V602" i="2" s="1"/>
  <c r="AE111" i="41"/>
  <c r="AE4" i="41" s="1"/>
  <c r="J2" i="66" s="1"/>
  <c r="P67" i="5"/>
  <c r="G463" i="5"/>
  <c r="G602" i="5" s="1"/>
  <c r="N530" i="5"/>
  <c r="N615" i="5" s="1"/>
  <c r="O415" i="5"/>
  <c r="V67" i="5"/>
  <c r="L561" i="2"/>
  <c r="AA562" i="5"/>
  <c r="AA627" i="5" s="1"/>
  <c r="Y549" i="2"/>
  <c r="Y620" i="2" s="1"/>
  <c r="Y613" i="2" s="1"/>
  <c r="Y659" i="2" s="1"/>
  <c r="Y64" i="44" s="1"/>
  <c r="V545" i="5"/>
  <c r="V619" i="5" s="1"/>
  <c r="V192" i="5"/>
  <c r="X545" i="5"/>
  <c r="X619" i="5" s="1"/>
  <c r="I359" i="3"/>
  <c r="D374" i="3"/>
  <c r="T111" i="2"/>
  <c r="Y216" i="5"/>
  <c r="Q272" i="3"/>
  <c r="Q270" i="3" s="1"/>
  <c r="D213" i="3"/>
  <c r="AD568" i="2"/>
  <c r="AD629" i="2" s="1"/>
  <c r="N237" i="3"/>
  <c r="H409" i="3"/>
  <c r="H570" i="3" s="1"/>
  <c r="Y260" i="3"/>
  <c r="Q355" i="3"/>
  <c r="U380" i="3"/>
  <c r="AA371" i="3"/>
  <c r="V559" i="2"/>
  <c r="V626" i="2" s="1"/>
  <c r="AC568" i="2"/>
  <c r="AC629" i="2" s="1"/>
  <c r="M545" i="1"/>
  <c r="M619" i="1" s="1"/>
  <c r="Q463" i="2"/>
  <c r="Q602" i="2" s="1"/>
  <c r="S463" i="2"/>
  <c r="S602" i="2" s="1"/>
  <c r="X67" i="5"/>
  <c r="N111" i="2"/>
  <c r="F471" i="39"/>
  <c r="F455" i="39" s="1"/>
  <c r="F453" i="39" s="1"/>
  <c r="Q471" i="41"/>
  <c r="Q455" i="41" s="1"/>
  <c r="E463" i="1"/>
  <c r="E602" i="1" s="1"/>
  <c r="Y530" i="5"/>
  <c r="Y615" i="5" s="1"/>
  <c r="AA391" i="1"/>
  <c r="U391" i="5"/>
  <c r="S7" i="5"/>
  <c r="U407" i="2"/>
  <c r="AD391" i="2"/>
  <c r="AE391" i="1"/>
  <c r="L391" i="1"/>
  <c r="N549" i="2"/>
  <c r="N620" i="2" s="1"/>
  <c r="AB549" i="2"/>
  <c r="AB620" i="2" s="1"/>
  <c r="AB613" i="2" s="1"/>
  <c r="AB659" i="2" s="1"/>
  <c r="AB64" i="44" s="1"/>
  <c r="AD380" i="3"/>
  <c r="AC367" i="2"/>
  <c r="AC558" i="2" s="1"/>
  <c r="O301" i="2"/>
  <c r="O300" i="2" s="1"/>
  <c r="N374" i="3"/>
  <c r="X213" i="3"/>
  <c r="K536" i="5"/>
  <c r="K616" i="5" s="1"/>
  <c r="R536" i="5"/>
  <c r="R616" i="5" s="1"/>
  <c r="Q549" i="2"/>
  <c r="Q620" i="2" s="1"/>
  <c r="Q613" i="2" s="1"/>
  <c r="Q659" i="2" s="1"/>
  <c r="Q64" i="44" s="1"/>
  <c r="C562" i="1"/>
  <c r="C627" i="1" s="1"/>
  <c r="H269" i="1"/>
  <c r="C536" i="5"/>
  <c r="C616" i="5" s="1"/>
  <c r="M562" i="5"/>
  <c r="M627" i="5" s="1"/>
  <c r="K562" i="5"/>
  <c r="K627" i="5" s="1"/>
  <c r="T297" i="65"/>
  <c r="O368" i="3"/>
  <c r="I545" i="5"/>
  <c r="I619" i="5" s="1"/>
  <c r="Q31" i="3"/>
  <c r="Q460" i="3" s="1"/>
  <c r="R19" i="69"/>
  <c r="R18" i="69" s="1"/>
  <c r="R58" i="69" s="1"/>
  <c r="R19" i="67"/>
  <c r="U465" i="3"/>
  <c r="V17" i="69"/>
  <c r="V17" i="67"/>
  <c r="X465" i="3"/>
  <c r="Y17" i="69"/>
  <c r="Y17" i="67"/>
  <c r="R31" i="3"/>
  <c r="R460" i="3" s="1"/>
  <c r="S19" i="69"/>
  <c r="S18" i="69" s="1"/>
  <c r="S58" i="69" s="1"/>
  <c r="S19" i="67"/>
  <c r="W31" i="3"/>
  <c r="X19" i="69"/>
  <c r="X18" i="69" s="1"/>
  <c r="X58" i="69" s="1"/>
  <c r="X19" i="67"/>
  <c r="Z465" i="3"/>
  <c r="Z463" i="3" s="1"/>
  <c r="Z602" i="3" s="1"/>
  <c r="AA17" i="69"/>
  <c r="AA17" i="67"/>
  <c r="W464" i="3"/>
  <c r="X16" i="69"/>
  <c r="X16" i="67"/>
  <c r="T31" i="3"/>
  <c r="T460" i="3" s="1"/>
  <c r="U19" i="69"/>
  <c r="U18" i="69" s="1"/>
  <c r="U58" i="69" s="1"/>
  <c r="U19" i="67"/>
  <c r="I465" i="3"/>
  <c r="J17" i="69"/>
  <c r="J17" i="67"/>
  <c r="AA465" i="3"/>
  <c r="AB17" i="69"/>
  <c r="AB17" i="67"/>
  <c r="P465" i="3"/>
  <c r="Q17" i="69"/>
  <c r="Q17" i="67"/>
  <c r="W16" i="69"/>
  <c r="W16" i="67"/>
  <c r="O465" i="3"/>
  <c r="P17" i="69"/>
  <c r="P17" i="67"/>
  <c r="R465" i="3"/>
  <c r="S17" i="69"/>
  <c r="S17" i="67"/>
  <c r="P31" i="3"/>
  <c r="P460" i="3" s="1"/>
  <c r="Q19" i="69"/>
  <c r="Q18" i="69" s="1"/>
  <c r="Q58" i="69" s="1"/>
  <c r="Q19" i="67"/>
  <c r="Q91" i="67" s="1"/>
  <c r="N465" i="3"/>
  <c r="O17" i="69"/>
  <c r="O17" i="67"/>
  <c r="J458" i="3"/>
  <c r="K12" i="69"/>
  <c r="K11" i="69" s="1"/>
  <c r="K12" i="67"/>
  <c r="K11" i="67" s="1"/>
  <c r="H458" i="3"/>
  <c r="I12" i="69"/>
  <c r="I11" i="69" s="1"/>
  <c r="I12" i="67"/>
  <c r="I11" i="67" s="1"/>
  <c r="K464" i="3"/>
  <c r="L16" i="69"/>
  <c r="L16" i="67"/>
  <c r="K16" i="69"/>
  <c r="K16" i="67"/>
  <c r="T458" i="3"/>
  <c r="U12" i="69"/>
  <c r="U11" i="69" s="1"/>
  <c r="U12" i="67"/>
  <c r="U11" i="67" s="1"/>
  <c r="O464" i="3"/>
  <c r="P16" i="69"/>
  <c r="P16" i="67"/>
  <c r="T552" i="3"/>
  <c r="T621" i="3" s="1"/>
  <c r="K552" i="3"/>
  <c r="K621" i="3" s="1"/>
  <c r="H552" i="3"/>
  <c r="H621" i="3" s="1"/>
  <c r="G552" i="3"/>
  <c r="G621" i="3" s="1"/>
  <c r="E552" i="3"/>
  <c r="E621" i="3" s="1"/>
  <c r="U552" i="3"/>
  <c r="U621" i="3" s="1"/>
  <c r="V552" i="3"/>
  <c r="V621" i="3" s="1"/>
  <c r="G367" i="2"/>
  <c r="G558" i="2" s="1"/>
  <c r="C545" i="5"/>
  <c r="C619" i="5" s="1"/>
  <c r="G269" i="1"/>
  <c r="G543" i="1" s="1"/>
  <c r="E545" i="5"/>
  <c r="E619" i="5" s="1"/>
  <c r="S545" i="5"/>
  <c r="S619" i="5" s="1"/>
  <c r="H580" i="3"/>
  <c r="H637" i="3" s="1"/>
  <c r="I28" i="69"/>
  <c r="I28" i="67"/>
  <c r="W580" i="3"/>
  <c r="W637" i="3" s="1"/>
  <c r="X28" i="69"/>
  <c r="X28" i="67"/>
  <c r="AE579" i="5"/>
  <c r="AE636" i="5" s="1"/>
  <c r="F27" i="66"/>
  <c r="F27" i="68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6"/>
  <c r="G27" i="68"/>
  <c r="G579" i="3"/>
  <c r="G636" i="3" s="1"/>
  <c r="H27" i="69"/>
  <c r="H27" i="67"/>
  <c r="AE580" i="1"/>
  <c r="AE637" i="1" s="1"/>
  <c r="G28" i="68"/>
  <c r="G28" i="66"/>
  <c r="F31" i="3"/>
  <c r="F460" i="3" s="1"/>
  <c r="G19" i="69"/>
  <c r="G18" i="69" s="1"/>
  <c r="G58" i="69" s="1"/>
  <c r="G19" i="67"/>
  <c r="N458" i="3"/>
  <c r="O12" i="69"/>
  <c r="O11" i="69" s="1"/>
  <c r="O12" i="67"/>
  <c r="O11" i="67" s="1"/>
  <c r="Y465" i="3"/>
  <c r="Z17" i="69"/>
  <c r="Z17" i="67"/>
  <c r="K21" i="66"/>
  <c r="R23" i="66" s="1"/>
  <c r="S23" i="66" s="1"/>
  <c r="D31" i="3"/>
  <c r="D460" i="3" s="1"/>
  <c r="E19" i="69"/>
  <c r="E18" i="69" s="1"/>
  <c r="E58" i="69" s="1"/>
  <c r="E19" i="67"/>
  <c r="E91" i="67" s="1"/>
  <c r="K31" i="3"/>
  <c r="L19" i="69"/>
  <c r="L18" i="69" s="1"/>
  <c r="L58" i="69" s="1"/>
  <c r="L19" i="67"/>
  <c r="AE31" i="5"/>
  <c r="F19" i="68"/>
  <c r="F18" i="68" s="1"/>
  <c r="F19" i="66"/>
  <c r="F18" i="66" s="1"/>
  <c r="G19" i="68"/>
  <c r="G18" i="68" s="1"/>
  <c r="G19" i="66"/>
  <c r="G18" i="66" s="1"/>
  <c r="Q12" i="69"/>
  <c r="Q11" i="69" s="1"/>
  <c r="Q12" i="67"/>
  <c r="Q11" i="67" s="1"/>
  <c r="P12" i="69"/>
  <c r="P11" i="69" s="1"/>
  <c r="P12" i="67"/>
  <c r="P11" i="67" s="1"/>
  <c r="W12" i="69"/>
  <c r="W11" i="69" s="1"/>
  <c r="W12" i="67"/>
  <c r="W11" i="67" s="1"/>
  <c r="S471" i="39"/>
  <c r="S455" i="39" s="1"/>
  <c r="S453" i="39" s="1"/>
  <c r="D30" i="66"/>
  <c r="N67" i="5"/>
  <c r="M16" i="69"/>
  <c r="M16" i="67"/>
  <c r="F465" i="3"/>
  <c r="G17" i="69"/>
  <c r="G17" i="67"/>
  <c r="S31" i="3"/>
  <c r="S460" i="3" s="1"/>
  <c r="T19" i="69"/>
  <c r="T18" i="69" s="1"/>
  <c r="T58" i="69" s="1"/>
  <c r="T19" i="67"/>
  <c r="H12" i="69"/>
  <c r="H11" i="69" s="1"/>
  <c r="H12" i="67"/>
  <c r="H11" i="67" s="1"/>
  <c r="Q465" i="3"/>
  <c r="R17" i="69"/>
  <c r="R17" i="67"/>
  <c r="AB463" i="1"/>
  <c r="AB602" i="1" s="1"/>
  <c r="D12" i="69"/>
  <c r="D11" i="69" s="1"/>
  <c r="D12" i="67"/>
  <c r="D11" i="67" s="1"/>
  <c r="AC465" i="3"/>
  <c r="AD17" i="69"/>
  <c r="AD17" i="67"/>
  <c r="R67" i="1"/>
  <c r="L31" i="3"/>
  <c r="L460" i="3" s="1"/>
  <c r="M19" i="69"/>
  <c r="M18" i="69" s="1"/>
  <c r="M58" i="69" s="1"/>
  <c r="M19" i="67"/>
  <c r="M91" i="67" s="1"/>
  <c r="G12" i="69"/>
  <c r="G11" i="69" s="1"/>
  <c r="G12" i="67"/>
  <c r="G11" i="67" s="1"/>
  <c r="Z31" i="3"/>
  <c r="Z460" i="3" s="1"/>
  <c r="AA19" i="69"/>
  <c r="AA18" i="69" s="1"/>
  <c r="AA58" i="69" s="1"/>
  <c r="AA19" i="67"/>
  <c r="E465" i="3"/>
  <c r="F17" i="69"/>
  <c r="F17" i="67"/>
  <c r="Y31" i="3"/>
  <c r="Y460" i="3" s="1"/>
  <c r="Z19" i="69"/>
  <c r="Z18" i="69" s="1"/>
  <c r="Z58" i="69" s="1"/>
  <c r="Z19" i="67"/>
  <c r="R12" i="69"/>
  <c r="R11" i="69" s="1"/>
  <c r="R12" i="67"/>
  <c r="R11" i="67" s="1"/>
  <c r="U16" i="69"/>
  <c r="U16" i="67"/>
  <c r="L17" i="69"/>
  <c r="L17" i="67"/>
  <c r="AE465" i="1"/>
  <c r="G17" i="66"/>
  <c r="G7" i="66" s="1"/>
  <c r="G17" i="68"/>
  <c r="AD458" i="3"/>
  <c r="AE12" i="67"/>
  <c r="AE11" i="67" s="1"/>
  <c r="AE12" i="69"/>
  <c r="AE11" i="69" s="1"/>
  <c r="D16" i="66"/>
  <c r="D16" i="68"/>
  <c r="AC31" i="3"/>
  <c r="AC460" i="3" s="1"/>
  <c r="AD19" i="69"/>
  <c r="AD18" i="69" s="1"/>
  <c r="AD58" i="69" s="1"/>
  <c r="AD19" i="67"/>
  <c r="U464" i="3"/>
  <c r="V16" i="69"/>
  <c r="V16" i="67"/>
  <c r="F12" i="66"/>
  <c r="F11" i="66" s="1"/>
  <c r="F12" i="68"/>
  <c r="F11" i="68" s="1"/>
  <c r="L458" i="3"/>
  <c r="M12" i="69"/>
  <c r="M11" i="69" s="1"/>
  <c r="M12" i="67"/>
  <c r="M11" i="67" s="1"/>
  <c r="E464" i="3"/>
  <c r="F16" i="69"/>
  <c r="F16" i="67"/>
  <c r="Z16" i="69"/>
  <c r="Z16" i="67"/>
  <c r="M67" i="3"/>
  <c r="N16" i="69"/>
  <c r="N16" i="67"/>
  <c r="N464" i="3"/>
  <c r="O16" i="69"/>
  <c r="O16" i="67"/>
  <c r="E458" i="3"/>
  <c r="F12" i="69"/>
  <c r="F11" i="69" s="1"/>
  <c r="F12" i="67"/>
  <c r="F11" i="67" s="1"/>
  <c r="AC552" i="3"/>
  <c r="AC621" i="3" s="1"/>
  <c r="P545" i="5"/>
  <c r="P619" i="5" s="1"/>
  <c r="E301" i="2"/>
  <c r="E300" i="2" s="1"/>
  <c r="AE191" i="2"/>
  <c r="D33" i="66" s="1"/>
  <c r="AE552" i="3"/>
  <c r="AE621" i="3" s="1"/>
  <c r="M552" i="3"/>
  <c r="M621" i="3" s="1"/>
  <c r="W552" i="3"/>
  <c r="W621" i="3" s="1"/>
  <c r="AB552" i="3"/>
  <c r="AB621" i="3" s="1"/>
  <c r="Q545" i="5"/>
  <c r="Q619" i="5" s="1"/>
  <c r="U562" i="5"/>
  <c r="U627" i="5" s="1"/>
  <c r="X552" i="3"/>
  <c r="X621" i="3" s="1"/>
  <c r="I279" i="3"/>
  <c r="Y545" i="5"/>
  <c r="Y619" i="5" s="1"/>
  <c r="D277" i="3"/>
  <c r="O568" i="2"/>
  <c r="O629" i="2" s="1"/>
  <c r="R545" i="5"/>
  <c r="R619" i="5" s="1"/>
  <c r="N272" i="3"/>
  <c r="P409" i="3"/>
  <c r="P570" i="3" s="1"/>
  <c r="U568" i="2"/>
  <c r="U629" i="2" s="1"/>
  <c r="C562" i="5"/>
  <c r="C627" i="5" s="1"/>
  <c r="S552" i="3"/>
  <c r="S621" i="3" s="1"/>
  <c r="AD552" i="3"/>
  <c r="AD621" i="3" s="1"/>
  <c r="I552" i="3"/>
  <c r="I621" i="3" s="1"/>
  <c r="H562" i="5"/>
  <c r="H627" i="5" s="1"/>
  <c r="F562" i="5"/>
  <c r="F627" i="5" s="1"/>
  <c r="F579" i="3"/>
  <c r="F636" i="3" s="1"/>
  <c r="G27" i="69"/>
  <c r="G27" i="67"/>
  <c r="R579" i="3"/>
  <c r="R636" i="3" s="1"/>
  <c r="S27" i="69"/>
  <c r="S27" i="67"/>
  <c r="AA111" i="1"/>
  <c r="Z508" i="39"/>
  <c r="Z610" i="39" s="1"/>
  <c r="Z604" i="39" s="1"/>
  <c r="Z658" i="39" s="1"/>
  <c r="T633" i="1"/>
  <c r="T661" i="1" s="1"/>
  <c r="T106" i="44" s="1"/>
  <c r="D633" i="1"/>
  <c r="D661" i="1" s="1"/>
  <c r="D106" i="44" s="1"/>
  <c r="AC489" i="5"/>
  <c r="AC607" i="5" s="1"/>
  <c r="H577" i="3"/>
  <c r="H634" i="3" s="1"/>
  <c r="I25" i="69"/>
  <c r="I25" i="67"/>
  <c r="I96" i="67" s="1"/>
  <c r="P580" i="3"/>
  <c r="P637" i="3" s="1"/>
  <c r="Q28" i="69"/>
  <c r="Q28" i="67"/>
  <c r="W426" i="3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P425" i="5"/>
  <c r="S434" i="3"/>
  <c r="V489" i="5"/>
  <c r="V607" i="5" s="1"/>
  <c r="R633" i="1"/>
  <c r="R661" i="1" s="1"/>
  <c r="R106" i="44" s="1"/>
  <c r="AB633" i="1"/>
  <c r="AB661" i="1" s="1"/>
  <c r="AB106" i="44" s="1"/>
  <c r="K577" i="3"/>
  <c r="K634" i="3" s="1"/>
  <c r="L25" i="69"/>
  <c r="L25" i="67"/>
  <c r="L96" i="67" s="1"/>
  <c r="AD111" i="1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I111" i="5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N489" i="5"/>
  <c r="N607" i="5" s="1"/>
  <c r="AE465" i="5"/>
  <c r="F17" i="66"/>
  <c r="F17" i="68"/>
  <c r="K14" i="66"/>
  <c r="AA16" i="69"/>
  <c r="AA16" i="67"/>
  <c r="V12" i="69"/>
  <c r="V11" i="69" s="1"/>
  <c r="V12" i="67"/>
  <c r="V11" i="67" s="1"/>
  <c r="Q16" i="69"/>
  <c r="Q16" i="67"/>
  <c r="K471" i="39"/>
  <c r="K455" i="39" s="1"/>
  <c r="S604" i="39"/>
  <c r="F16" i="66"/>
  <c r="F16" i="68"/>
  <c r="N463" i="5"/>
  <c r="N602" i="5" s="1"/>
  <c r="O31" i="3"/>
  <c r="O460" i="3" s="1"/>
  <c r="P19" i="67"/>
  <c r="P19" i="69"/>
  <c r="P18" i="69" s="1"/>
  <c r="P58" i="69" s="1"/>
  <c r="AD12" i="69"/>
  <c r="AD11" i="69" s="1"/>
  <c r="AD12" i="67"/>
  <c r="AD11" i="67" s="1"/>
  <c r="AB12" i="69"/>
  <c r="AB11" i="69" s="1"/>
  <c r="AB12" i="67"/>
  <c r="AB11" i="67" s="1"/>
  <c r="AB16" i="69"/>
  <c r="AB16" i="67"/>
  <c r="N31" i="3"/>
  <c r="N7" i="3" s="1"/>
  <c r="O19" i="69"/>
  <c r="O18" i="69" s="1"/>
  <c r="O58" i="69" s="1"/>
  <c r="O19" i="67"/>
  <c r="S16" i="69"/>
  <c r="S16" i="67"/>
  <c r="AE111" i="39"/>
  <c r="AE4" i="39" s="1"/>
  <c r="H31" i="66"/>
  <c r="H29" i="66" s="1"/>
  <c r="H5" i="66" s="1"/>
  <c r="H2" i="68" s="1"/>
  <c r="AE111" i="1"/>
  <c r="G31" i="66"/>
  <c r="G29" i="66" s="1"/>
  <c r="AA415" i="1"/>
  <c r="X111" i="2"/>
  <c r="J465" i="3"/>
  <c r="K17" i="69"/>
  <c r="K17" i="67"/>
  <c r="I67" i="1"/>
  <c r="E399" i="2"/>
  <c r="AC16" i="69"/>
  <c r="AC16" i="67"/>
  <c r="AD465" i="3"/>
  <c r="AE17" i="69"/>
  <c r="AE17" i="67"/>
  <c r="AA31" i="3"/>
  <c r="AA460" i="3" s="1"/>
  <c r="AB19" i="69"/>
  <c r="AB18" i="69" s="1"/>
  <c r="AB58" i="69" s="1"/>
  <c r="AB19" i="67"/>
  <c r="V464" i="3"/>
  <c r="H465" i="3"/>
  <c r="I17" i="69"/>
  <c r="I17" i="67"/>
  <c r="M31" i="3"/>
  <c r="M460" i="3" s="1"/>
  <c r="N19" i="69"/>
  <c r="N18" i="69" s="1"/>
  <c r="N58" i="69" s="1"/>
  <c r="N19" i="67"/>
  <c r="AE465" i="3"/>
  <c r="AF17" i="69"/>
  <c r="AF17" i="67"/>
  <c r="W465" i="3"/>
  <c r="X17" i="69"/>
  <c r="X17" i="67"/>
  <c r="D19" i="68"/>
  <c r="D19" i="66"/>
  <c r="AB31" i="3"/>
  <c r="AC19" i="69"/>
  <c r="AC18" i="69" s="1"/>
  <c r="AC58" i="69" s="1"/>
  <c r="AC19" i="67"/>
  <c r="AC91" i="67" s="1"/>
  <c r="Z458" i="3"/>
  <c r="AA12" i="69"/>
  <c r="AA11" i="69" s="1"/>
  <c r="AA12" i="67"/>
  <c r="AA11" i="67" s="1"/>
  <c r="D465" i="3"/>
  <c r="D463" i="3" s="1"/>
  <c r="D602" i="3" s="1"/>
  <c r="E17" i="69"/>
  <c r="E17" i="67"/>
  <c r="H464" i="3"/>
  <c r="I16" i="69"/>
  <c r="I16" i="67"/>
  <c r="D12" i="66"/>
  <c r="D12" i="68"/>
  <c r="AB458" i="3"/>
  <c r="AC12" i="69"/>
  <c r="AC11" i="69" s="1"/>
  <c r="AC12" i="67"/>
  <c r="AC11" i="67" s="1"/>
  <c r="J31" i="3"/>
  <c r="J460" i="3" s="1"/>
  <c r="K19" i="69"/>
  <c r="K18" i="69" s="1"/>
  <c r="K58" i="69" s="1"/>
  <c r="K19" i="67"/>
  <c r="E16" i="69"/>
  <c r="E16" i="67"/>
  <c r="G464" i="3"/>
  <c r="H16" i="69"/>
  <c r="H16" i="67"/>
  <c r="S458" i="3"/>
  <c r="T12" i="69"/>
  <c r="T11" i="69" s="1"/>
  <c r="T12" i="67"/>
  <c r="T11" i="67" s="1"/>
  <c r="X458" i="3"/>
  <c r="Y12" i="69"/>
  <c r="Y11" i="69" s="1"/>
  <c r="Y12" i="67"/>
  <c r="Y11" i="67" s="1"/>
  <c r="D458" i="3"/>
  <c r="E12" i="69"/>
  <c r="E11" i="69" s="1"/>
  <c r="E12" i="67"/>
  <c r="E11" i="67" s="1"/>
  <c r="M465" i="3"/>
  <c r="N17" i="69"/>
  <c r="N17" i="67"/>
  <c r="R549" i="2"/>
  <c r="R524" i="2" s="1"/>
  <c r="AE368" i="3"/>
  <c r="J552" i="3"/>
  <c r="J621" i="3" s="1"/>
  <c r="D545" i="5"/>
  <c r="D619" i="5" s="1"/>
  <c r="Q279" i="3"/>
  <c r="Q277" i="3" s="1"/>
  <c r="P552" i="3"/>
  <c r="P621" i="3" s="1"/>
  <c r="R552" i="3"/>
  <c r="R621" i="3" s="1"/>
  <c r="AE536" i="5"/>
  <c r="AE616" i="5" s="1"/>
  <c r="T536" i="5"/>
  <c r="T616" i="5" s="1"/>
  <c r="AD260" i="3"/>
  <c r="AD258" i="3" s="1"/>
  <c r="AD542" i="3" s="1"/>
  <c r="H536" i="5"/>
  <c r="H616" i="5" s="1"/>
  <c r="U202" i="3"/>
  <c r="U528" i="3" s="1"/>
  <c r="R349" i="2"/>
  <c r="E559" i="2"/>
  <c r="E626" i="2" s="1"/>
  <c r="AE213" i="3"/>
  <c r="L552" i="3"/>
  <c r="L621" i="3" s="1"/>
  <c r="X269" i="1"/>
  <c r="X543" i="1" s="1"/>
  <c r="X541" i="1" s="1"/>
  <c r="X617" i="1" s="1"/>
  <c r="AA552" i="3"/>
  <c r="AA621" i="3" s="1"/>
  <c r="V374" i="3"/>
  <c r="Q364" i="3"/>
  <c r="K349" i="2"/>
  <c r="K299" i="2" s="1"/>
  <c r="K557" i="2" s="1"/>
  <c r="AA349" i="2"/>
  <c r="K562" i="2"/>
  <c r="K627" i="2" s="1"/>
  <c r="I407" i="2"/>
  <c r="X565" i="2"/>
  <c r="X628" i="2" s="1"/>
  <c r="T349" i="2"/>
  <c r="U571" i="2"/>
  <c r="U630" i="2" s="1"/>
  <c r="O371" i="3"/>
  <c r="X568" i="2"/>
  <c r="X629" i="2" s="1"/>
  <c r="U562" i="2"/>
  <c r="U627" i="2" s="1"/>
  <c r="O349" i="2"/>
  <c r="AC559" i="2"/>
  <c r="AC626" i="2" s="1"/>
  <c r="V571" i="2"/>
  <c r="V630" i="2" s="1"/>
  <c r="D301" i="2"/>
  <c r="D300" i="2" s="1"/>
  <c r="H568" i="2"/>
  <c r="H629" i="2" s="1"/>
  <c r="Z568" i="2"/>
  <c r="Z629" i="2" s="1"/>
  <c r="M568" i="2"/>
  <c r="M629" i="2" s="1"/>
  <c r="D349" i="2"/>
  <c r="K174" i="3"/>
  <c r="K516" i="3" s="1"/>
  <c r="S579" i="3"/>
  <c r="S636" i="3" s="1"/>
  <c r="T27" i="69"/>
  <c r="T27" i="67"/>
  <c r="Z579" i="3"/>
  <c r="Z636" i="3" s="1"/>
  <c r="AA27" i="69"/>
  <c r="AA27" i="67"/>
  <c r="AD174" i="3"/>
  <c r="AD516" i="3" s="1"/>
  <c r="Z349" i="2"/>
  <c r="M359" i="3"/>
  <c r="AB568" i="2"/>
  <c r="AB629" i="2" s="1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J434" i="3"/>
  <c r="Z580" i="3"/>
  <c r="Z637" i="3" s="1"/>
  <c r="AA28" i="69"/>
  <c r="AA28" i="67"/>
  <c r="Z368" i="3"/>
  <c r="Y301" i="2"/>
  <c r="Y300" i="2" s="1"/>
  <c r="C349" i="2"/>
  <c r="C299" i="2" s="1"/>
  <c r="AE580" i="5"/>
  <c r="AE637" i="5" s="1"/>
  <c r="F28" i="68"/>
  <c r="F28" i="66"/>
  <c r="L12" i="69"/>
  <c r="L11" i="69" s="1"/>
  <c r="L12" i="67"/>
  <c r="L11" i="67" s="1"/>
  <c r="AB465" i="3"/>
  <c r="AC17" i="69"/>
  <c r="AC17" i="67"/>
  <c r="K10" i="68"/>
  <c r="K15" i="66"/>
  <c r="R32" i="66" s="1"/>
  <c r="S32" i="66" s="1"/>
  <c r="K14" i="68"/>
  <c r="AF12" i="69"/>
  <c r="AF11" i="69" s="1"/>
  <c r="AF12" i="67"/>
  <c r="AF11" i="67" s="1"/>
  <c r="AE31" i="3"/>
  <c r="AE7" i="3" s="1"/>
  <c r="AF19" i="67"/>
  <c r="AF19" i="69"/>
  <c r="AF18" i="69" s="1"/>
  <c r="AF58" i="69" s="1"/>
  <c r="H31" i="3"/>
  <c r="H460" i="3" s="1"/>
  <c r="I19" i="69"/>
  <c r="I18" i="69" s="1"/>
  <c r="I58" i="69" s="1"/>
  <c r="I19" i="67"/>
  <c r="I91" i="67" s="1"/>
  <c r="R16" i="69"/>
  <c r="R16" i="67"/>
  <c r="G465" i="3"/>
  <c r="H17" i="69"/>
  <c r="H17" i="67"/>
  <c r="V465" i="3"/>
  <c r="W17" i="69"/>
  <c r="W17" i="67"/>
  <c r="V464" i="5"/>
  <c r="V463" i="5" s="1"/>
  <c r="V602" i="5" s="1"/>
  <c r="J12" i="69"/>
  <c r="J11" i="69" s="1"/>
  <c r="J12" i="67"/>
  <c r="J11" i="67" s="1"/>
  <c r="J464" i="3"/>
  <c r="J463" i="3" s="1"/>
  <c r="J602" i="3" s="1"/>
  <c r="I463" i="1"/>
  <c r="I602" i="1" s="1"/>
  <c r="AE16" i="69"/>
  <c r="AE16" i="67"/>
  <c r="G16" i="69"/>
  <c r="G16" i="67"/>
  <c r="S12" i="67"/>
  <c r="S11" i="67" s="1"/>
  <c r="S12" i="69"/>
  <c r="S11" i="69" s="1"/>
  <c r="T465" i="3"/>
  <c r="U17" i="69"/>
  <c r="U17" i="67"/>
  <c r="L465" i="3"/>
  <c r="M17" i="69"/>
  <c r="M17" i="67"/>
  <c r="C465" i="3"/>
  <c r="C463" i="3" s="1"/>
  <c r="C602" i="3" s="1"/>
  <c r="D17" i="69"/>
  <c r="D17" i="67"/>
  <c r="AD31" i="3"/>
  <c r="AD460" i="3" s="1"/>
  <c r="AE19" i="69"/>
  <c r="AE18" i="69" s="1"/>
  <c r="AE58" i="69" s="1"/>
  <c r="AE19" i="67"/>
  <c r="S465" i="3"/>
  <c r="T17" i="69"/>
  <c r="T17" i="67"/>
  <c r="AE465" i="2"/>
  <c r="AE463" i="2" s="1"/>
  <c r="AE602" i="2" s="1"/>
  <c r="D17" i="68"/>
  <c r="D17" i="66"/>
  <c r="S464" i="3"/>
  <c r="T16" i="69"/>
  <c r="T16" i="67"/>
  <c r="AF16" i="69"/>
  <c r="AF16" i="67"/>
  <c r="M458" i="3"/>
  <c r="N12" i="69"/>
  <c r="N11" i="69" s="1"/>
  <c r="N12" i="67"/>
  <c r="N11" i="67" s="1"/>
  <c r="I31" i="3"/>
  <c r="I460" i="3" s="1"/>
  <c r="J19" i="69"/>
  <c r="J18" i="69" s="1"/>
  <c r="J58" i="69" s="1"/>
  <c r="J19" i="67"/>
  <c r="W458" i="3"/>
  <c r="X12" i="69"/>
  <c r="X11" i="69" s="1"/>
  <c r="X12" i="67"/>
  <c r="X11" i="67" s="1"/>
  <c r="J16" i="69"/>
  <c r="J16" i="67"/>
  <c r="Y458" i="3"/>
  <c r="Z12" i="69"/>
  <c r="Z11" i="69" s="1"/>
  <c r="Z12" i="67"/>
  <c r="Z11" i="67" s="1"/>
  <c r="AC464" i="3"/>
  <c r="AD16" i="69"/>
  <c r="AD16" i="67"/>
  <c r="V31" i="3"/>
  <c r="V460" i="3" s="1"/>
  <c r="W19" i="69"/>
  <c r="W18" i="69" s="1"/>
  <c r="W58" i="69" s="1"/>
  <c r="W19" i="67"/>
  <c r="Y16" i="69"/>
  <c r="Y16" i="67"/>
  <c r="E31" i="3"/>
  <c r="E460" i="3" s="1"/>
  <c r="F19" i="69"/>
  <c r="F18" i="69" s="1"/>
  <c r="F58" i="69" s="1"/>
  <c r="F19" i="67"/>
  <c r="Z552" i="3"/>
  <c r="Z621" i="3" s="1"/>
  <c r="F568" i="2"/>
  <c r="F629" i="2" s="1"/>
  <c r="L571" i="2"/>
  <c r="L630" i="2" s="1"/>
  <c r="F571" i="2"/>
  <c r="F630" i="2" s="1"/>
  <c r="W549" i="2"/>
  <c r="W620" i="2" s="1"/>
  <c r="W613" i="2" s="1"/>
  <c r="W659" i="2" s="1"/>
  <c r="W64" i="44" s="1"/>
  <c r="Y552" i="3"/>
  <c r="Y621" i="3" s="1"/>
  <c r="F552" i="3"/>
  <c r="F621" i="3" s="1"/>
  <c r="J549" i="2"/>
  <c r="J620" i="2" s="1"/>
  <c r="J613" i="2" s="1"/>
  <c r="J659" i="2" s="1"/>
  <c r="J64" i="44" s="1"/>
  <c r="N552" i="3"/>
  <c r="N621" i="3" s="1"/>
  <c r="Q552" i="3"/>
  <c r="Q621" i="3" s="1"/>
  <c r="T364" i="3"/>
  <c r="U559" i="2"/>
  <c r="U626" i="2" s="1"/>
  <c r="T269" i="1"/>
  <c r="T543" i="1" s="1"/>
  <c r="T541" i="1" s="1"/>
  <c r="T617" i="1" s="1"/>
  <c r="J301" i="2"/>
  <c r="J300" i="2" s="1"/>
  <c r="AC301" i="2"/>
  <c r="AC300" i="2" s="1"/>
  <c r="O552" i="3"/>
  <c r="O621" i="3" s="1"/>
  <c r="D552" i="3"/>
  <c r="D621" i="3" s="1"/>
  <c r="S301" i="2"/>
  <c r="D579" i="3"/>
  <c r="D636" i="3" s="1"/>
  <c r="E27" i="69"/>
  <c r="E27" i="67"/>
  <c r="J579" i="3"/>
  <c r="J636" i="3" s="1"/>
  <c r="K27" i="69"/>
  <c r="K27" i="67"/>
  <c r="F25" i="68"/>
  <c r="F25" i="66"/>
  <c r="Z489" i="5"/>
  <c r="Z607" i="5" s="1"/>
  <c r="G580" i="3"/>
  <c r="G637" i="3" s="1"/>
  <c r="H28" i="69"/>
  <c r="H28" i="67"/>
  <c r="X580" i="3"/>
  <c r="X637" i="3" s="1"/>
  <c r="Y28" i="69"/>
  <c r="Y28" i="67"/>
  <c r="AD426" i="3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D27" i="66"/>
  <c r="D27" i="68"/>
  <c r="AA580" i="3"/>
  <c r="AA637" i="3" s="1"/>
  <c r="AB28" i="69"/>
  <c r="AB28" i="67"/>
  <c r="D25" i="69"/>
  <c r="D25" i="67"/>
  <c r="D96" i="67" s="1"/>
  <c r="S426" i="3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X31" i="3"/>
  <c r="X460" i="3" s="1"/>
  <c r="Y19" i="69"/>
  <c r="Y18" i="69" s="1"/>
  <c r="Y58" i="69" s="1"/>
  <c r="Y19" i="67"/>
  <c r="Y91" i="67" s="1"/>
  <c r="H18" i="67"/>
  <c r="H59" i="67" s="1"/>
  <c r="D18" i="67"/>
  <c r="D59" i="67" s="1"/>
  <c r="D91" i="67"/>
  <c r="K10" i="66"/>
  <c r="K21" i="68"/>
  <c r="K425" i="1"/>
  <c r="N633" i="1"/>
  <c r="N661" i="1" s="1"/>
  <c r="N106" i="44" s="1"/>
  <c r="S633" i="1"/>
  <c r="S661" i="1" s="1"/>
  <c r="S106" i="44" s="1"/>
  <c r="F425" i="5"/>
  <c r="AC576" i="1"/>
  <c r="E576" i="1"/>
  <c r="Z633" i="2"/>
  <c r="Z661" i="2" s="1"/>
  <c r="Z104" i="44" s="1"/>
  <c r="S633" i="2"/>
  <c r="S661" i="2" s="1"/>
  <c r="S104" i="44" s="1"/>
  <c r="AB425" i="1"/>
  <c r="R425" i="1"/>
  <c r="Z425" i="2"/>
  <c r="S425" i="2"/>
  <c r="W425" i="5"/>
  <c r="U633" i="1"/>
  <c r="U661" i="1" s="1"/>
  <c r="U106" i="44" s="1"/>
  <c r="W633" i="1"/>
  <c r="W661" i="1" s="1"/>
  <c r="W106" i="44" s="1"/>
  <c r="Y633" i="1"/>
  <c r="Y661" i="1" s="1"/>
  <c r="Y106" i="44" s="1"/>
  <c r="K576" i="1"/>
  <c r="F633" i="1"/>
  <c r="F661" i="1" s="1"/>
  <c r="F106" i="44" s="1"/>
  <c r="AA633" i="2"/>
  <c r="AA661" i="2" s="1"/>
  <c r="AA104" i="44" s="1"/>
  <c r="C633" i="2"/>
  <c r="C661" i="2" s="1"/>
  <c r="C104" i="44" s="1"/>
  <c r="I425" i="5"/>
  <c r="I633" i="2"/>
  <c r="I661" i="2" s="1"/>
  <c r="I104" i="44" s="1"/>
  <c r="X633" i="2"/>
  <c r="X661" i="2" s="1"/>
  <c r="X104" i="44" s="1"/>
  <c r="J425" i="5"/>
  <c r="L425" i="1"/>
  <c r="G425" i="1"/>
  <c r="O434" i="3"/>
  <c r="AA425" i="2"/>
  <c r="C425" i="2"/>
  <c r="AA425" i="5"/>
  <c r="O425" i="5"/>
  <c r="AB576" i="1"/>
  <c r="R576" i="1"/>
  <c r="I425" i="2"/>
  <c r="X425" i="2"/>
  <c r="W576" i="2"/>
  <c r="M576" i="2"/>
  <c r="N425" i="1"/>
  <c r="S425" i="1"/>
  <c r="N576" i="2"/>
  <c r="P576" i="2"/>
  <c r="W425" i="2"/>
  <c r="M425" i="2"/>
  <c r="D576" i="1"/>
  <c r="T576" i="1"/>
  <c r="N425" i="2"/>
  <c r="P425" i="2"/>
  <c r="K633" i="1"/>
  <c r="K661" i="1" s="1"/>
  <c r="K106" i="44" s="1"/>
  <c r="U425" i="1"/>
  <c r="Y425" i="1"/>
  <c r="O426" i="3"/>
  <c r="K434" i="3"/>
  <c r="L576" i="1"/>
  <c r="P576" i="1"/>
  <c r="G576" i="1"/>
  <c r="H576" i="1"/>
  <c r="W633" i="2"/>
  <c r="W661" i="2" s="1"/>
  <c r="W104" i="44" s="1"/>
  <c r="M633" i="2"/>
  <c r="M661" i="2" s="1"/>
  <c r="M104" i="44" s="1"/>
  <c r="N633" i="2"/>
  <c r="N661" i="2" s="1"/>
  <c r="N104" i="44" s="1"/>
  <c r="P633" i="2"/>
  <c r="P661" i="2" s="1"/>
  <c r="P104" i="44" s="1"/>
  <c r="Y425" i="5"/>
  <c r="D425" i="5"/>
  <c r="P425" i="1"/>
  <c r="H425" i="1"/>
  <c r="AA562" i="1"/>
  <c r="AA627" i="1" s="1"/>
  <c r="L562" i="1"/>
  <c r="L627" i="1" s="1"/>
  <c r="J562" i="1"/>
  <c r="J627" i="1" s="1"/>
  <c r="AE562" i="1"/>
  <c r="AE627" i="1" s="1"/>
  <c r="Z562" i="1"/>
  <c r="Z627" i="1" s="1"/>
  <c r="O298" i="1"/>
  <c r="N298" i="1"/>
  <c r="N297" i="1" s="1"/>
  <c r="X557" i="1"/>
  <c r="X556" i="1" s="1"/>
  <c r="X625" i="1" s="1"/>
  <c r="U298" i="1"/>
  <c r="AC298" i="1"/>
  <c r="AA557" i="1"/>
  <c r="AA556" i="1" s="1"/>
  <c r="AA625" i="1" s="1"/>
  <c r="S564" i="5"/>
  <c r="S562" i="5" s="1"/>
  <c r="S627" i="5" s="1"/>
  <c r="C391" i="5"/>
  <c r="C297" i="5" s="1"/>
  <c r="U297" i="5"/>
  <c r="AE562" i="5"/>
  <c r="AE627" i="5" s="1"/>
  <c r="M557" i="5"/>
  <c r="M556" i="5" s="1"/>
  <c r="L298" i="5"/>
  <c r="T298" i="5"/>
  <c r="N557" i="5"/>
  <c r="N556" i="5" s="1"/>
  <c r="N625" i="5" s="1"/>
  <c r="P298" i="5"/>
  <c r="P297" i="5" s="1"/>
  <c r="H557" i="5"/>
  <c r="H556" i="5" s="1"/>
  <c r="H625" i="5" s="1"/>
  <c r="AA557" i="5"/>
  <c r="AA556" i="5" s="1"/>
  <c r="C557" i="5"/>
  <c r="C556" i="5" s="1"/>
  <c r="C625" i="5" s="1"/>
  <c r="C624" i="5" s="1"/>
  <c r="C660" i="5" s="1"/>
  <c r="C85" i="44" s="1"/>
  <c r="S359" i="3"/>
  <c r="S358" i="3" s="1"/>
  <c r="M401" i="3"/>
  <c r="M567" i="3" s="1"/>
  <c r="M565" i="3" s="1"/>
  <c r="M628" i="3" s="1"/>
  <c r="I385" i="3"/>
  <c r="N380" i="3"/>
  <c r="AB371" i="3"/>
  <c r="D371" i="3"/>
  <c r="Y371" i="3"/>
  <c r="AE364" i="3"/>
  <c r="Z298" i="65"/>
  <c r="Z297" i="65" s="1"/>
  <c r="X298" i="65"/>
  <c r="X297" i="65" s="1"/>
  <c r="P298" i="65"/>
  <c r="P297" i="65" s="1"/>
  <c r="R415" i="2"/>
  <c r="Y417" i="3"/>
  <c r="Y415" i="2"/>
  <c r="R571" i="2"/>
  <c r="R630" i="2" s="1"/>
  <c r="U415" i="2"/>
  <c r="S417" i="3"/>
  <c r="S573" i="3" s="1"/>
  <c r="L568" i="2"/>
  <c r="L629" i="2" s="1"/>
  <c r="Y409" i="3"/>
  <c r="J568" i="2"/>
  <c r="J629" i="2" s="1"/>
  <c r="V568" i="2"/>
  <c r="V629" i="2" s="1"/>
  <c r="J407" i="2"/>
  <c r="D407" i="2"/>
  <c r="C409" i="3"/>
  <c r="S568" i="2"/>
  <c r="S629" i="2" s="1"/>
  <c r="D568" i="2"/>
  <c r="D629" i="2" s="1"/>
  <c r="Q568" i="2"/>
  <c r="Q629" i="2" s="1"/>
  <c r="V407" i="2"/>
  <c r="S407" i="2"/>
  <c r="D565" i="2"/>
  <c r="D628" i="2" s="1"/>
  <c r="P565" i="2"/>
  <c r="P628" i="2" s="1"/>
  <c r="N565" i="2"/>
  <c r="N628" i="2" s="1"/>
  <c r="R565" i="2"/>
  <c r="R628" i="2" s="1"/>
  <c r="L565" i="2"/>
  <c r="L628" i="2" s="1"/>
  <c r="W391" i="2"/>
  <c r="U391" i="2"/>
  <c r="K391" i="2"/>
  <c r="L391" i="2"/>
  <c r="W562" i="2"/>
  <c r="W627" i="2" s="1"/>
  <c r="Q559" i="2"/>
  <c r="Q626" i="2" s="1"/>
  <c r="I383" i="2"/>
  <c r="G385" i="3"/>
  <c r="G561" i="3" s="1"/>
  <c r="G559" i="3" s="1"/>
  <c r="G626" i="3" s="1"/>
  <c r="Q380" i="3"/>
  <c r="I380" i="3"/>
  <c r="W367" i="2"/>
  <c r="W558" i="2" s="1"/>
  <c r="L380" i="3"/>
  <c r="W380" i="3"/>
  <c r="R367" i="2"/>
  <c r="R558" i="2" s="1"/>
  <c r="W377" i="3"/>
  <c r="AE367" i="2"/>
  <c r="AE558" i="2" s="1"/>
  <c r="L367" i="2"/>
  <c r="L558" i="2" s="1"/>
  <c r="F367" i="2"/>
  <c r="F558" i="2" s="1"/>
  <c r="M367" i="2"/>
  <c r="M558" i="2" s="1"/>
  <c r="H367" i="2"/>
  <c r="H558" i="2" s="1"/>
  <c r="AD367" i="2"/>
  <c r="AD558" i="2" s="1"/>
  <c r="AA367" i="2"/>
  <c r="AA558" i="2" s="1"/>
  <c r="O367" i="2"/>
  <c r="O558" i="2" s="1"/>
  <c r="D367" i="2"/>
  <c r="D558" i="2" s="1"/>
  <c r="E368" i="3"/>
  <c r="Z364" i="3"/>
  <c r="P364" i="3"/>
  <c r="W358" i="3"/>
  <c r="W349" i="2"/>
  <c r="V349" i="2"/>
  <c r="V299" i="2" s="1"/>
  <c r="Q359" i="3"/>
  <c r="U359" i="3"/>
  <c r="U358" i="3" s="1"/>
  <c r="U299" i="2"/>
  <c r="U557" i="2" s="1"/>
  <c r="U556" i="2" s="1"/>
  <c r="E355" i="3"/>
  <c r="AD349" i="2"/>
  <c r="S349" i="2"/>
  <c r="Z299" i="2"/>
  <c r="Z298" i="2" s="1"/>
  <c r="H299" i="2"/>
  <c r="H557" i="2" s="1"/>
  <c r="Q350" i="3"/>
  <c r="Y567" i="2"/>
  <c r="Y565" i="2" s="1"/>
  <c r="Y628" i="2" s="1"/>
  <c r="Y399" i="2"/>
  <c r="C564" i="2"/>
  <c r="C391" i="2"/>
  <c r="M561" i="2"/>
  <c r="M559" i="2" s="1"/>
  <c r="M626" i="2" s="1"/>
  <c r="M383" i="2"/>
  <c r="O564" i="5"/>
  <c r="O562" i="5" s="1"/>
  <c r="O627" i="5" s="1"/>
  <c r="O391" i="5"/>
  <c r="R301" i="2"/>
  <c r="R300" i="2" s="1"/>
  <c r="AE573" i="2"/>
  <c r="AE571" i="2" s="1"/>
  <c r="AE630" i="2" s="1"/>
  <c r="AE415" i="2"/>
  <c r="U350" i="3"/>
  <c r="AC565" i="2"/>
  <c r="AC628" i="2" s="1"/>
  <c r="V567" i="2"/>
  <c r="V565" i="2" s="1"/>
  <c r="V628" i="2" s="1"/>
  <c r="V399" i="2"/>
  <c r="AC349" i="2"/>
  <c r="Y349" i="2"/>
  <c r="Y299" i="2" s="1"/>
  <c r="P568" i="3"/>
  <c r="P629" i="3" s="1"/>
  <c r="AB415" i="2"/>
  <c r="D564" i="5"/>
  <c r="D562" i="5" s="1"/>
  <c r="D627" i="5" s="1"/>
  <c r="D391" i="5"/>
  <c r="D297" i="5" s="1"/>
  <c r="S573" i="2"/>
  <c r="S571" i="2" s="1"/>
  <c r="S630" i="2" s="1"/>
  <c r="S415" i="2"/>
  <c r="Z564" i="5"/>
  <c r="Z562" i="5" s="1"/>
  <c r="Z627" i="5" s="1"/>
  <c r="Z391" i="5"/>
  <c r="Z297" i="5" s="1"/>
  <c r="K367" i="2"/>
  <c r="K558" i="2" s="1"/>
  <c r="C562" i="2"/>
  <c r="C627" i="2" s="1"/>
  <c r="C567" i="2"/>
  <c r="C565" i="2" s="1"/>
  <c r="C628" i="2" s="1"/>
  <c r="C399" i="2"/>
  <c r="N350" i="3"/>
  <c r="T559" i="2"/>
  <c r="T626" i="2" s="1"/>
  <c r="Y367" i="2"/>
  <c r="Y558" i="2" s="1"/>
  <c r="S300" i="2"/>
  <c r="I367" i="2"/>
  <c r="I558" i="2" s="1"/>
  <c r="Y564" i="5"/>
  <c r="Y562" i="5" s="1"/>
  <c r="Y627" i="5" s="1"/>
  <c r="Y391" i="5"/>
  <c r="Y297" i="5" s="1"/>
  <c r="G301" i="2"/>
  <c r="G300" i="2" s="1"/>
  <c r="AA570" i="2"/>
  <c r="AA568" i="2" s="1"/>
  <c r="AA629" i="2" s="1"/>
  <c r="AA407" i="2"/>
  <c r="AB300" i="2"/>
  <c r="AB299" i="2" s="1"/>
  <c r="J399" i="2"/>
  <c r="F391" i="2"/>
  <c r="AD407" i="2"/>
  <c r="N562" i="5"/>
  <c r="N627" i="5" s="1"/>
  <c r="S567" i="2"/>
  <c r="S565" i="2" s="1"/>
  <c r="S628" i="2" s="1"/>
  <c r="Y564" i="2"/>
  <c r="Y562" i="2" s="1"/>
  <c r="Y627" i="2" s="1"/>
  <c r="Y391" i="2"/>
  <c r="N349" i="2"/>
  <c r="H561" i="2"/>
  <c r="H559" i="2" s="1"/>
  <c r="H626" i="2" s="1"/>
  <c r="H383" i="2"/>
  <c r="Z573" i="2"/>
  <c r="Z571" i="2" s="1"/>
  <c r="Z630" i="2" s="1"/>
  <c r="Z415" i="2"/>
  <c r="AC399" i="2"/>
  <c r="AE564" i="2"/>
  <c r="AE562" i="2" s="1"/>
  <c r="AE627" i="2" s="1"/>
  <c r="AE391" i="2"/>
  <c r="R561" i="2"/>
  <c r="R559" i="2" s="1"/>
  <c r="R626" i="2" s="1"/>
  <c r="R383" i="2"/>
  <c r="E570" i="2"/>
  <c r="E568" i="2" s="1"/>
  <c r="E629" i="2" s="1"/>
  <c r="E407" i="2"/>
  <c r="R570" i="2"/>
  <c r="R568" i="2" s="1"/>
  <c r="R629" i="2" s="1"/>
  <c r="R407" i="2"/>
  <c r="R564" i="5"/>
  <c r="R562" i="5" s="1"/>
  <c r="R627" i="5" s="1"/>
  <c r="R391" i="5"/>
  <c r="D409" i="3"/>
  <c r="AC564" i="5"/>
  <c r="AC562" i="5" s="1"/>
  <c r="AC627" i="5" s="1"/>
  <c r="AC391" i="5"/>
  <c r="X349" i="2"/>
  <c r="G349" i="2"/>
  <c r="N570" i="2"/>
  <c r="N568" i="2" s="1"/>
  <c r="N629" i="2" s="1"/>
  <c r="N407" i="2"/>
  <c r="D415" i="2"/>
  <c r="AA562" i="2"/>
  <c r="AA627" i="2" s="1"/>
  <c r="AD562" i="2"/>
  <c r="AD627" i="2" s="1"/>
  <c r="W297" i="65"/>
  <c r="W4" i="65" s="1"/>
  <c r="E562" i="2"/>
  <c r="E627" i="2" s="1"/>
  <c r="F349" i="2"/>
  <c r="R385" i="3"/>
  <c r="R561" i="3" s="1"/>
  <c r="R559" i="3" s="1"/>
  <c r="R626" i="3" s="1"/>
  <c r="AE297" i="1"/>
  <c r="G34" i="66" s="1"/>
  <c r="E364" i="3"/>
  <c r="I350" i="3"/>
  <c r="W364" i="3"/>
  <c r="AA359" i="3"/>
  <c r="AA358" i="3" s="1"/>
  <c r="G368" i="3"/>
  <c r="Z374" i="3"/>
  <c r="AB374" i="3"/>
  <c r="W568" i="2"/>
  <c r="W629" i="2" s="1"/>
  <c r="AC364" i="3"/>
  <c r="AA417" i="3"/>
  <c r="Y364" i="3"/>
  <c r="J409" i="3"/>
  <c r="I377" i="3"/>
  <c r="V364" i="3"/>
  <c r="J380" i="3"/>
  <c r="D571" i="2"/>
  <c r="D630" i="2" s="1"/>
  <c r="S374" i="3"/>
  <c r="D359" i="3"/>
  <c r="P368" i="3"/>
  <c r="Z409" i="3"/>
  <c r="AB409" i="3"/>
  <c r="H359" i="3"/>
  <c r="R297" i="65"/>
  <c r="R4" i="65" s="1"/>
  <c r="E349" i="2"/>
  <c r="AD374" i="3"/>
  <c r="L364" i="3"/>
  <c r="S380" i="3"/>
  <c r="V401" i="3"/>
  <c r="O409" i="3"/>
  <c r="AC350" i="3"/>
  <c r="Y355" i="3"/>
  <c r="M409" i="3"/>
  <c r="AB571" i="2"/>
  <c r="AB630" i="2" s="1"/>
  <c r="S571" i="3"/>
  <c r="S630" i="3" s="1"/>
  <c r="X377" i="3"/>
  <c r="K377" i="3"/>
  <c r="X374" i="3"/>
  <c r="K374" i="3"/>
  <c r="D364" i="3"/>
  <c r="H401" i="3"/>
  <c r="C401" i="3"/>
  <c r="P374" i="3"/>
  <c r="V371" i="3"/>
  <c r="Z391" i="2"/>
  <c r="D368" i="3"/>
  <c r="H545" i="1"/>
  <c r="H619" i="1" s="1"/>
  <c r="Z545" i="1"/>
  <c r="Z619" i="1" s="1"/>
  <c r="AB545" i="1"/>
  <c r="AB619" i="1" s="1"/>
  <c r="P545" i="1"/>
  <c r="P619" i="1" s="1"/>
  <c r="K545" i="1"/>
  <c r="K619" i="1" s="1"/>
  <c r="S545" i="1"/>
  <c r="S619" i="1" s="1"/>
  <c r="U545" i="1"/>
  <c r="U619" i="1" s="1"/>
  <c r="D545" i="1"/>
  <c r="D619" i="1" s="1"/>
  <c r="AA269" i="1"/>
  <c r="AA543" i="1" s="1"/>
  <c r="AC269" i="1"/>
  <c r="AC543" i="1" s="1"/>
  <c r="AC541" i="1" s="1"/>
  <c r="AC617" i="1" s="1"/>
  <c r="AD272" i="3"/>
  <c r="AD270" i="3" s="1"/>
  <c r="M272" i="3"/>
  <c r="M270" i="3" s="1"/>
  <c r="V269" i="1"/>
  <c r="V543" i="1" s="1"/>
  <c r="V541" i="1" s="1"/>
  <c r="V617" i="1" s="1"/>
  <c r="P269" i="1"/>
  <c r="P543" i="1" s="1"/>
  <c r="P541" i="1" s="1"/>
  <c r="P617" i="1" s="1"/>
  <c r="AE269" i="1"/>
  <c r="AE543" i="1" s="1"/>
  <c r="AE541" i="1" s="1"/>
  <c r="AE617" i="1" s="1"/>
  <c r="Z269" i="1"/>
  <c r="Z543" i="1" s="1"/>
  <c r="Z541" i="1" s="1"/>
  <c r="Z617" i="1" s="1"/>
  <c r="F269" i="1"/>
  <c r="F543" i="1" s="1"/>
  <c r="F541" i="1" s="1"/>
  <c r="F617" i="1" s="1"/>
  <c r="C541" i="1"/>
  <c r="C617" i="1" s="1"/>
  <c r="M260" i="3"/>
  <c r="AC260" i="3"/>
  <c r="AC258" i="3" s="1"/>
  <c r="P260" i="3"/>
  <c r="N260" i="3"/>
  <c r="N258" i="3" s="1"/>
  <c r="N542" i="3" s="1"/>
  <c r="AB258" i="3"/>
  <c r="AB542" i="3" s="1"/>
  <c r="AD216" i="1"/>
  <c r="H530" i="1"/>
  <c r="C237" i="3"/>
  <c r="C230" i="3" s="1"/>
  <c r="C534" i="3" s="1"/>
  <c r="AB216" i="1"/>
  <c r="N216" i="1"/>
  <c r="E230" i="3"/>
  <c r="E534" i="3" s="1"/>
  <c r="AE216" i="1"/>
  <c r="C216" i="1"/>
  <c r="Y216" i="1"/>
  <c r="S216" i="1"/>
  <c r="I530" i="1"/>
  <c r="I615" i="1" s="1"/>
  <c r="S530" i="1"/>
  <c r="S615" i="1" s="1"/>
  <c r="F530" i="1"/>
  <c r="I216" i="1"/>
  <c r="N531" i="1"/>
  <c r="N530" i="1" s="1"/>
  <c r="N615" i="1" s="1"/>
  <c r="H545" i="5"/>
  <c r="H619" i="5" s="1"/>
  <c r="T545" i="5"/>
  <c r="T619" i="5" s="1"/>
  <c r="N545" i="5"/>
  <c r="N619" i="5" s="1"/>
  <c r="AE545" i="5"/>
  <c r="AE619" i="5" s="1"/>
  <c r="K545" i="5"/>
  <c r="K619" i="5" s="1"/>
  <c r="L536" i="5"/>
  <c r="L616" i="5" s="1"/>
  <c r="D536" i="5"/>
  <c r="D616" i="5" s="1"/>
  <c r="W536" i="5"/>
  <c r="W616" i="5" s="1"/>
  <c r="Y536" i="5"/>
  <c r="Y616" i="5" s="1"/>
  <c r="P536" i="5"/>
  <c r="P616" i="5" s="1"/>
  <c r="AC536" i="5"/>
  <c r="AC616" i="5" s="1"/>
  <c r="AA536" i="5"/>
  <c r="AA616" i="5" s="1"/>
  <c r="X536" i="5"/>
  <c r="X616" i="5" s="1"/>
  <c r="S536" i="5"/>
  <c r="S616" i="5" s="1"/>
  <c r="AE237" i="3"/>
  <c r="AB216" i="5"/>
  <c r="T216" i="5"/>
  <c r="I216" i="5"/>
  <c r="H530" i="5"/>
  <c r="H615" i="5" s="1"/>
  <c r="AA216" i="5"/>
  <c r="R530" i="5"/>
  <c r="R615" i="5" s="1"/>
  <c r="H226" i="3"/>
  <c r="H533" i="3" s="1"/>
  <c r="L216" i="5"/>
  <c r="O530" i="5"/>
  <c r="O615" i="5" s="1"/>
  <c r="C530" i="5"/>
  <c r="C615" i="5" s="1"/>
  <c r="S530" i="5"/>
  <c r="S615" i="5" s="1"/>
  <c r="T530" i="5"/>
  <c r="T615" i="5" s="1"/>
  <c r="V216" i="5"/>
  <c r="V191" i="5" s="1"/>
  <c r="N525" i="5"/>
  <c r="D192" i="5"/>
  <c r="L202" i="3"/>
  <c r="L528" i="3" s="1"/>
  <c r="AE202" i="3"/>
  <c r="D526" i="5"/>
  <c r="D525" i="5" s="1"/>
  <c r="D614" i="5" s="1"/>
  <c r="AE525" i="5"/>
  <c r="P192" i="5"/>
  <c r="J195" i="3"/>
  <c r="J193" i="3" s="1"/>
  <c r="J526" i="3" s="1"/>
  <c r="AA525" i="5"/>
  <c r="AA614" i="5" s="1"/>
  <c r="Z525" i="5"/>
  <c r="R525" i="5"/>
  <c r="H525" i="5"/>
  <c r="H614" i="5" s="1"/>
  <c r="AD525" i="5"/>
  <c r="AD614" i="5" s="1"/>
  <c r="U620" i="2"/>
  <c r="U524" i="2"/>
  <c r="D613" i="2"/>
  <c r="D659" i="2" s="1"/>
  <c r="D64" i="44" s="1"/>
  <c r="C524" i="2"/>
  <c r="AD549" i="2"/>
  <c r="AD620" i="2" s="1"/>
  <c r="X549" i="2"/>
  <c r="X620" i="2" s="1"/>
  <c r="L549" i="2"/>
  <c r="L620" i="2" s="1"/>
  <c r="L613" i="2" s="1"/>
  <c r="L659" i="2" s="1"/>
  <c r="L64" i="44" s="1"/>
  <c r="C613" i="2"/>
  <c r="C659" i="2" s="1"/>
  <c r="C64" i="44" s="1"/>
  <c r="E549" i="2"/>
  <c r="E620" i="2" s="1"/>
  <c r="AE549" i="2"/>
  <c r="AE620" i="2" s="1"/>
  <c r="AE613" i="2" s="1"/>
  <c r="AE659" i="2" s="1"/>
  <c r="AE64" i="44" s="1"/>
  <c r="M549" i="2"/>
  <c r="M620" i="2" s="1"/>
  <c r="M613" i="2" s="1"/>
  <c r="M659" i="2" s="1"/>
  <c r="M64" i="44" s="1"/>
  <c r="V549" i="2"/>
  <c r="AA549" i="2"/>
  <c r="AA620" i="2" s="1"/>
  <c r="AA613" i="2" s="1"/>
  <c r="AA659" i="2" s="1"/>
  <c r="AA64" i="44" s="1"/>
  <c r="T549" i="2"/>
  <c r="T620" i="2" s="1"/>
  <c r="T613" i="2" s="1"/>
  <c r="T659" i="2" s="1"/>
  <c r="T64" i="44" s="1"/>
  <c r="O549" i="2"/>
  <c r="O620" i="2" s="1"/>
  <c r="O613" i="2" s="1"/>
  <c r="O659" i="2" s="1"/>
  <c r="O64" i="44" s="1"/>
  <c r="T534" i="1"/>
  <c r="T530" i="1" s="1"/>
  <c r="T216" i="1"/>
  <c r="H543" i="1"/>
  <c r="H541" i="1" s="1"/>
  <c r="H617" i="1" s="1"/>
  <c r="H257" i="1"/>
  <c r="K216" i="5"/>
  <c r="K531" i="5"/>
  <c r="K530" i="5" s="1"/>
  <c r="K615" i="5" s="1"/>
  <c r="X192" i="5"/>
  <c r="X526" i="5"/>
  <c r="X525" i="5" s="1"/>
  <c r="W534" i="1"/>
  <c r="W530" i="1" s="1"/>
  <c r="W615" i="1" s="1"/>
  <c r="W216" i="1"/>
  <c r="U216" i="1"/>
  <c r="E525" i="5"/>
  <c r="E614" i="5" s="1"/>
  <c r="N613" i="2"/>
  <c r="N659" i="2" s="1"/>
  <c r="N64" i="44" s="1"/>
  <c r="R216" i="5"/>
  <c r="O192" i="5"/>
  <c r="S192" i="5"/>
  <c r="AD531" i="1"/>
  <c r="AD530" i="1" s="1"/>
  <c r="AD615" i="1" s="1"/>
  <c r="AC216" i="1"/>
  <c r="S216" i="5"/>
  <c r="K192" i="5"/>
  <c r="C192" i="5"/>
  <c r="V530" i="5"/>
  <c r="V615" i="5" s="1"/>
  <c r="J192" i="5"/>
  <c r="G545" i="5"/>
  <c r="G619" i="5" s="1"/>
  <c r="AB202" i="3"/>
  <c r="AB528" i="3" s="1"/>
  <c r="K260" i="3"/>
  <c r="K258" i="3" s="1"/>
  <c r="G237" i="3"/>
  <c r="G230" i="3" s="1"/>
  <c r="G534" i="3" s="1"/>
  <c r="V237" i="3"/>
  <c r="V230" i="3" s="1"/>
  <c r="V534" i="3" s="1"/>
  <c r="O219" i="3"/>
  <c r="O217" i="3" s="1"/>
  <c r="O531" i="3" s="1"/>
  <c r="F213" i="3"/>
  <c r="R545" i="1"/>
  <c r="R619" i="1" s="1"/>
  <c r="U530" i="1"/>
  <c r="U615" i="1" s="1"/>
  <c r="O216" i="5"/>
  <c r="T525" i="5"/>
  <c r="T614" i="5" s="1"/>
  <c r="E216" i="1"/>
  <c r="U257" i="1"/>
  <c r="O525" i="5"/>
  <c r="S525" i="5"/>
  <c r="S524" i="5" s="1"/>
  <c r="H192" i="5"/>
  <c r="R192" i="5"/>
  <c r="AD192" i="5"/>
  <c r="G192" i="5"/>
  <c r="AA192" i="5"/>
  <c r="Y192" i="5"/>
  <c r="J525" i="5"/>
  <c r="Z192" i="5"/>
  <c r="Z191" i="5" s="1"/>
  <c r="AD269" i="1"/>
  <c r="D524" i="2"/>
  <c r="S524" i="2"/>
  <c r="U541" i="1"/>
  <c r="U617" i="1" s="1"/>
  <c r="AE530" i="1"/>
  <c r="AE615" i="1" s="1"/>
  <c r="N216" i="5"/>
  <c r="H216" i="1"/>
  <c r="X216" i="5"/>
  <c r="Y525" i="5"/>
  <c r="Y614" i="5" s="1"/>
  <c r="N192" i="5"/>
  <c r="J530" i="1"/>
  <c r="J615" i="1" s="1"/>
  <c r="F192" i="5"/>
  <c r="U192" i="5"/>
  <c r="Y202" i="3"/>
  <c r="Y528" i="3" s="1"/>
  <c r="F272" i="3"/>
  <c r="F270" i="3" s="1"/>
  <c r="AA530" i="1"/>
  <c r="AC272" i="3"/>
  <c r="AC270" i="3" s="1"/>
  <c r="D269" i="1"/>
  <c r="D257" i="1" s="1"/>
  <c r="M237" i="3"/>
  <c r="C545" i="1"/>
  <c r="C619" i="1" s="1"/>
  <c r="D530" i="1"/>
  <c r="D615" i="1" s="1"/>
  <c r="O530" i="1"/>
  <c r="W525" i="5"/>
  <c r="S244" i="3"/>
  <c r="S240" i="3" s="1"/>
  <c r="S535" i="3" s="1"/>
  <c r="Z536" i="5"/>
  <c r="Z616" i="5" s="1"/>
  <c r="V545" i="1"/>
  <c r="V619" i="1" s="1"/>
  <c r="V536" i="5"/>
  <c r="V616" i="5" s="1"/>
  <c r="I536" i="5"/>
  <c r="I616" i="5" s="1"/>
  <c r="AA545" i="5"/>
  <c r="AA619" i="5" s="1"/>
  <c r="G530" i="1"/>
  <c r="C530" i="1"/>
  <c r="C615" i="1" s="1"/>
  <c r="W545" i="1"/>
  <c r="W619" i="1" s="1"/>
  <c r="Q508" i="39"/>
  <c r="Q610" i="39" s="1"/>
  <c r="Q604" i="39" s="1"/>
  <c r="AA508" i="39"/>
  <c r="AA610" i="39" s="1"/>
  <c r="X173" i="1"/>
  <c r="X111" i="1" s="1"/>
  <c r="Q111" i="1"/>
  <c r="F173" i="1"/>
  <c r="F111" i="1" s="1"/>
  <c r="Z471" i="39"/>
  <c r="Z455" i="39" s="1"/>
  <c r="Z173" i="41"/>
  <c r="Z111" i="41" s="1"/>
  <c r="Z4" i="41" s="1"/>
  <c r="T111" i="5"/>
  <c r="T173" i="1"/>
  <c r="T111" i="1" s="1"/>
  <c r="C173" i="1"/>
  <c r="C111" i="1" s="1"/>
  <c r="AD111" i="5"/>
  <c r="AA160" i="39"/>
  <c r="AA111" i="39" s="1"/>
  <c r="AA4" i="39" s="1"/>
  <c r="F111" i="2"/>
  <c r="Y508" i="39"/>
  <c r="Y610" i="39" s="1"/>
  <c r="Y604" i="39" s="1"/>
  <c r="AE122" i="5"/>
  <c r="H173" i="41"/>
  <c r="H111" i="41" s="1"/>
  <c r="H4" i="41" s="1"/>
  <c r="M111" i="5"/>
  <c r="Q122" i="5"/>
  <c r="Q111" i="5" s="1"/>
  <c r="M508" i="39"/>
  <c r="U508" i="39"/>
  <c r="I508" i="39"/>
  <c r="V508" i="39"/>
  <c r="AD508" i="39"/>
  <c r="S174" i="3"/>
  <c r="S516" i="3" s="1"/>
  <c r="J174" i="3"/>
  <c r="J516" i="3" s="1"/>
  <c r="AB471" i="39"/>
  <c r="AB455" i="39" s="1"/>
  <c r="AB453" i="39" s="1"/>
  <c r="N508" i="39"/>
  <c r="N610" i="39" s="1"/>
  <c r="N604" i="39" s="1"/>
  <c r="J111" i="1"/>
  <c r="I173" i="41"/>
  <c r="I111" i="41" s="1"/>
  <c r="I4" i="41" s="1"/>
  <c r="P122" i="5"/>
  <c r="P111" i="5" s="1"/>
  <c r="X508" i="39"/>
  <c r="W122" i="5"/>
  <c r="W111" i="5" s="1"/>
  <c r="Q160" i="39"/>
  <c r="Q111" i="39" s="1"/>
  <c r="Q4" i="39" s="1"/>
  <c r="Z160" i="39"/>
  <c r="Z111" i="39" s="1"/>
  <c r="Z4" i="39" s="1"/>
  <c r="J161" i="3"/>
  <c r="E161" i="3"/>
  <c r="AB604" i="39"/>
  <c r="AB599" i="39" s="1"/>
  <c r="AB597" i="39" s="1"/>
  <c r="L604" i="41"/>
  <c r="L658" i="41" s="1"/>
  <c r="W471" i="41"/>
  <c r="W455" i="41" s="1"/>
  <c r="W453" i="41" s="1"/>
  <c r="S111" i="5"/>
  <c r="T508" i="39"/>
  <c r="T610" i="39" s="1"/>
  <c r="T604" i="39" s="1"/>
  <c r="AC508" i="39"/>
  <c r="AC610" i="39" s="1"/>
  <c r="AC604" i="39" s="1"/>
  <c r="L111" i="5"/>
  <c r="O508" i="39"/>
  <c r="W111" i="1"/>
  <c r="J508" i="39"/>
  <c r="V161" i="3"/>
  <c r="U489" i="5"/>
  <c r="U607" i="5" s="1"/>
  <c r="S489" i="5"/>
  <c r="S607" i="5" s="1"/>
  <c r="Z463" i="1"/>
  <c r="Z602" i="1" s="1"/>
  <c r="W463" i="1"/>
  <c r="W602" i="1" s="1"/>
  <c r="AE67" i="1"/>
  <c r="R463" i="1"/>
  <c r="R602" i="1" s="1"/>
  <c r="AE463" i="1"/>
  <c r="AE602" i="1" s="1"/>
  <c r="F67" i="1"/>
  <c r="AB67" i="1"/>
  <c r="S67" i="1"/>
  <c r="G463" i="1"/>
  <c r="G602" i="1" s="1"/>
  <c r="Y67" i="1"/>
  <c r="E67" i="1"/>
  <c r="J463" i="1"/>
  <c r="J602" i="1" s="1"/>
  <c r="U67" i="1"/>
  <c r="N67" i="1"/>
  <c r="L67" i="1"/>
  <c r="O67" i="1"/>
  <c r="K67" i="1"/>
  <c r="L463" i="1"/>
  <c r="L602" i="1" s="1"/>
  <c r="U463" i="1"/>
  <c r="U602" i="1" s="1"/>
  <c r="N463" i="1"/>
  <c r="N602" i="1" s="1"/>
  <c r="S463" i="1"/>
  <c r="S602" i="1" s="1"/>
  <c r="O463" i="1"/>
  <c r="O602" i="1" s="1"/>
  <c r="K463" i="1"/>
  <c r="K602" i="1" s="1"/>
  <c r="J67" i="1"/>
  <c r="G67" i="1"/>
  <c r="O67" i="3"/>
  <c r="H67" i="3"/>
  <c r="I7" i="1"/>
  <c r="I5" i="1" s="1"/>
  <c r="I457" i="1"/>
  <c r="I601" i="1" s="1"/>
  <c r="I600" i="1" s="1"/>
  <c r="Y7" i="1"/>
  <c r="Y5" i="1" s="1"/>
  <c r="Y457" i="1"/>
  <c r="Y601" i="1" s="1"/>
  <c r="AC460" i="1"/>
  <c r="AC7" i="1"/>
  <c r="E460" i="1"/>
  <c r="E457" i="1" s="1"/>
  <c r="E7" i="1"/>
  <c r="E5" i="1" s="1"/>
  <c r="AC457" i="1"/>
  <c r="V7" i="1"/>
  <c r="V457" i="1"/>
  <c r="H67" i="5"/>
  <c r="Z67" i="3"/>
  <c r="D463" i="5"/>
  <c r="D602" i="5" s="1"/>
  <c r="G67" i="5"/>
  <c r="C67" i="3"/>
  <c r="H463" i="5"/>
  <c r="H602" i="5" s="1"/>
  <c r="P463" i="5"/>
  <c r="P602" i="5" s="1"/>
  <c r="S67" i="3"/>
  <c r="L7" i="5"/>
  <c r="L457" i="5"/>
  <c r="AC7" i="5"/>
  <c r="N67" i="3"/>
  <c r="O67" i="2"/>
  <c r="W67" i="3"/>
  <c r="F7" i="2"/>
  <c r="AE7" i="2"/>
  <c r="F458" i="2"/>
  <c r="F457" i="2" s="1"/>
  <c r="K465" i="3"/>
  <c r="K463" i="3" s="1"/>
  <c r="K602" i="3" s="1"/>
  <c r="K67" i="3"/>
  <c r="F465" i="2"/>
  <c r="F463" i="2" s="1"/>
  <c r="F67" i="2"/>
  <c r="N460" i="5"/>
  <c r="N457" i="5" s="1"/>
  <c r="N7" i="5"/>
  <c r="N5" i="5" s="1"/>
  <c r="Q534" i="5"/>
  <c r="Q530" i="5" s="1"/>
  <c r="Q615" i="5" s="1"/>
  <c r="Q216" i="5"/>
  <c r="P530" i="5"/>
  <c r="P615" i="5" s="1"/>
  <c r="K549" i="2"/>
  <c r="K620" i="2" s="1"/>
  <c r="K613" i="2" s="1"/>
  <c r="K659" i="2" s="1"/>
  <c r="K64" i="44" s="1"/>
  <c r="G534" i="5"/>
  <c r="G530" i="5" s="1"/>
  <c r="G615" i="5" s="1"/>
  <c r="G216" i="5"/>
  <c r="D533" i="5"/>
  <c r="D530" i="5" s="1"/>
  <c r="D615" i="5" s="1"/>
  <c r="D216" i="5"/>
  <c r="E545" i="1"/>
  <c r="E619" i="1" s="1"/>
  <c r="L533" i="1"/>
  <c r="L530" i="1" s="1"/>
  <c r="L615" i="1" s="1"/>
  <c r="L216" i="1"/>
  <c r="Q525" i="5"/>
  <c r="Q614" i="5" s="1"/>
  <c r="AE531" i="5"/>
  <c r="AE530" i="5" s="1"/>
  <c r="AE216" i="5"/>
  <c r="Q536" i="5"/>
  <c r="Q616" i="5" s="1"/>
  <c r="J534" i="5"/>
  <c r="J530" i="5" s="1"/>
  <c r="J216" i="5"/>
  <c r="O543" i="1"/>
  <c r="O541" i="1" s="1"/>
  <c r="O257" i="1"/>
  <c r="U531" i="5"/>
  <c r="U530" i="5" s="1"/>
  <c r="U615" i="5" s="1"/>
  <c r="U216" i="5"/>
  <c r="Q531" i="1"/>
  <c r="Q530" i="1" s="1"/>
  <c r="Q615" i="1" s="1"/>
  <c r="Q216" i="1"/>
  <c r="AC457" i="5"/>
  <c r="AC67" i="1"/>
  <c r="E530" i="1"/>
  <c r="AC192" i="5"/>
  <c r="V7" i="5"/>
  <c r="V5" i="5" s="1"/>
  <c r="AB67" i="2"/>
  <c r="I464" i="3"/>
  <c r="I67" i="3"/>
  <c r="AC463" i="1"/>
  <c r="AC602" i="1" s="1"/>
  <c r="T192" i="5"/>
  <c r="AE458" i="2"/>
  <c r="AE457" i="2" s="1"/>
  <c r="AE601" i="2" s="1"/>
  <c r="AC525" i="5"/>
  <c r="V457" i="5"/>
  <c r="V456" i="5" s="1"/>
  <c r="P216" i="5"/>
  <c r="P216" i="1"/>
  <c r="R543" i="1"/>
  <c r="R541" i="1" s="1"/>
  <c r="R257" i="1"/>
  <c r="D67" i="3"/>
  <c r="H604" i="41"/>
  <c r="W67" i="1"/>
  <c r="AC216" i="5"/>
  <c r="AB192" i="5"/>
  <c r="AB531" i="1"/>
  <c r="AB530" i="1" s="1"/>
  <c r="V465" i="1"/>
  <c r="V463" i="1" s="1"/>
  <c r="V67" i="1"/>
  <c r="AD533" i="5"/>
  <c r="AD530" i="5" s="1"/>
  <c r="AD216" i="5"/>
  <c r="D543" i="1"/>
  <c r="D541" i="1" s="1"/>
  <c r="D617" i="1" s="1"/>
  <c r="W543" i="1"/>
  <c r="W541" i="1" s="1"/>
  <c r="W617" i="1" s="1"/>
  <c r="W257" i="1"/>
  <c r="W191" i="1" s="1"/>
  <c r="M269" i="1"/>
  <c r="M543" i="1" s="1"/>
  <c r="M541" i="1" s="1"/>
  <c r="M617" i="1" s="1"/>
  <c r="H457" i="1"/>
  <c r="H601" i="1" s="1"/>
  <c r="AC530" i="5"/>
  <c r="AC615" i="5" s="1"/>
  <c r="P530" i="1"/>
  <c r="Y463" i="1"/>
  <c r="Y602" i="1" s="1"/>
  <c r="G525" i="5"/>
  <c r="G614" i="5" s="1"/>
  <c r="AC530" i="1"/>
  <c r="AC615" i="1" s="1"/>
  <c r="K525" i="5"/>
  <c r="N257" i="1"/>
  <c r="AB525" i="5"/>
  <c r="AB614" i="5" s="1"/>
  <c r="C525" i="5"/>
  <c r="C614" i="5" s="1"/>
  <c r="D216" i="1"/>
  <c r="V530" i="1"/>
  <c r="V615" i="1" s="1"/>
  <c r="Y530" i="1"/>
  <c r="Y615" i="1" s="1"/>
  <c r="Z530" i="5"/>
  <c r="Z615" i="5" s="1"/>
  <c r="AB269" i="1"/>
  <c r="AB257" i="1" s="1"/>
  <c r="U219" i="3"/>
  <c r="U217" i="3" s="1"/>
  <c r="U531" i="3" s="1"/>
  <c r="L279" i="3"/>
  <c r="L277" i="3" s="1"/>
  <c r="W270" i="3"/>
  <c r="Y277" i="3"/>
  <c r="F260" i="3"/>
  <c r="F258" i="3" s="1"/>
  <c r="X219" i="3"/>
  <c r="X217" i="3" s="1"/>
  <c r="W237" i="3"/>
  <c r="G272" i="3"/>
  <c r="AD161" i="3"/>
  <c r="R434" i="3"/>
  <c r="I530" i="5"/>
  <c r="I615" i="5" s="1"/>
  <c r="O216" i="1"/>
  <c r="S111" i="2"/>
  <c r="N541" i="1"/>
  <c r="N617" i="1" s="1"/>
  <c r="W192" i="5"/>
  <c r="G216" i="1"/>
  <c r="AA530" i="5"/>
  <c r="AA615" i="5" s="1"/>
  <c r="U525" i="5"/>
  <c r="U614" i="5" s="1"/>
  <c r="AB279" i="3"/>
  <c r="AB277" i="3" s="1"/>
  <c r="P549" i="2"/>
  <c r="P620" i="2" s="1"/>
  <c r="P613" i="2" s="1"/>
  <c r="P659" i="2" s="1"/>
  <c r="P64" i="44" s="1"/>
  <c r="P279" i="3"/>
  <c r="P277" i="3" s="1"/>
  <c r="E269" i="1"/>
  <c r="E543" i="1" s="1"/>
  <c r="E541" i="1" s="1"/>
  <c r="G226" i="3"/>
  <c r="G533" i="3" s="1"/>
  <c r="D202" i="3"/>
  <c r="D528" i="3" s="1"/>
  <c r="X260" i="3"/>
  <c r="X258" i="3" s="1"/>
  <c r="K279" i="3"/>
  <c r="K202" i="3"/>
  <c r="K528" i="3" s="1"/>
  <c r="Y272" i="3"/>
  <c r="Y270" i="3" s="1"/>
  <c r="O226" i="3"/>
  <c r="O533" i="3" s="1"/>
  <c r="S237" i="3"/>
  <c r="S230" i="3" s="1"/>
  <c r="S534" i="3" s="1"/>
  <c r="AA272" i="3"/>
  <c r="J213" i="3"/>
  <c r="J206" i="3" s="1"/>
  <c r="J529" i="3" s="1"/>
  <c r="N226" i="3"/>
  <c r="N533" i="3" s="1"/>
  <c r="AA279" i="3"/>
  <c r="AA277" i="3" s="1"/>
  <c r="D272" i="3"/>
  <c r="D270" i="3" s="1"/>
  <c r="S213" i="3"/>
  <c r="S206" i="3" s="1"/>
  <c r="S529" i="3" s="1"/>
  <c r="F237" i="3"/>
  <c r="F230" i="3" s="1"/>
  <c r="F534" i="3" s="1"/>
  <c r="I161" i="3"/>
  <c r="F161" i="3"/>
  <c r="T174" i="3"/>
  <c r="I174" i="3"/>
  <c r="I516" i="3" s="1"/>
  <c r="U431" i="3"/>
  <c r="AD431" i="3"/>
  <c r="AA426" i="3"/>
  <c r="I525" i="5"/>
  <c r="X530" i="5"/>
  <c r="X615" i="5" s="1"/>
  <c r="AE67" i="2"/>
  <c r="L269" i="1"/>
  <c r="L543" i="1" s="1"/>
  <c r="G536" i="5"/>
  <c r="G616" i="5" s="1"/>
  <c r="T213" i="3"/>
  <c r="R202" i="3"/>
  <c r="R528" i="3" s="1"/>
  <c r="Z213" i="3"/>
  <c r="Z206" i="3" s="1"/>
  <c r="Z529" i="3" s="1"/>
  <c r="AA226" i="3"/>
  <c r="AA533" i="3" s="1"/>
  <c r="I226" i="3"/>
  <c r="I533" i="3" s="1"/>
  <c r="AD237" i="3"/>
  <c r="AD230" i="3" s="1"/>
  <c r="AD534" i="3" s="1"/>
  <c r="AC279" i="3"/>
  <c r="AC277" i="3" s="1"/>
  <c r="AC269" i="3" s="1"/>
  <c r="AC543" i="3" s="1"/>
  <c r="S269" i="1"/>
  <c r="S543" i="1" s="1"/>
  <c r="S541" i="1" s="1"/>
  <c r="C272" i="3"/>
  <c r="C270" i="3" s="1"/>
  <c r="AD434" i="3"/>
  <c r="Z161" i="3"/>
  <c r="AE130" i="3"/>
  <c r="AE486" i="3" s="1"/>
  <c r="AE478" i="3" s="1"/>
  <c r="AE606" i="3" s="1"/>
  <c r="L297" i="1"/>
  <c r="S415" i="3"/>
  <c r="X359" i="3"/>
  <c r="X358" i="3" s="1"/>
  <c r="M431" i="3"/>
  <c r="W431" i="3"/>
  <c r="E431" i="3"/>
  <c r="Z391" i="1"/>
  <c r="Z297" i="1" s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O299" i="2"/>
  <c r="O557" i="2" s="1"/>
  <c r="O556" i="2" s="1"/>
  <c r="E299" i="2"/>
  <c r="E557" i="2" s="1"/>
  <c r="E556" i="2" s="1"/>
  <c r="L393" i="3"/>
  <c r="L564" i="3" s="1"/>
  <c r="L562" i="3" s="1"/>
  <c r="L627" i="3" s="1"/>
  <c r="AE393" i="3"/>
  <c r="U385" i="3"/>
  <c r="G297" i="1"/>
  <c r="J299" i="2"/>
  <c r="T297" i="5"/>
  <c r="AA415" i="5"/>
  <c r="D297" i="1"/>
  <c r="AD567" i="2"/>
  <c r="AD565" i="2" s="1"/>
  <c r="AD628" i="2" s="1"/>
  <c r="V391" i="5"/>
  <c r="V297" i="5" s="1"/>
  <c r="L415" i="2"/>
  <c r="O380" i="3"/>
  <c r="AA341" i="3"/>
  <c r="T299" i="2"/>
  <c r="T557" i="2" s="1"/>
  <c r="T556" i="2" s="1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O399" i="2"/>
  <c r="T371" i="3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J524" i="2"/>
  <c r="C257" i="1"/>
  <c r="AD350" i="3"/>
  <c r="Q219" i="3"/>
  <c r="L359" i="3"/>
  <c r="L358" i="3" s="1"/>
  <c r="X562" i="1"/>
  <c r="X627" i="1" s="1"/>
  <c r="C202" i="3"/>
  <c r="C528" i="3" s="1"/>
  <c r="T565" i="3"/>
  <c r="T628" i="3" s="1"/>
  <c r="P426" i="3"/>
  <c r="H431" i="3"/>
  <c r="AE431" i="3"/>
  <c r="U545" i="5"/>
  <c r="U619" i="5" s="1"/>
  <c r="H216" i="5"/>
  <c r="AB226" i="3"/>
  <c r="AB533" i="3" s="1"/>
  <c r="AB213" i="3"/>
  <c r="AB206" i="3" s="1"/>
  <c r="AB529" i="3" s="1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M111" i="40"/>
  <c r="M4" i="40" s="1"/>
  <c r="D298" i="65"/>
  <c r="D297" i="65" s="1"/>
  <c r="F534" i="5"/>
  <c r="F530" i="5" s="1"/>
  <c r="F615" i="5" s="1"/>
  <c r="F216" i="5"/>
  <c r="R350" i="3"/>
  <c r="L471" i="41"/>
  <c r="L455" i="41" s="1"/>
  <c r="L453" i="41" s="1"/>
  <c r="Z471" i="40"/>
  <c r="Z455" i="40" s="1"/>
  <c r="AB471" i="40"/>
  <c r="AB455" i="40" s="1"/>
  <c r="L471" i="40"/>
  <c r="L455" i="40" s="1"/>
  <c r="Q604" i="41"/>
  <c r="Q658" i="41" s="1"/>
  <c r="Y297" i="1"/>
  <c r="I111" i="40"/>
  <c r="I4" i="40" s="1"/>
  <c r="J297" i="1"/>
  <c r="U613" i="2"/>
  <c r="U659" i="2" s="1"/>
  <c r="U64" i="44" s="1"/>
  <c r="E257" i="1"/>
  <c r="J216" i="1"/>
  <c r="Q192" i="5"/>
  <c r="P525" i="5"/>
  <c r="P614" i="5" s="1"/>
  <c r="R391" i="2"/>
  <c r="O4" i="65"/>
  <c r="U195" i="3"/>
  <c r="P258" i="3"/>
  <c r="P542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J617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V471" i="40"/>
  <c r="V455" i="40" s="1"/>
  <c r="D604" i="40"/>
  <c r="N299" i="2"/>
  <c r="N557" i="2" s="1"/>
  <c r="N556" i="2" s="1"/>
  <c r="AB297" i="1"/>
  <c r="L111" i="40"/>
  <c r="L4" i="40" s="1"/>
  <c r="S191" i="5"/>
  <c r="X299" i="2"/>
  <c r="F297" i="5"/>
  <c r="M297" i="1"/>
  <c r="AA299" i="2"/>
  <c r="AA557" i="2" s="1"/>
  <c r="AA556" i="2" s="1"/>
  <c r="S297" i="1"/>
  <c r="J297" i="5"/>
  <c r="AB530" i="5"/>
  <c r="AB615" i="5" s="1"/>
  <c r="AC613" i="2"/>
  <c r="AC659" i="2" s="1"/>
  <c r="AC64" i="44" s="1"/>
  <c r="AE192" i="5"/>
  <c r="Q257" i="1"/>
  <c r="C216" i="5"/>
  <c r="P202" i="3"/>
  <c r="P528" i="3" s="1"/>
  <c r="F385" i="3"/>
  <c r="Q213" i="3"/>
  <c r="Q206" i="3" s="1"/>
  <c r="Q529" i="3" s="1"/>
  <c r="H219" i="3"/>
  <c r="V562" i="5"/>
  <c r="V627" i="5" s="1"/>
  <c r="P237" i="3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AA206" i="3" s="1"/>
  <c r="AA529" i="3" s="1"/>
  <c r="Z237" i="3"/>
  <c r="Z230" i="3" s="1"/>
  <c r="Z534" i="3" s="1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298" i="65"/>
  <c r="C297" i="65" s="1"/>
  <c r="C4" i="65" s="1"/>
  <c r="R535" i="1"/>
  <c r="R530" i="1" s="1"/>
  <c r="R615" i="1" s="1"/>
  <c r="R216" i="1"/>
  <c r="AA542" i="1"/>
  <c r="S557" i="65"/>
  <c r="S556" i="65" s="1"/>
  <c r="S625" i="65" s="1"/>
  <c r="S624" i="65" s="1"/>
  <c r="S660" i="65" s="1"/>
  <c r="S298" i="65"/>
  <c r="S297" i="65" s="1"/>
  <c r="S4" i="65" s="1"/>
  <c r="K542" i="1"/>
  <c r="K541" i="1" s="1"/>
  <c r="K617" i="1" s="1"/>
  <c r="K257" i="1"/>
  <c r="W216" i="5"/>
  <c r="W531" i="5"/>
  <c r="W530" i="5" s="1"/>
  <c r="W615" i="5" s="1"/>
  <c r="Z460" i="65"/>
  <c r="Z7" i="65"/>
  <c r="I557" i="65"/>
  <c r="I556" i="65" s="1"/>
  <c r="I555" i="65" s="1"/>
  <c r="I298" i="65"/>
  <c r="I297" i="65" s="1"/>
  <c r="K216" i="1"/>
  <c r="K531" i="1"/>
  <c r="K530" i="1" s="1"/>
  <c r="X535" i="1"/>
  <c r="X530" i="1" s="1"/>
  <c r="X615" i="1" s="1"/>
  <c r="X216" i="1"/>
  <c r="L526" i="5"/>
  <c r="L525" i="5" s="1"/>
  <c r="L614" i="5" s="1"/>
  <c r="L613" i="5" s="1"/>
  <c r="L659" i="5" s="1"/>
  <c r="L65" i="44" s="1"/>
  <c r="L192" i="5"/>
  <c r="M526" i="5"/>
  <c r="M525" i="5" s="1"/>
  <c r="M614" i="5" s="1"/>
  <c r="M192" i="5"/>
  <c r="E531" i="5"/>
  <c r="E530" i="5" s="1"/>
  <c r="E615" i="5" s="1"/>
  <c r="E216" i="5"/>
  <c r="AD460" i="65"/>
  <c r="AD7" i="65"/>
  <c r="AD5" i="65" s="1"/>
  <c r="M534" i="5"/>
  <c r="M530" i="5" s="1"/>
  <c r="M216" i="5"/>
  <c r="AC524" i="2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417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Q297" i="5" s="1"/>
  <c r="W391" i="5"/>
  <c r="W297" i="5" s="1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V270" i="3" s="1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S202" i="3"/>
  <c r="S528" i="3" s="1"/>
  <c r="X195" i="3"/>
  <c r="AC302" i="3"/>
  <c r="I364" i="3"/>
  <c r="AC569" i="3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T30" i="67" s="1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G550" i="3"/>
  <c r="G549" i="3" s="1"/>
  <c r="G620" i="3" s="1"/>
  <c r="G291" i="3"/>
  <c r="E409" i="3"/>
  <c r="E350" i="3"/>
  <c r="AE328" i="3"/>
  <c r="AE385" i="3"/>
  <c r="R277" i="3"/>
  <c r="Q217" i="3"/>
  <c r="AE230" i="3"/>
  <c r="AE534" i="3" s="1"/>
  <c r="K277" i="3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AA270" i="3"/>
  <c r="AA269" i="3" s="1"/>
  <c r="AA543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I358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AB565" i="3" s="1"/>
  <c r="AB628" i="3" s="1"/>
  <c r="AB399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U193" i="3"/>
  <c r="L417" i="3"/>
  <c r="AC219" i="3"/>
  <c r="AC217" i="3" s="1"/>
  <c r="L260" i="3"/>
  <c r="L258" i="3" s="1"/>
  <c r="H217" i="3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E560" i="3"/>
  <c r="AC195" i="3"/>
  <c r="AC193" i="3" s="1"/>
  <c r="R417" i="3"/>
  <c r="AD409" i="3"/>
  <c r="AD570" i="3" s="1"/>
  <c r="T206" i="3"/>
  <c r="T529" i="3" s="1"/>
  <c r="Y230" i="3"/>
  <c r="Y534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X393" i="3"/>
  <c r="K393" i="3"/>
  <c r="Z401" i="3"/>
  <c r="H315" i="3"/>
  <c r="Z315" i="3"/>
  <c r="M315" i="3"/>
  <c r="AB315" i="3"/>
  <c r="L391" i="5"/>
  <c r="I549" i="2"/>
  <c r="E391" i="5"/>
  <c r="G391" i="5"/>
  <c r="G297" i="5" s="1"/>
  <c r="I277" i="3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Q328" i="3"/>
  <c r="X193" i="3"/>
  <c r="V219" i="3"/>
  <c r="V217" i="3" s="1"/>
  <c r="G371" i="3"/>
  <c r="G367" i="3" s="1"/>
  <c r="G558" i="3" s="1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E191" i="5"/>
  <c r="W5" i="65"/>
  <c r="Z457" i="65"/>
  <c r="P226" i="3"/>
  <c r="P533" i="3" s="1"/>
  <c r="AC213" i="3"/>
  <c r="AC206" i="3" s="1"/>
  <c r="AC529" i="3" s="1"/>
  <c r="F328" i="3"/>
  <c r="E279" i="3"/>
  <c r="E277" i="3" s="1"/>
  <c r="T195" i="3"/>
  <c r="T193" i="3" s="1"/>
  <c r="H550" i="3"/>
  <c r="H549" i="3" s="1"/>
  <c r="H620" i="3" s="1"/>
  <c r="H291" i="3"/>
  <c r="R401" i="3"/>
  <c r="P230" i="3"/>
  <c r="P534" i="3" s="1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AD358" i="3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S401" i="3"/>
  <c r="I563" i="3"/>
  <c r="L219" i="3"/>
  <c r="L217" i="3" s="1"/>
  <c r="M258" i="3"/>
  <c r="C279" i="3"/>
  <c r="C277" i="3" s="1"/>
  <c r="U302" i="3"/>
  <c r="D302" i="3"/>
  <c r="W206" i="3"/>
  <c r="W529" i="3" s="1"/>
  <c r="E226" i="3"/>
  <c r="E533" i="3" s="1"/>
  <c r="S377" i="3"/>
  <c r="Q341" i="3"/>
  <c r="Z537" i="3"/>
  <c r="Z536" i="3" s="1"/>
  <c r="Z616" i="3" s="1"/>
  <c r="Z252" i="3"/>
  <c r="X417" i="3"/>
  <c r="O328" i="3"/>
  <c r="O385" i="3"/>
  <c r="V537" i="3"/>
  <c r="V536" i="3" s="1"/>
  <c r="V616" i="3" s="1"/>
  <c r="V252" i="3"/>
  <c r="AA260" i="3"/>
  <c r="AA258" i="3" s="1"/>
  <c r="AC401" i="3"/>
  <c r="W385" i="3"/>
  <c r="I341" i="3"/>
  <c r="T260" i="3"/>
  <c r="T258" i="3" s="1"/>
  <c r="M563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AD269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569" i="3"/>
  <c r="H568" i="3" s="1"/>
  <c r="H629" i="3" s="1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M358" i="3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H478" i="3" s="1"/>
  <c r="H606" i="3" s="1"/>
  <c r="H122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122" i="3"/>
  <c r="O30" i="67" s="1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Q460" i="1"/>
  <c r="Q457" i="1" s="1"/>
  <c r="Q601" i="1" s="1"/>
  <c r="Q600" i="1" s="1"/>
  <c r="Q7" i="1"/>
  <c r="Q5" i="1" s="1"/>
  <c r="AD460" i="1"/>
  <c r="AD457" i="1" s="1"/>
  <c r="AD7" i="1"/>
  <c r="AD5" i="1" s="1"/>
  <c r="W460" i="3"/>
  <c r="W457" i="3" s="1"/>
  <c r="W601" i="3" s="1"/>
  <c r="W7" i="3"/>
  <c r="Z453" i="39"/>
  <c r="R297" i="5"/>
  <c r="H67" i="1"/>
  <c r="M67" i="1"/>
  <c r="I297" i="1"/>
  <c r="S297" i="5"/>
  <c r="K453" i="39"/>
  <c r="P471" i="40"/>
  <c r="P455" i="40" s="1"/>
  <c r="D471" i="40"/>
  <c r="D455" i="40" s="1"/>
  <c r="W297" i="1"/>
  <c r="Q299" i="2"/>
  <c r="Q557" i="2" s="1"/>
  <c r="Q556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658" i="41" s="1"/>
  <c r="Z604" i="40"/>
  <c r="AB604" i="40"/>
  <c r="Q453" i="41"/>
  <c r="O471" i="41"/>
  <c r="O455" i="41" s="1"/>
  <c r="O453" i="41" s="1"/>
  <c r="R463" i="2"/>
  <c r="R602" i="2" s="1"/>
  <c r="AB463" i="2"/>
  <c r="AB602" i="2" s="1"/>
  <c r="Q297" i="1"/>
  <c r="D67" i="5"/>
  <c r="M67" i="2"/>
  <c r="Q541" i="1"/>
  <c r="Q617" i="1" s="1"/>
  <c r="P257" i="1"/>
  <c r="P191" i="1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C625" i="65"/>
  <c r="C624" i="65" s="1"/>
  <c r="C660" i="65" s="1"/>
  <c r="C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T4" i="65" s="1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AD111" i="40"/>
  <c r="AD4" i="40" s="1"/>
  <c r="X297" i="5"/>
  <c r="AB111" i="2"/>
  <c r="J457" i="5"/>
  <c r="J601" i="5" s="1"/>
  <c r="AE191" i="5"/>
  <c r="F33" i="66" s="1"/>
  <c r="I471" i="40"/>
  <c r="I455" i="40" s="1"/>
  <c r="M453" i="40"/>
  <c r="F453" i="40"/>
  <c r="I604" i="40"/>
  <c r="O297" i="1"/>
  <c r="V297" i="1"/>
  <c r="I457" i="2"/>
  <c r="I601" i="2" s="1"/>
  <c r="N524" i="2"/>
  <c r="AB460" i="3"/>
  <c r="AB7" i="3"/>
  <c r="Y460" i="2"/>
  <c r="Y457" i="2" s="1"/>
  <c r="Y7" i="2"/>
  <c r="Y5" i="2" s="1"/>
  <c r="K457" i="5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K7" i="5"/>
  <c r="X524" i="2"/>
  <c r="AA111" i="40"/>
  <c r="AA4" i="40" s="1"/>
  <c r="W111" i="40"/>
  <c r="W4" i="40" s="1"/>
  <c r="U111" i="40"/>
  <c r="U4" i="40" s="1"/>
  <c r="M299" i="2"/>
  <c r="AA460" i="1"/>
  <c r="AA457" i="1" s="1"/>
  <c r="AA7" i="1"/>
  <c r="H460" i="2"/>
  <c r="H7" i="2"/>
  <c r="T460" i="1"/>
  <c r="T457" i="1" s="1"/>
  <c r="T7" i="1"/>
  <c r="T5" i="1" s="1"/>
  <c r="S460" i="2"/>
  <c r="S457" i="2" s="1"/>
  <c r="S7" i="2"/>
  <c r="S5" i="2" s="1"/>
  <c r="AA460" i="2"/>
  <c r="AA457" i="2" s="1"/>
  <c r="AA7" i="2"/>
  <c r="AE460" i="3"/>
  <c r="AE457" i="3" s="1"/>
  <c r="D7" i="3"/>
  <c r="D5" i="3" s="1"/>
  <c r="K460" i="3"/>
  <c r="K457" i="3" s="1"/>
  <c r="K7" i="3"/>
  <c r="T460" i="5"/>
  <c r="T7" i="5"/>
  <c r="C460" i="2"/>
  <c r="C457" i="2" s="1"/>
  <c r="C7" i="2"/>
  <c r="T460" i="2"/>
  <c r="T7" i="2"/>
  <c r="AE460" i="5"/>
  <c r="AE457" i="5" s="1"/>
  <c r="AE7" i="5"/>
  <c r="AB460" i="5"/>
  <c r="AB457" i="5" s="1"/>
  <c r="AB7" i="5"/>
  <c r="W460" i="5"/>
  <c r="W7" i="5"/>
  <c r="AB460" i="2"/>
  <c r="AB457" i="2" s="1"/>
  <c r="AB7" i="2"/>
  <c r="W460" i="2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L599" i="41"/>
  <c r="L597" i="41" s="1"/>
  <c r="H658" i="41"/>
  <c r="H599" i="41"/>
  <c r="H597" i="41" s="1"/>
  <c r="H606" i="5"/>
  <c r="H604" i="5" s="1"/>
  <c r="H658" i="5" s="1"/>
  <c r="H45" i="44" s="1"/>
  <c r="H471" i="5"/>
  <c r="E658" i="39"/>
  <c r="E599" i="39"/>
  <c r="E597" i="39" s="1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G604" i="5" s="1"/>
  <c r="G658" i="5" s="1"/>
  <c r="G45" i="44" s="1"/>
  <c r="AB557" i="2"/>
  <c r="AB556" i="2" s="1"/>
  <c r="AB298" i="2"/>
  <c r="AB297" i="2" s="1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AB625" i="5"/>
  <c r="AB624" i="5" s="1"/>
  <c r="AB660" i="5" s="1"/>
  <c r="AB85" i="44" s="1"/>
  <c r="AB555" i="5"/>
  <c r="AE625" i="1"/>
  <c r="AE555" i="1"/>
  <c r="R7" i="2"/>
  <c r="R5" i="2" s="1"/>
  <c r="R458" i="2"/>
  <c r="R457" i="2" s="1"/>
  <c r="F458" i="1"/>
  <c r="F457" i="1" s="1"/>
  <c r="F7" i="1"/>
  <c r="F5" i="1" s="1"/>
  <c r="V601" i="1"/>
  <c r="AC458" i="3"/>
  <c r="AC457" i="3" s="1"/>
  <c r="AC7" i="3"/>
  <c r="AA458" i="3"/>
  <c r="V601" i="5"/>
  <c r="V600" i="5" s="1"/>
  <c r="AE62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C67" i="5"/>
  <c r="M7" i="5"/>
  <c r="L601" i="5"/>
  <c r="Q625" i="1"/>
  <c r="Q624" i="1" s="1"/>
  <c r="Q660" i="1" s="1"/>
  <c r="Q86" i="44" s="1"/>
  <c r="Q555" i="1"/>
  <c r="K615" i="1"/>
  <c r="K613" i="1" s="1"/>
  <c r="K659" i="1" s="1"/>
  <c r="K66" i="44" s="1"/>
  <c r="X457" i="3"/>
  <c r="J605" i="3"/>
  <c r="S605" i="2"/>
  <c r="S604" i="2" s="1"/>
  <c r="S658" i="2" s="1"/>
  <c r="S44" i="44" s="1"/>
  <c r="S471" i="2"/>
  <c r="AA471" i="39"/>
  <c r="AA455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111" i="44" s="1"/>
  <c r="Y576" i="5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AD457" i="5"/>
  <c r="X557" i="2"/>
  <c r="X556" i="2" s="1"/>
  <c r="X298" i="2"/>
  <c r="X297" i="2" s="1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I614" i="5"/>
  <c r="U625" i="1"/>
  <c r="U555" i="1"/>
  <c r="T625" i="1"/>
  <c r="T624" i="1" s="1"/>
  <c r="T660" i="1" s="1"/>
  <c r="T86" i="44" s="1"/>
  <c r="T555" i="1"/>
  <c r="K625" i="5"/>
  <c r="K624" i="5" s="1"/>
  <c r="K660" i="5" s="1"/>
  <c r="K85" i="44" s="1"/>
  <c r="K555" i="5"/>
  <c r="R7" i="1"/>
  <c r="R5" i="1" s="1"/>
  <c r="E7" i="5"/>
  <c r="Z625" i="1"/>
  <c r="Z524" i="2"/>
  <c r="AD7" i="3"/>
  <c r="E7" i="3"/>
  <c r="S7" i="3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U111" i="44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D471" i="5"/>
  <c r="AE634" i="5"/>
  <c r="P634" i="5"/>
  <c r="P633" i="5" s="1"/>
  <c r="P661" i="5" s="1"/>
  <c r="P105" i="44" s="1"/>
  <c r="P111" i="44" s="1"/>
  <c r="P576" i="5"/>
  <c r="U458" i="5"/>
  <c r="U457" i="5" s="1"/>
  <c r="U7" i="5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M625" i="5"/>
  <c r="M624" i="5" s="1"/>
  <c r="M660" i="5" s="1"/>
  <c r="M85" i="44" s="1"/>
  <c r="H625" i="1"/>
  <c r="H624" i="1" s="1"/>
  <c r="H660" i="1" s="1"/>
  <c r="H86" i="44" s="1"/>
  <c r="H555" i="1"/>
  <c r="F297" i="1"/>
  <c r="N463" i="2"/>
  <c r="N602" i="2" s="1"/>
  <c r="AD625" i="5"/>
  <c r="AD297" i="1"/>
  <c r="AC297" i="5"/>
  <c r="AD524" i="2"/>
  <c r="Z457" i="2"/>
  <c r="E7" i="2"/>
  <c r="G457" i="1"/>
  <c r="AA297" i="5"/>
  <c r="AD464" i="3"/>
  <c r="AD463" i="3" s="1"/>
  <c r="AD602" i="3" s="1"/>
  <c r="AD67" i="3"/>
  <c r="F458" i="3"/>
  <c r="F457" i="3" s="1"/>
  <c r="F7" i="3"/>
  <c r="L457" i="3"/>
  <c r="V67" i="3"/>
  <c r="R458" i="3"/>
  <c r="R457" i="3" s="1"/>
  <c r="R7" i="3"/>
  <c r="Q7" i="2"/>
  <c r="Q5" i="2" s="1"/>
  <c r="G257" i="1"/>
  <c r="E297" i="5"/>
  <c r="S457" i="1"/>
  <c r="V7" i="2"/>
  <c r="V5" i="2" s="1"/>
  <c r="V458" i="2"/>
  <c r="V457" i="2" s="1"/>
  <c r="G457" i="2"/>
  <c r="Y191" i="5"/>
  <c r="I541" i="1"/>
  <c r="I617" i="1" s="1"/>
  <c r="Q191" i="5"/>
  <c r="U191" i="5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X634" i="5"/>
  <c r="X633" i="5" s="1"/>
  <c r="X661" i="5" s="1"/>
  <c r="X105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5" i="5" s="1"/>
  <c r="S601" i="5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AD464" i="2"/>
  <c r="AD463" i="2" s="1"/>
  <c r="AD602" i="2" s="1"/>
  <c r="AD67" i="2"/>
  <c r="Y625" i="1"/>
  <c r="Y624" i="1" s="1"/>
  <c r="Y660" i="1" s="1"/>
  <c r="Y86" i="44" s="1"/>
  <c r="Y555" i="1"/>
  <c r="W625" i="1"/>
  <c r="W624" i="1" s="1"/>
  <c r="W660" i="1" s="1"/>
  <c r="W86" i="44" s="1"/>
  <c r="W555" i="1"/>
  <c r="X7" i="2"/>
  <c r="X458" i="2"/>
  <c r="X457" i="2" s="1"/>
  <c r="L625" i="5"/>
  <c r="AA464" i="3"/>
  <c r="AA463" i="3" s="1"/>
  <c r="AA602" i="3" s="1"/>
  <c r="AA67" i="3"/>
  <c r="N297" i="5"/>
  <c r="L191" i="5"/>
  <c r="M457" i="2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576" i="5"/>
  <c r="L634" i="5"/>
  <c r="L633" i="5" s="1"/>
  <c r="L661" i="5" s="1"/>
  <c r="L105" i="44" s="1"/>
  <c r="L111" i="44" s="1"/>
  <c r="L576" i="5"/>
  <c r="C463" i="5"/>
  <c r="C602" i="5" s="1"/>
  <c r="M457" i="5"/>
  <c r="Z7" i="1"/>
  <c r="Z5" i="1" s="1"/>
  <c r="K297" i="1"/>
  <c r="W6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H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576" i="5"/>
  <c r="D634" i="5"/>
  <c r="D633" i="5" s="1"/>
  <c r="D661" i="5" s="1"/>
  <c r="D105" i="44" s="1"/>
  <c r="D111" i="44" s="1"/>
  <c r="D576" i="5"/>
  <c r="C458" i="3"/>
  <c r="C457" i="3" s="1"/>
  <c r="C7" i="3"/>
  <c r="C5" i="3" s="1"/>
  <c r="Z557" i="2"/>
  <c r="Z556" i="2" s="1"/>
  <c r="O615" i="1"/>
  <c r="U464" i="5"/>
  <c r="U463" i="5" s="1"/>
  <c r="U602" i="5" s="1"/>
  <c r="U67" i="5"/>
  <c r="O7" i="1"/>
  <c r="J7" i="5"/>
  <c r="K601" i="5"/>
  <c r="L464" i="5"/>
  <c r="L463" i="5" s="1"/>
  <c r="L602" i="5" s="1"/>
  <c r="L67" i="5"/>
  <c r="E463" i="2"/>
  <c r="E602" i="2" s="1"/>
  <c r="R614" i="5"/>
  <c r="J625" i="5"/>
  <c r="J624" i="5" s="1"/>
  <c r="J660" i="5" s="1"/>
  <c r="J85" i="44" s="1"/>
  <c r="J555" i="5"/>
  <c r="AC297" i="1"/>
  <c r="L67" i="2"/>
  <c r="R457" i="1"/>
  <c r="E457" i="5"/>
  <c r="U457" i="2"/>
  <c r="Z613" i="2"/>
  <c r="Z659" i="2" s="1"/>
  <c r="Z64" i="44" s="1"/>
  <c r="AD457" i="3"/>
  <c r="I458" i="3"/>
  <c r="E457" i="3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F625" i="1"/>
  <c r="F624" i="1" s="1"/>
  <c r="F660" i="1" s="1"/>
  <c r="F86" i="44" s="1"/>
  <c r="F555" i="1"/>
  <c r="N7" i="2"/>
  <c r="N458" i="2"/>
  <c r="N457" i="2" s="1"/>
  <c r="Q625" i="5"/>
  <c r="Q555" i="5"/>
  <c r="AD625" i="1"/>
  <c r="AD624" i="1" s="1"/>
  <c r="AD660" i="1" s="1"/>
  <c r="AD86" i="44" s="1"/>
  <c r="AD555" i="1"/>
  <c r="AC625" i="5"/>
  <c r="AD613" i="2"/>
  <c r="AD659" i="2" s="1"/>
  <c r="AD64" i="44" s="1"/>
  <c r="U458" i="1"/>
  <c r="U457" i="1" s="1"/>
  <c r="U7" i="1"/>
  <c r="Z7" i="2"/>
  <c r="Z5" i="2" s="1"/>
  <c r="AA625" i="5"/>
  <c r="AA624" i="5" s="1"/>
  <c r="AA660" i="5" s="1"/>
  <c r="AA85" i="44" s="1"/>
  <c r="AA555" i="5"/>
  <c r="O458" i="3"/>
  <c r="O457" i="3" s="1"/>
  <c r="O7" i="3"/>
  <c r="O5" i="3" s="1"/>
  <c r="I463" i="3"/>
  <c r="I602" i="3" s="1"/>
  <c r="V458" i="3"/>
  <c r="V7" i="3"/>
  <c r="X67" i="3"/>
  <c r="T464" i="3"/>
  <c r="T67" i="3"/>
  <c r="C555" i="5"/>
  <c r="G541" i="1"/>
  <c r="G617" i="1" s="1"/>
  <c r="P7" i="5"/>
  <c r="P5" i="5" s="1"/>
  <c r="E625" i="5"/>
  <c r="E555" i="5"/>
  <c r="G7" i="2"/>
  <c r="M615" i="1"/>
  <c r="F614" i="5"/>
  <c r="L541" i="1"/>
  <c r="L617" i="1" s="1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D605" i="2"/>
  <c r="AD604" i="2" s="1"/>
  <c r="AD658" i="2" s="1"/>
  <c r="AD44" i="44" s="1"/>
  <c r="AD471" i="2"/>
  <c r="F658" i="39"/>
  <c r="F599" i="39"/>
  <c r="F597" i="39" s="1"/>
  <c r="V658" i="40"/>
  <c r="V599" i="40"/>
  <c r="V597" i="40" s="1"/>
  <c r="I658" i="40"/>
  <c r="I599" i="40"/>
  <c r="I597" i="40" s="1"/>
  <c r="L658" i="40"/>
  <c r="L599" i="40"/>
  <c r="L597" i="40" s="1"/>
  <c r="Z606" i="5"/>
  <c r="F458" i="5"/>
  <c r="F457" i="5" s="1"/>
  <c r="F7" i="5"/>
  <c r="X464" i="2"/>
  <c r="X463" i="2" s="1"/>
  <c r="X602" i="2" s="1"/>
  <c r="X67" i="2"/>
  <c r="K458" i="1"/>
  <c r="K457" i="1" s="1"/>
  <c r="K7" i="1"/>
  <c r="C458" i="5"/>
  <c r="C457" i="5" s="1"/>
  <c r="C7" i="5"/>
  <c r="AC464" i="2"/>
  <c r="AC463" i="2" s="1"/>
  <c r="AC602" i="2" s="1"/>
  <c r="AC67" i="2"/>
  <c r="AC601" i="5"/>
  <c r="S625" i="5"/>
  <c r="J557" i="2"/>
  <c r="J556" i="2" s="1"/>
  <c r="J298" i="2"/>
  <c r="J297" i="2" s="1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O7" i="2"/>
  <c r="O5" i="2" s="1"/>
  <c r="O458" i="2"/>
  <c r="O457" i="2" s="1"/>
  <c r="U625" i="5"/>
  <c r="U555" i="5"/>
  <c r="F601" i="2"/>
  <c r="V625" i="5"/>
  <c r="V624" i="5" s="1"/>
  <c r="V660" i="5" s="1"/>
  <c r="V85" i="44" s="1"/>
  <c r="V555" i="5"/>
  <c r="G458" i="3"/>
  <c r="G457" i="3" s="1"/>
  <c r="G7" i="3"/>
  <c r="G5" i="3" s="1"/>
  <c r="X614" i="5"/>
  <c r="N555" i="5"/>
  <c r="R625" i="5"/>
  <c r="D625" i="1"/>
  <c r="D624" i="1" s="1"/>
  <c r="D660" i="1" s="1"/>
  <c r="D86" i="44" s="1"/>
  <c r="D555" i="1"/>
  <c r="AB625" i="1"/>
  <c r="L625" i="1"/>
  <c r="L624" i="1" s="1"/>
  <c r="L660" i="1" s="1"/>
  <c r="L86" i="44" s="1"/>
  <c r="L555" i="1"/>
  <c r="M7" i="2"/>
  <c r="N463" i="3"/>
  <c r="N602" i="3" s="1"/>
  <c r="T7" i="3"/>
  <c r="E605" i="2"/>
  <c r="E604" i="2" s="1"/>
  <c r="E658" i="2" s="1"/>
  <c r="E44" i="44" s="1"/>
  <c r="E471" i="2"/>
  <c r="Q111" i="44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C634" i="3"/>
  <c r="I471" i="2"/>
  <c r="Y471" i="2"/>
  <c r="AE471" i="1"/>
  <c r="H7" i="5"/>
  <c r="H5" i="5" s="1"/>
  <c r="G7" i="5"/>
  <c r="G5" i="5" s="1"/>
  <c r="K625" i="1"/>
  <c r="K624" i="1" s="1"/>
  <c r="K660" i="1" s="1"/>
  <c r="K86" i="44" s="1"/>
  <c r="K555" i="1"/>
  <c r="W463" i="5"/>
  <c r="W602" i="5" s="1"/>
  <c r="W625" i="5"/>
  <c r="W624" i="5" s="1"/>
  <c r="W660" i="5" s="1"/>
  <c r="W85" i="44" s="1"/>
  <c r="W555" i="5"/>
  <c r="T457" i="2"/>
  <c r="F605" i="3"/>
  <c r="W605" i="3"/>
  <c r="AA605" i="3"/>
  <c r="W471" i="39"/>
  <c r="W455" i="39" s="1"/>
  <c r="W453" i="39" s="1"/>
  <c r="AE471" i="39"/>
  <c r="AE455" i="39" s="1"/>
  <c r="AE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576" i="5"/>
  <c r="M605" i="2"/>
  <c r="M604" i="2" s="1"/>
  <c r="M658" i="2" s="1"/>
  <c r="M44" i="44" s="1"/>
  <c r="M471" i="2"/>
  <c r="AA604" i="40"/>
  <c r="W604" i="40"/>
  <c r="U604" i="40"/>
  <c r="Z604" i="41"/>
  <c r="M604" i="41"/>
  <c r="R604" i="41"/>
  <c r="D471" i="39"/>
  <c r="D455" i="39" s="1"/>
  <c r="D453" i="39" s="1"/>
  <c r="C471" i="39"/>
  <c r="C455" i="39" s="1"/>
  <c r="C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R297" i="1"/>
  <c r="J7" i="1"/>
  <c r="AC601" i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Q464" i="5"/>
  <c r="Q463" i="5" s="1"/>
  <c r="Q602" i="5" s="1"/>
  <c r="Q67" i="5"/>
  <c r="U7" i="2"/>
  <c r="P458" i="3"/>
  <c r="P457" i="3" s="1"/>
  <c r="P7" i="3"/>
  <c r="AC67" i="3"/>
  <c r="Y457" i="3"/>
  <c r="Q605" i="3"/>
  <c r="S605" i="3"/>
  <c r="P606" i="5"/>
  <c r="P604" i="5" s="1"/>
  <c r="P658" i="5" s="1"/>
  <c r="P45" i="44" s="1"/>
  <c r="P471" i="5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H615" i="1"/>
  <c r="P67" i="1"/>
  <c r="P299" i="2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H464" i="2"/>
  <c r="H463" i="2" s="1"/>
  <c r="H602" i="2" s="1"/>
  <c r="H67" i="2"/>
  <c r="M458" i="1"/>
  <c r="M457" i="1" s="1"/>
  <c r="M7" i="1"/>
  <c r="AA457" i="5"/>
  <c r="D458" i="1"/>
  <c r="D457" i="1" s="1"/>
  <c r="D7" i="1"/>
  <c r="D5" i="1" s="1"/>
  <c r="C297" i="1"/>
  <c r="AD7" i="2"/>
  <c r="AD458" i="2"/>
  <c r="AD457" i="2" s="1"/>
  <c r="E464" i="5"/>
  <c r="E463" i="5" s="1"/>
  <c r="E602" i="5" s="1"/>
  <c r="E67" i="5"/>
  <c r="X297" i="1"/>
  <c r="F464" i="3"/>
  <c r="F463" i="3" s="1"/>
  <c r="F602" i="3" s="1"/>
  <c r="F67" i="3"/>
  <c r="X463" i="3"/>
  <c r="X602" i="3" s="1"/>
  <c r="P457" i="5"/>
  <c r="K191" i="5"/>
  <c r="E524" i="2"/>
  <c r="J457" i="2"/>
  <c r="AA615" i="1"/>
  <c r="N191" i="5"/>
  <c r="I605" i="3"/>
  <c r="L605" i="2"/>
  <c r="L604" i="2" s="1"/>
  <c r="L658" i="2" s="1"/>
  <c r="L44" i="44" s="1"/>
  <c r="L471" i="2"/>
  <c r="K658" i="39"/>
  <c r="K599" i="39"/>
  <c r="K597" i="39" s="1"/>
  <c r="S658" i="39"/>
  <c r="S599" i="39"/>
  <c r="S597" i="39" s="1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AB658" i="39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E453" i="39"/>
  <c r="Z453" i="40"/>
  <c r="AB453" i="40"/>
  <c r="P453" i="40"/>
  <c r="D453" i="40"/>
  <c r="S606" i="5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V625" i="1"/>
  <c r="V624" i="1" s="1"/>
  <c r="V660" i="1" s="1"/>
  <c r="V86" i="44" s="1"/>
  <c r="V555" i="1"/>
  <c r="P7" i="2"/>
  <c r="P458" i="2"/>
  <c r="P457" i="2" s="1"/>
  <c r="AB297" i="5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E615" i="1"/>
  <c r="AC614" i="5"/>
  <c r="AC613" i="5" s="1"/>
  <c r="AC659" i="5" s="1"/>
  <c r="AC65" i="44" s="1"/>
  <c r="L464" i="3"/>
  <c r="L67" i="3"/>
  <c r="R464" i="3"/>
  <c r="R463" i="3" s="1"/>
  <c r="R602" i="3" s="1"/>
  <c r="R67" i="3"/>
  <c r="AE297" i="5"/>
  <c r="F34" i="66" s="1"/>
  <c r="Q464" i="3"/>
  <c r="Q463" i="3" s="1"/>
  <c r="Q602" i="3" s="1"/>
  <c r="Q67" i="3"/>
  <c r="U458" i="3"/>
  <c r="U457" i="3" s="1"/>
  <c r="U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G457" i="5"/>
  <c r="L5" i="5"/>
  <c r="D625" i="5"/>
  <c r="D624" i="5" s="1"/>
  <c r="D660" i="5" s="1"/>
  <c r="D85" i="44" s="1"/>
  <c r="D555" i="5"/>
  <c r="T457" i="5"/>
  <c r="H457" i="2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604" i="5" s="1"/>
  <c r="F658" i="5" s="1"/>
  <c r="F45" i="44" s="1"/>
  <c r="D604" i="39"/>
  <c r="C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576" i="5"/>
  <c r="O463" i="2"/>
  <c r="O602" i="2" s="1"/>
  <c r="AD7" i="5"/>
  <c r="U298" i="2"/>
  <c r="AA67" i="1"/>
  <c r="K7" i="2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J457" i="1"/>
  <c r="E297" i="1"/>
  <c r="AE457" i="1"/>
  <c r="I191" i="5"/>
  <c r="H297" i="5"/>
  <c r="J625" i="1"/>
  <c r="U297" i="1"/>
  <c r="T297" i="1"/>
  <c r="K297" i="5"/>
  <c r="P625" i="5"/>
  <c r="P624" i="5" s="1"/>
  <c r="P660" i="5" s="1"/>
  <c r="P85" i="44" s="1"/>
  <c r="W457" i="2"/>
  <c r="AE299" i="2"/>
  <c r="P615" i="1"/>
  <c r="O625" i="5"/>
  <c r="O624" i="5" s="1"/>
  <c r="O660" i="5" s="1"/>
  <c r="O85" i="44" s="1"/>
  <c r="O555" i="5"/>
  <c r="AE463" i="3"/>
  <c r="AE602" i="3" s="1"/>
  <c r="M463" i="3"/>
  <c r="M602" i="3" s="1"/>
  <c r="AC463" i="3"/>
  <c r="AC602" i="3" s="1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K634" i="5"/>
  <c r="K633" i="5" s="1"/>
  <c r="K661" i="5" s="1"/>
  <c r="K105" i="44" s="1"/>
  <c r="K111" i="44" s="1"/>
  <c r="K576" i="5"/>
  <c r="K606" i="5"/>
  <c r="K604" i="5" s="1"/>
  <c r="K658" i="5" s="1"/>
  <c r="K45" i="44" s="1"/>
  <c r="K471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M463" i="2"/>
  <c r="M602" i="2" s="1"/>
  <c r="M297" i="5"/>
  <c r="N625" i="1"/>
  <c r="N624" i="1" s="1"/>
  <c r="N660" i="1" s="1"/>
  <c r="N86" i="44" s="1"/>
  <c r="N555" i="1"/>
  <c r="R458" i="5"/>
  <c r="R457" i="5" s="1"/>
  <c r="R7" i="5"/>
  <c r="R5" i="5" s="1"/>
  <c r="H297" i="1"/>
  <c r="K464" i="5"/>
  <c r="K463" i="5" s="1"/>
  <c r="K602" i="5" s="1"/>
  <c r="K67" i="5"/>
  <c r="N67" i="2"/>
  <c r="AD297" i="5"/>
  <c r="C625" i="1"/>
  <c r="C624" i="1" s="1"/>
  <c r="C660" i="1" s="1"/>
  <c r="C86" i="44" s="1"/>
  <c r="C555" i="1"/>
  <c r="Y541" i="1"/>
  <c r="Y617" i="1" s="1"/>
  <c r="I625" i="5"/>
  <c r="I624" i="5" s="1"/>
  <c r="I660" i="5" s="1"/>
  <c r="I85" i="44" s="1"/>
  <c r="I555" i="5"/>
  <c r="X555" i="1"/>
  <c r="E457" i="2"/>
  <c r="G7" i="1"/>
  <c r="T464" i="2"/>
  <c r="T463" i="2" s="1"/>
  <c r="T602" i="2" s="1"/>
  <c r="T67" i="2"/>
  <c r="AB464" i="3"/>
  <c r="AB463" i="3" s="1"/>
  <c r="AB602" i="3" s="1"/>
  <c r="AB67" i="3"/>
  <c r="L7" i="3"/>
  <c r="P464" i="3"/>
  <c r="P67" i="3"/>
  <c r="Q458" i="3"/>
  <c r="Q457" i="3" s="1"/>
  <c r="Q7" i="3"/>
  <c r="Q457" i="2"/>
  <c r="W457" i="5"/>
  <c r="V614" i="5"/>
  <c r="V613" i="5" s="1"/>
  <c r="V659" i="5" s="1"/>
  <c r="V65" i="44" s="1"/>
  <c r="K614" i="5"/>
  <c r="S7" i="1"/>
  <c r="E613" i="2"/>
  <c r="E659" i="2" s="1"/>
  <c r="E64" i="44" s="1"/>
  <c r="J7" i="2"/>
  <c r="J5" i="2" s="1"/>
  <c r="O463" i="3"/>
  <c r="O602" i="3" s="1"/>
  <c r="F615" i="1"/>
  <c r="AE614" i="5"/>
  <c r="AB615" i="1"/>
  <c r="I257" i="1"/>
  <c r="I191" i="1" s="1"/>
  <c r="J614" i="5"/>
  <c r="P191" i="5"/>
  <c r="G615" i="1"/>
  <c r="Z614" i="5"/>
  <c r="E383" i="3" l="1"/>
  <c r="E5" i="3"/>
  <c r="Z457" i="3"/>
  <c r="AC456" i="1"/>
  <c r="AA191" i="5"/>
  <c r="G299" i="2"/>
  <c r="G191" i="5"/>
  <c r="J5" i="1"/>
  <c r="AA5" i="5"/>
  <c r="T471" i="39"/>
  <c r="T455" i="39" s="1"/>
  <c r="T453" i="39" s="1"/>
  <c r="Z555" i="1"/>
  <c r="W5" i="3"/>
  <c r="M391" i="3"/>
  <c r="L297" i="5"/>
  <c r="E559" i="3"/>
  <c r="E626" i="3" s="1"/>
  <c r="O191" i="5"/>
  <c r="R620" i="2"/>
  <c r="R613" i="2" s="1"/>
  <c r="R659" i="2" s="1"/>
  <c r="R64" i="44" s="1"/>
  <c r="K28" i="66"/>
  <c r="R15" i="66" s="1"/>
  <c r="S15" i="66" s="1"/>
  <c r="S471" i="5"/>
  <c r="I4" i="1"/>
  <c r="S604" i="5"/>
  <c r="S658" i="5" s="1"/>
  <c r="S45" i="44" s="1"/>
  <c r="M5" i="1"/>
  <c r="Y524" i="5"/>
  <c r="T463" i="3"/>
  <c r="T602" i="3" s="1"/>
  <c r="O5" i="1"/>
  <c r="O298" i="2"/>
  <c r="O297" i="2" s="1"/>
  <c r="L555" i="5"/>
  <c r="Z624" i="1"/>
  <c r="Z660" i="1" s="1"/>
  <c r="Z86" i="44" s="1"/>
  <c r="S614" i="5"/>
  <c r="S613" i="5" s="1"/>
  <c r="S659" i="5" s="1"/>
  <c r="S65" i="44" s="1"/>
  <c r="N460" i="3"/>
  <c r="N457" i="3" s="1"/>
  <c r="M562" i="3"/>
  <c r="M627" i="3" s="1"/>
  <c r="X478" i="3"/>
  <c r="X606" i="3" s="1"/>
  <c r="Y613" i="5"/>
  <c r="Y659" i="5" s="1"/>
  <c r="Y65" i="44" s="1"/>
  <c r="W524" i="2"/>
  <c r="X7" i="69"/>
  <c r="AE7" i="69"/>
  <c r="V457" i="3"/>
  <c r="H456" i="5"/>
  <c r="S5" i="1"/>
  <c r="J7" i="3"/>
  <c r="Z7" i="3"/>
  <c r="Z5" i="3" s="1"/>
  <c r="F555" i="5"/>
  <c r="F471" i="5"/>
  <c r="Y471" i="39"/>
  <c r="Y455" i="39" s="1"/>
  <c r="Y453" i="39" s="1"/>
  <c r="X7" i="3"/>
  <c r="AC555" i="5"/>
  <c r="L624" i="5"/>
  <c r="L660" i="5" s="1"/>
  <c r="L85" i="44" s="1"/>
  <c r="K298" i="2"/>
  <c r="K297" i="2" s="1"/>
  <c r="X4" i="65"/>
  <c r="V367" i="3"/>
  <c r="V558" i="3" s="1"/>
  <c r="F299" i="2"/>
  <c r="F298" i="2" s="1"/>
  <c r="F297" i="2" s="1"/>
  <c r="E18" i="67"/>
  <c r="E59" i="67" s="1"/>
  <c r="Q191" i="1"/>
  <c r="D191" i="5"/>
  <c r="T257" i="1"/>
  <c r="X7" i="67"/>
  <c r="X58" i="67" s="1"/>
  <c r="W7" i="69"/>
  <c r="G7" i="68"/>
  <c r="S425" i="3"/>
  <c r="C146" i="71"/>
  <c r="D146" i="71" s="1"/>
  <c r="K7" i="67"/>
  <c r="K58" i="67" s="1"/>
  <c r="R17" i="66"/>
  <c r="S17" i="66" s="1"/>
  <c r="R9" i="66"/>
  <c r="S9" i="66" s="1"/>
  <c r="R14" i="66"/>
  <c r="S14" i="66" s="1"/>
  <c r="R20" i="66"/>
  <c r="S20" i="66" s="1"/>
  <c r="L7" i="69"/>
  <c r="C28" i="70"/>
  <c r="D28" i="70" s="1"/>
  <c r="D349" i="3"/>
  <c r="U301" i="3"/>
  <c r="AA624" i="1"/>
  <c r="AA660" i="1" s="1"/>
  <c r="AA86" i="44" s="1"/>
  <c r="U5" i="2"/>
  <c r="I5" i="2"/>
  <c r="P7" i="67"/>
  <c r="P58" i="67" s="1"/>
  <c r="Y463" i="3"/>
  <c r="Y602" i="3" s="1"/>
  <c r="C5" i="5"/>
  <c r="P5" i="2"/>
  <c r="U300" i="3"/>
  <c r="T399" i="3"/>
  <c r="N7" i="67"/>
  <c r="N58" i="67" s="1"/>
  <c r="U463" i="3"/>
  <c r="U602" i="3" s="1"/>
  <c r="H191" i="5"/>
  <c r="M555" i="5"/>
  <c r="K17" i="68"/>
  <c r="E191" i="1"/>
  <c r="E4" i="1" s="1"/>
  <c r="Z7" i="69"/>
  <c r="Z57" i="69" s="1"/>
  <c r="S7" i="69"/>
  <c r="S457" i="3"/>
  <c r="J457" i="3"/>
  <c r="J601" i="3" s="1"/>
  <c r="J600" i="3" s="1"/>
  <c r="C189" i="71"/>
  <c r="D189" i="71" s="1"/>
  <c r="C219" i="70"/>
  <c r="C16" i="70"/>
  <c r="C222" i="71"/>
  <c r="D222" i="71" s="1"/>
  <c r="AE5" i="2"/>
  <c r="V7" i="69"/>
  <c r="E463" i="3"/>
  <c r="E602" i="3" s="1"/>
  <c r="D39" i="70"/>
  <c r="D211" i="70"/>
  <c r="D213" i="70"/>
  <c r="D226" i="70"/>
  <c r="D198" i="70"/>
  <c r="D65" i="70"/>
  <c r="D41" i="70"/>
  <c r="D12" i="70"/>
  <c r="D9" i="70"/>
  <c r="D54" i="70"/>
  <c r="D23" i="70"/>
  <c r="D214" i="70"/>
  <c r="D40" i="70"/>
  <c r="D80" i="70"/>
  <c r="D6" i="70"/>
  <c r="D223" i="70"/>
  <c r="D200" i="70"/>
  <c r="D186" i="70"/>
  <c r="D68" i="70"/>
  <c r="D96" i="70"/>
  <c r="D79" i="70"/>
  <c r="C219" i="71"/>
  <c r="D219" i="71" s="1"/>
  <c r="C50" i="70"/>
  <c r="C49" i="70"/>
  <c r="C144" i="71"/>
  <c r="D144" i="71" s="1"/>
  <c r="C199" i="71"/>
  <c r="D199" i="71" s="1"/>
  <c r="C11" i="70"/>
  <c r="D92" i="70"/>
  <c r="D71" i="70"/>
  <c r="D35" i="70"/>
  <c r="D217" i="70"/>
  <c r="D216" i="70"/>
  <c r="D61" i="70"/>
  <c r="D7" i="70"/>
  <c r="D48" i="70"/>
  <c r="D234" i="70"/>
  <c r="D188" i="70"/>
  <c r="D202" i="70"/>
  <c r="D201" i="70"/>
  <c r="D208" i="70"/>
  <c r="D207" i="70"/>
  <c r="D204" i="70"/>
  <c r="D89" i="70"/>
  <c r="D86" i="70"/>
  <c r="D172" i="70"/>
  <c r="D187" i="70"/>
  <c r="D156" i="70"/>
  <c r="D75" i="70"/>
  <c r="D185" i="70"/>
  <c r="C19" i="70"/>
  <c r="C133" i="71"/>
  <c r="D133" i="71" s="1"/>
  <c r="C217" i="71"/>
  <c r="D217" i="71" s="1"/>
  <c r="C53" i="70"/>
  <c r="AE358" i="3"/>
  <c r="C13" i="70"/>
  <c r="C198" i="71"/>
  <c r="D198" i="71" s="1"/>
  <c r="C4" i="70"/>
  <c r="C194" i="71"/>
  <c r="D194" i="71" s="1"/>
  <c r="C211" i="71"/>
  <c r="D211" i="71" s="1"/>
  <c r="C24" i="70"/>
  <c r="C215" i="71"/>
  <c r="D215" i="71" s="1"/>
  <c r="C229" i="70"/>
  <c r="AE528" i="3"/>
  <c r="C51" i="70"/>
  <c r="C135" i="71"/>
  <c r="D135" i="71" s="1"/>
  <c r="D45" i="70"/>
  <c r="D69" i="70"/>
  <c r="D209" i="70"/>
  <c r="D90" i="70"/>
  <c r="D171" i="70"/>
  <c r="D63" i="70"/>
  <c r="D233" i="70"/>
  <c r="D205" i="70"/>
  <c r="D228" i="70"/>
  <c r="D38" i="70"/>
  <c r="D22" i="70"/>
  <c r="D76" i="70"/>
  <c r="D47" i="70"/>
  <c r="D62" i="70"/>
  <c r="D82" i="70"/>
  <c r="D222" i="70"/>
  <c r="D33" i="70"/>
  <c r="D60" i="70"/>
  <c r="D162" i="70"/>
  <c r="D224" i="70"/>
  <c r="D37" i="70"/>
  <c r="D95" i="70"/>
  <c r="D46" i="70"/>
  <c r="D83" i="70"/>
  <c r="D84" i="70"/>
  <c r="C73" i="70"/>
  <c r="C188" i="71"/>
  <c r="D188" i="71" s="1"/>
  <c r="C165" i="71"/>
  <c r="D165" i="71" s="1"/>
  <c r="C42" i="70"/>
  <c r="C3" i="70"/>
  <c r="C195" i="71"/>
  <c r="D195" i="71" s="1"/>
  <c r="AE564" i="3"/>
  <c r="AE562" i="3" s="1"/>
  <c r="AE627" i="3" s="1"/>
  <c r="C213" i="71"/>
  <c r="D213" i="71" s="1"/>
  <c r="C55" i="70"/>
  <c r="L299" i="2"/>
  <c r="D31" i="70"/>
  <c r="D206" i="70"/>
  <c r="D212" i="70"/>
  <c r="D215" i="70"/>
  <c r="D85" i="70"/>
  <c r="D231" i="70"/>
  <c r="D59" i="70"/>
  <c r="D43" i="70"/>
  <c r="D210" i="70"/>
  <c r="D203" i="70"/>
  <c r="D25" i="70"/>
  <c r="D91" i="70"/>
  <c r="D32" i="70"/>
  <c r="D81" i="70"/>
  <c r="D58" i="70"/>
  <c r="D163" i="70"/>
  <c r="D230" i="70"/>
  <c r="D199" i="70"/>
  <c r="D70" i="70"/>
  <c r="D36" i="70"/>
  <c r="D44" i="70"/>
  <c r="D78" i="70"/>
  <c r="D225" i="70"/>
  <c r="D8" i="70"/>
  <c r="D227" i="70"/>
  <c r="F5" i="2"/>
  <c r="AC5" i="1"/>
  <c r="F191" i="5"/>
  <c r="Z297" i="2"/>
  <c r="W299" i="2"/>
  <c r="N624" i="5"/>
  <c r="N660" i="5" s="1"/>
  <c r="N85" i="44" s="1"/>
  <c r="N111" i="44"/>
  <c r="AA111" i="44"/>
  <c r="AE5" i="3"/>
  <c r="R299" i="2"/>
  <c r="R298" i="2" s="1"/>
  <c r="R297" i="2" s="1"/>
  <c r="M457" i="3"/>
  <c r="M601" i="3" s="1"/>
  <c r="M600" i="3" s="1"/>
  <c r="M657" i="3" s="1"/>
  <c r="N471" i="5"/>
  <c r="H601" i="5"/>
  <c r="H600" i="5" s="1"/>
  <c r="AC600" i="1"/>
  <c r="Z456" i="1"/>
  <c r="AC5" i="5"/>
  <c r="O599" i="41"/>
  <c r="O597" i="41" s="1"/>
  <c r="AC471" i="5"/>
  <c r="E624" i="5"/>
  <c r="E660" i="5" s="1"/>
  <c r="E85" i="44" s="1"/>
  <c r="R613" i="5"/>
  <c r="R659" i="5" s="1"/>
  <c r="R65" i="44" s="1"/>
  <c r="Z453" i="41"/>
  <c r="AC471" i="39"/>
  <c r="AC455" i="39" s="1"/>
  <c r="AC453" i="39" s="1"/>
  <c r="I456" i="1"/>
  <c r="X111" i="44"/>
  <c r="D604" i="5"/>
  <c r="D658" i="5" s="1"/>
  <c r="D45" i="44" s="1"/>
  <c r="U624" i="1"/>
  <c r="U660" i="1" s="1"/>
  <c r="U86" i="44" s="1"/>
  <c r="AE555" i="5"/>
  <c r="Q298" i="2"/>
  <c r="Q297" i="2" s="1"/>
  <c r="AC559" i="3"/>
  <c r="AC626" i="3" s="1"/>
  <c r="M269" i="3"/>
  <c r="M543" i="3" s="1"/>
  <c r="H383" i="3"/>
  <c r="X565" i="3"/>
  <c r="X628" i="3" s="1"/>
  <c r="AC407" i="3"/>
  <c r="S463" i="3"/>
  <c r="S602" i="3" s="1"/>
  <c r="S7" i="67"/>
  <c r="S58" i="67" s="1"/>
  <c r="V463" i="3"/>
  <c r="V602" i="3" s="1"/>
  <c r="N604" i="5"/>
  <c r="N658" i="5" s="1"/>
  <c r="N45" i="44" s="1"/>
  <c r="R555" i="5"/>
  <c r="AC604" i="5"/>
  <c r="AC658" i="5" s="1"/>
  <c r="AC45" i="44" s="1"/>
  <c r="AA555" i="1"/>
  <c r="H555" i="5"/>
  <c r="AE624" i="5"/>
  <c r="AE660" i="5" s="1"/>
  <c r="AE85" i="44" s="1"/>
  <c r="M7" i="3"/>
  <c r="M5" i="3" s="1"/>
  <c r="I30" i="67"/>
  <c r="AC383" i="3"/>
  <c r="Q399" i="3"/>
  <c r="H559" i="3"/>
  <c r="H626" i="3" s="1"/>
  <c r="P269" i="3"/>
  <c r="P543" i="3" s="1"/>
  <c r="P541" i="3" s="1"/>
  <c r="P617" i="3" s="1"/>
  <c r="AC568" i="3"/>
  <c r="AC629" i="3" s="1"/>
  <c r="J555" i="1"/>
  <c r="R111" i="44"/>
  <c r="L463" i="3"/>
  <c r="L602" i="3" s="1"/>
  <c r="X257" i="1"/>
  <c r="X191" i="1" s="1"/>
  <c r="X4" i="1" s="1"/>
  <c r="Z613" i="5"/>
  <c r="Z659" i="5" s="1"/>
  <c r="Z65" i="44" s="1"/>
  <c r="J624" i="1"/>
  <c r="J660" i="1" s="1"/>
  <c r="J86" i="44" s="1"/>
  <c r="AC524" i="5"/>
  <c r="R624" i="5"/>
  <c r="R660" i="5" s="1"/>
  <c r="R85" i="44" s="1"/>
  <c r="H624" i="5"/>
  <c r="H660" i="5" s="1"/>
  <c r="H85" i="44" s="1"/>
  <c r="Z600" i="1"/>
  <c r="Q565" i="3"/>
  <c r="Q628" i="3" s="1"/>
  <c r="Y367" i="3"/>
  <c r="Y558" i="3" s="1"/>
  <c r="AA349" i="3"/>
  <c r="AB191" i="5"/>
  <c r="H463" i="3"/>
  <c r="H602" i="3" s="1"/>
  <c r="V7" i="67"/>
  <c r="V58" i="67" s="1"/>
  <c r="AA297" i="1"/>
  <c r="AC191" i="5"/>
  <c r="N524" i="5"/>
  <c r="T191" i="5"/>
  <c r="H556" i="2"/>
  <c r="X624" i="1"/>
  <c r="X660" i="1" s="1"/>
  <c r="X86" i="44" s="1"/>
  <c r="F7" i="66"/>
  <c r="D457" i="3"/>
  <c r="D601" i="3" s="1"/>
  <c r="D600" i="3" s="1"/>
  <c r="T457" i="3"/>
  <c r="W463" i="3"/>
  <c r="W602" i="3" s="1"/>
  <c r="H600" i="1"/>
  <c r="D299" i="2"/>
  <c r="G463" i="3"/>
  <c r="G602" i="3" s="1"/>
  <c r="AC299" i="2"/>
  <c r="I298" i="2"/>
  <c r="I297" i="2" s="1"/>
  <c r="I557" i="2"/>
  <c r="I556" i="2" s="1"/>
  <c r="H457" i="3"/>
  <c r="D5" i="2"/>
  <c r="AB555" i="1"/>
  <c r="U624" i="5"/>
  <c r="U660" i="5" s="1"/>
  <c r="U85" i="44" s="1"/>
  <c r="N298" i="2"/>
  <c r="N297" i="2" s="1"/>
  <c r="U5" i="1"/>
  <c r="AC624" i="5"/>
  <c r="AC660" i="5" s="1"/>
  <c r="AC85" i="44" s="1"/>
  <c r="Q624" i="5"/>
  <c r="Q660" i="5" s="1"/>
  <c r="Q85" i="44" s="1"/>
  <c r="Z5" i="5"/>
  <c r="AE453" i="41"/>
  <c r="G191" i="1"/>
  <c r="AD555" i="5"/>
  <c r="AE576" i="5"/>
  <c r="H456" i="1"/>
  <c r="AE624" i="1"/>
  <c r="AE660" i="1" s="1"/>
  <c r="AE86" i="44" s="1"/>
  <c r="N478" i="3"/>
  <c r="N606" i="3" s="1"/>
  <c r="H407" i="3"/>
  <c r="AB367" i="3"/>
  <c r="AB558" i="3" s="1"/>
  <c r="D367" i="3"/>
  <c r="D558" i="3" s="1"/>
  <c r="P524" i="2"/>
  <c r="Y18" i="67"/>
  <c r="Y59" i="67" s="1"/>
  <c r="K17" i="66"/>
  <c r="Y524" i="2"/>
  <c r="H524" i="5"/>
  <c r="N614" i="5"/>
  <c r="N613" i="5" s="1"/>
  <c r="N659" i="5" s="1"/>
  <c r="N65" i="44" s="1"/>
  <c r="K524" i="5"/>
  <c r="G5" i="1"/>
  <c r="G4" i="1" s="1"/>
  <c r="K5" i="5"/>
  <c r="P524" i="1"/>
  <c r="AA298" i="2"/>
  <c r="AD5" i="2"/>
  <c r="H298" i="2"/>
  <c r="H297" i="2" s="1"/>
  <c r="H613" i="5"/>
  <c r="H659" i="5" s="1"/>
  <c r="H65" i="44" s="1"/>
  <c r="M5" i="2"/>
  <c r="AB624" i="1"/>
  <c r="AB660" i="1" s="1"/>
  <c r="AB86" i="44" s="1"/>
  <c r="S555" i="5"/>
  <c r="Z471" i="5"/>
  <c r="Q599" i="41"/>
  <c r="Q597" i="41" s="1"/>
  <c r="Y7" i="3"/>
  <c r="Y5" i="3" s="1"/>
  <c r="I7" i="3"/>
  <c r="I5" i="3" s="1"/>
  <c r="K524" i="2"/>
  <c r="T111" i="44"/>
  <c r="T298" i="2"/>
  <c r="T297" i="2" s="1"/>
  <c r="S4" i="5"/>
  <c r="AD624" i="5"/>
  <c r="AD660" i="5" s="1"/>
  <c r="AD85" i="44" s="1"/>
  <c r="AE633" i="5"/>
  <c r="AE661" i="5" s="1"/>
  <c r="AE105" i="44" s="1"/>
  <c r="AA7" i="3"/>
  <c r="AA5" i="3" s="1"/>
  <c r="W599" i="41"/>
  <c r="W597" i="41" s="1"/>
  <c r="K5" i="3"/>
  <c r="H7" i="3"/>
  <c r="H5" i="3" s="1"/>
  <c r="AB457" i="3"/>
  <c r="AB601" i="3" s="1"/>
  <c r="AD407" i="3"/>
  <c r="Q367" i="3"/>
  <c r="Q558" i="3" s="1"/>
  <c r="T269" i="3"/>
  <c r="T543" i="3" s="1"/>
  <c r="K349" i="3"/>
  <c r="R383" i="3"/>
  <c r="AB191" i="1"/>
  <c r="O524" i="2"/>
  <c r="M524" i="2"/>
  <c r="Q524" i="2"/>
  <c r="AB524" i="2"/>
  <c r="P407" i="3"/>
  <c r="O297" i="5"/>
  <c r="Z7" i="67"/>
  <c r="Z58" i="67" s="1"/>
  <c r="K28" i="68"/>
  <c r="Z257" i="1"/>
  <c r="U297" i="2"/>
  <c r="Z524" i="5"/>
  <c r="K613" i="5"/>
  <c r="K659" i="5" s="1"/>
  <c r="K65" i="44" s="1"/>
  <c r="P463" i="3"/>
  <c r="P602" i="3" s="1"/>
  <c r="P555" i="5"/>
  <c r="K5" i="2"/>
  <c r="W111" i="44"/>
  <c r="S624" i="5"/>
  <c r="S660" i="5" s="1"/>
  <c r="S85" i="44" s="1"/>
  <c r="K5" i="1"/>
  <c r="Z604" i="5"/>
  <c r="Z658" i="5" s="1"/>
  <c r="Z45" i="44" s="1"/>
  <c r="I457" i="3"/>
  <c r="R524" i="5"/>
  <c r="V257" i="1"/>
  <c r="V191" i="1" s="1"/>
  <c r="AA453" i="39"/>
  <c r="AA457" i="3"/>
  <c r="Y349" i="3"/>
  <c r="AD367" i="3"/>
  <c r="AD558" i="3" s="1"/>
  <c r="AD568" i="3"/>
  <c r="AD629" i="3" s="1"/>
  <c r="Q269" i="3"/>
  <c r="C191" i="5"/>
  <c r="H453" i="41"/>
  <c r="D269" i="3"/>
  <c r="D543" i="3" s="1"/>
  <c r="C613" i="5"/>
  <c r="C659" i="5" s="1"/>
  <c r="C65" i="44" s="1"/>
  <c r="L7" i="67"/>
  <c r="L58" i="67" s="1"/>
  <c r="P7" i="69"/>
  <c r="E7" i="67"/>
  <c r="E58" i="67" s="1"/>
  <c r="Q18" i="67"/>
  <c r="Q59" i="67" s="1"/>
  <c r="F7" i="68"/>
  <c r="J4" i="2"/>
  <c r="N456" i="5"/>
  <c r="N601" i="5"/>
  <c r="N600" i="5" s="1"/>
  <c r="AA7" i="69"/>
  <c r="AA57" i="69" s="1"/>
  <c r="G24" i="68"/>
  <c r="G5" i="68" s="1"/>
  <c r="AD456" i="1"/>
  <c r="AD601" i="1"/>
  <c r="AD600" i="1" s="1"/>
  <c r="I562" i="3"/>
  <c r="I627" i="3" s="1"/>
  <c r="M399" i="3"/>
  <c r="E5" i="2"/>
  <c r="U269" i="3"/>
  <c r="U543" i="3" s="1"/>
  <c r="V5" i="1"/>
  <c r="Q471" i="39"/>
  <c r="Q455" i="39" s="1"/>
  <c r="K524" i="1"/>
  <c r="T7" i="67"/>
  <c r="T58" i="67" s="1"/>
  <c r="G399" i="3"/>
  <c r="L391" i="3"/>
  <c r="AB543" i="1"/>
  <c r="AB541" i="1" s="1"/>
  <c r="AA524" i="2"/>
  <c r="AF7" i="67"/>
  <c r="AF58" i="67" s="1"/>
  <c r="T7" i="69"/>
  <c r="T57" i="69" s="1"/>
  <c r="AB7" i="67"/>
  <c r="AB58" i="67" s="1"/>
  <c r="G565" i="3"/>
  <c r="G628" i="3" s="1"/>
  <c r="Y7" i="69"/>
  <c r="Y57" i="69" s="1"/>
  <c r="AA7" i="67"/>
  <c r="AA58" i="67" s="1"/>
  <c r="K31" i="66"/>
  <c r="R12" i="66" s="1"/>
  <c r="S12" i="66" s="1"/>
  <c r="AB7" i="69"/>
  <c r="AB57" i="69" s="1"/>
  <c r="F7" i="69"/>
  <c r="F57" i="69" s="1"/>
  <c r="O7" i="69"/>
  <c r="O57" i="69" s="1"/>
  <c r="G24" i="66"/>
  <c r="X399" i="3"/>
  <c r="N7" i="69"/>
  <c r="E7" i="69"/>
  <c r="E57" i="69" s="1"/>
  <c r="R7" i="69"/>
  <c r="R57" i="69" s="1"/>
  <c r="D7" i="69"/>
  <c r="D57" i="69" s="1"/>
  <c r="U7" i="69"/>
  <c r="U57" i="69" s="1"/>
  <c r="I7" i="69"/>
  <c r="I57" i="69" s="1"/>
  <c r="E30" i="67"/>
  <c r="W57" i="69"/>
  <c r="AE57" i="69"/>
  <c r="L57" i="69"/>
  <c r="P57" i="69"/>
  <c r="V298" i="2"/>
  <c r="V297" i="2" s="1"/>
  <c r="V557" i="2"/>
  <c r="V556" i="2" s="1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5" i="67"/>
  <c r="J25" i="69"/>
  <c r="J25" i="67"/>
  <c r="F25" i="69"/>
  <c r="F25" i="67"/>
  <c r="Q580" i="3"/>
  <c r="Q637" i="3" s="1"/>
  <c r="R28" i="69"/>
  <c r="R28" i="67"/>
  <c r="U580" i="3"/>
  <c r="U637" i="3" s="1"/>
  <c r="V28" i="69"/>
  <c r="V28" i="67"/>
  <c r="Y579" i="3"/>
  <c r="Y636" i="3" s="1"/>
  <c r="Z27" i="69"/>
  <c r="Z27" i="67"/>
  <c r="AA25" i="69"/>
  <c r="AA25" i="67"/>
  <c r="N25" i="69"/>
  <c r="N25" i="67"/>
  <c r="I580" i="3"/>
  <c r="I637" i="3" s="1"/>
  <c r="J28" i="69"/>
  <c r="J28" i="67"/>
  <c r="F577" i="3"/>
  <c r="F634" i="3" s="1"/>
  <c r="G25" i="69"/>
  <c r="G25" i="67"/>
  <c r="G96" i="67" s="1"/>
  <c r="N577" i="3"/>
  <c r="N634" i="3" s="1"/>
  <c r="O25" i="69"/>
  <c r="O25" i="67"/>
  <c r="O96" i="67" s="1"/>
  <c r="P579" i="3"/>
  <c r="P636" i="3" s="1"/>
  <c r="Q27" i="69"/>
  <c r="Q27" i="67"/>
  <c r="AE579" i="3"/>
  <c r="AE636" i="3" s="1"/>
  <c r="AF27" i="69"/>
  <c r="AF27" i="67"/>
  <c r="AA577" i="3"/>
  <c r="AA634" i="3" s="1"/>
  <c r="AB25" i="69"/>
  <c r="AB25" i="67"/>
  <c r="AB96" i="67" s="1"/>
  <c r="AC257" i="1"/>
  <c r="AC191" i="1" s="1"/>
  <c r="K27" i="68"/>
  <c r="D24" i="68"/>
  <c r="K25" i="68"/>
  <c r="F24" i="68"/>
  <c r="F18" i="67"/>
  <c r="F59" i="67" s="1"/>
  <c r="F91" i="67"/>
  <c r="AE18" i="67"/>
  <c r="AE59" i="67" s="1"/>
  <c r="AE91" i="67"/>
  <c r="S57" i="69"/>
  <c r="AF7" i="69"/>
  <c r="J580" i="3"/>
  <c r="J637" i="3" s="1"/>
  <c r="K28" i="69"/>
  <c r="K28" i="67"/>
  <c r="Y7" i="67"/>
  <c r="Y58" i="67" s="1"/>
  <c r="D18" i="68"/>
  <c r="K19" i="68"/>
  <c r="K18" i="68" s="1"/>
  <c r="N6" i="68" s="1"/>
  <c r="P91" i="67"/>
  <c r="P18" i="67"/>
  <c r="P59" i="67" s="1"/>
  <c r="W577" i="3"/>
  <c r="W634" i="3" s="1"/>
  <c r="X25" i="69"/>
  <c r="X25" i="67"/>
  <c r="X96" i="67" s="1"/>
  <c r="K16" i="68"/>
  <c r="R7" i="67"/>
  <c r="R58" i="67" s="1"/>
  <c r="AA91" i="67"/>
  <c r="AA18" i="67"/>
  <c r="AA59" i="67" s="1"/>
  <c r="G7" i="69"/>
  <c r="D7" i="67"/>
  <c r="D58" i="67" s="1"/>
  <c r="H7" i="67"/>
  <c r="H58" i="67" s="1"/>
  <c r="D29" i="66"/>
  <c r="G18" i="67"/>
  <c r="G59" i="67" s="1"/>
  <c r="G91" i="67"/>
  <c r="U25" i="69"/>
  <c r="U25" i="67"/>
  <c r="U96" i="67" s="1"/>
  <c r="L580" i="3"/>
  <c r="L637" i="3" s="1"/>
  <c r="M28" i="69"/>
  <c r="M28" i="67"/>
  <c r="AF28" i="69"/>
  <c r="AF28" i="67"/>
  <c r="T579" i="3"/>
  <c r="T636" i="3" s="1"/>
  <c r="U27" i="69"/>
  <c r="U27" i="67"/>
  <c r="AE4" i="65"/>
  <c r="E32" i="66"/>
  <c r="E5" i="66" s="1"/>
  <c r="E2" i="68" s="1"/>
  <c r="AB27" i="69"/>
  <c r="AB27" i="67"/>
  <c r="M25" i="69"/>
  <c r="M25" i="67"/>
  <c r="M96" i="67" s="1"/>
  <c r="K25" i="69"/>
  <c r="K25" i="67"/>
  <c r="K96" i="67" s="1"/>
  <c r="G28" i="69"/>
  <c r="G28" i="67"/>
  <c r="I579" i="3"/>
  <c r="I636" i="3" s="1"/>
  <c r="J27" i="69"/>
  <c r="J27" i="67"/>
  <c r="X577" i="3"/>
  <c r="X634" i="3" s="1"/>
  <c r="Y25" i="69"/>
  <c r="Y25" i="67"/>
  <c r="Y96" i="67" s="1"/>
  <c r="I27" i="69"/>
  <c r="I24" i="69" s="1"/>
  <c r="I59" i="69" s="1"/>
  <c r="I27" i="67"/>
  <c r="I24" i="67" s="1"/>
  <c r="I60" i="67" s="1"/>
  <c r="E579" i="3"/>
  <c r="E636" i="3" s="1"/>
  <c r="F27" i="69"/>
  <c r="F27" i="67"/>
  <c r="AD580" i="3"/>
  <c r="AD637" i="3" s="1"/>
  <c r="AE28" i="69"/>
  <c r="AE28" i="67"/>
  <c r="AE27" i="69"/>
  <c r="AE27" i="67"/>
  <c r="AE111" i="5"/>
  <c r="F30" i="66"/>
  <c r="F29" i="66" s="1"/>
  <c r="D191" i="1"/>
  <c r="K580" i="3"/>
  <c r="K637" i="3" s="1"/>
  <c r="L28" i="69"/>
  <c r="L28" i="67"/>
  <c r="K27" i="66"/>
  <c r="R19" i="66" s="1"/>
  <c r="S19" i="66" s="1"/>
  <c r="D24" i="66"/>
  <c r="W18" i="67"/>
  <c r="W59" i="67" s="1"/>
  <c r="W91" i="67"/>
  <c r="X57" i="69"/>
  <c r="J7" i="67"/>
  <c r="J58" i="67" s="1"/>
  <c r="I18" i="67"/>
  <c r="I59" i="67" s="1"/>
  <c r="K12" i="68"/>
  <c r="K11" i="68" s="1"/>
  <c r="K7" i="68" s="1"/>
  <c r="D11" i="68"/>
  <c r="D7" i="68" s="1"/>
  <c r="AD7" i="67"/>
  <c r="AD58" i="67" s="1"/>
  <c r="AC18" i="67"/>
  <c r="AC59" i="67" s="1"/>
  <c r="S580" i="3"/>
  <c r="S637" i="3" s="1"/>
  <c r="T28" i="69"/>
  <c r="T28" i="67"/>
  <c r="M7" i="67"/>
  <c r="M58" i="67" s="1"/>
  <c r="AD91" i="67"/>
  <c r="AD18" i="67"/>
  <c r="AD59" i="67" s="1"/>
  <c r="K16" i="66"/>
  <c r="H7" i="69"/>
  <c r="Q7" i="67"/>
  <c r="Q58" i="67" s="1"/>
  <c r="L91" i="67"/>
  <c r="L18" i="67"/>
  <c r="L59" i="67" s="1"/>
  <c r="O7" i="67"/>
  <c r="O58" i="67" s="1"/>
  <c r="U7" i="67"/>
  <c r="U58" i="67" s="1"/>
  <c r="I7" i="67"/>
  <c r="I58" i="67" s="1"/>
  <c r="K7" i="69"/>
  <c r="R18" i="67"/>
  <c r="R59" i="67" s="1"/>
  <c r="R91" i="67"/>
  <c r="H5" i="1"/>
  <c r="AC579" i="3"/>
  <c r="AC636" i="3" s="1"/>
  <c r="AD27" i="69"/>
  <c r="AD27" i="67"/>
  <c r="M580" i="3"/>
  <c r="M637" i="3" s="1"/>
  <c r="N28" i="69"/>
  <c r="N28" i="67"/>
  <c r="V25" i="69"/>
  <c r="V25" i="67"/>
  <c r="W27" i="69"/>
  <c r="W27" i="67"/>
  <c r="E580" i="3"/>
  <c r="E637" i="3" s="1"/>
  <c r="F28" i="69"/>
  <c r="F28" i="67"/>
  <c r="T580" i="3"/>
  <c r="T637" i="3" s="1"/>
  <c r="U28" i="69"/>
  <c r="U28" i="67"/>
  <c r="AD25" i="69"/>
  <c r="AD25" i="67"/>
  <c r="Y27" i="69"/>
  <c r="Y27" i="67"/>
  <c r="H25" i="69"/>
  <c r="H24" i="69" s="1"/>
  <c r="H59" i="69" s="1"/>
  <c r="H25" i="67"/>
  <c r="Q25" i="69"/>
  <c r="Q24" i="69" s="1"/>
  <c r="Q59" i="69" s="1"/>
  <c r="Q25" i="67"/>
  <c r="Q96" i="67" s="1"/>
  <c r="X27" i="69"/>
  <c r="X27" i="67"/>
  <c r="X24" i="67" s="1"/>
  <c r="X60" i="67" s="1"/>
  <c r="U579" i="3"/>
  <c r="U636" i="3" s="1"/>
  <c r="V27" i="69"/>
  <c r="V27" i="67"/>
  <c r="R580" i="3"/>
  <c r="R637" i="3" s="1"/>
  <c r="S28" i="69"/>
  <c r="S28" i="67"/>
  <c r="R191" i="5"/>
  <c r="R4" i="5" s="1"/>
  <c r="P25" i="69"/>
  <c r="P25" i="67"/>
  <c r="O580" i="3"/>
  <c r="O637" i="3" s="1"/>
  <c r="P28" i="69"/>
  <c r="P28" i="67"/>
  <c r="T25" i="69"/>
  <c r="T25" i="67"/>
  <c r="T96" i="67" s="1"/>
  <c r="S577" i="3"/>
  <c r="AE636" i="2"/>
  <c r="AE633" i="2" s="1"/>
  <c r="AE661" i="2" s="1"/>
  <c r="AE104" i="44" s="1"/>
  <c r="AE576" i="2"/>
  <c r="J7" i="69"/>
  <c r="AF91" i="67"/>
  <c r="AF18" i="67"/>
  <c r="AF59" i="67" s="1"/>
  <c r="AC7" i="67"/>
  <c r="AC58" i="67" s="1"/>
  <c r="K12" i="66"/>
  <c r="R34" i="66" s="1"/>
  <c r="S34" i="66" s="1"/>
  <c r="D11" i="66"/>
  <c r="D7" i="66" s="1"/>
  <c r="AB91" i="67"/>
  <c r="AB18" i="67"/>
  <c r="AB59" i="67" s="1"/>
  <c r="H2" i="66"/>
  <c r="O18" i="67"/>
  <c r="O59" i="67" s="1"/>
  <c r="O91" i="67"/>
  <c r="AD7" i="69"/>
  <c r="V57" i="69"/>
  <c r="M7" i="69"/>
  <c r="Z91" i="67"/>
  <c r="Z18" i="67"/>
  <c r="Z59" i="67" s="1"/>
  <c r="W7" i="67"/>
  <c r="W58" i="67" s="1"/>
  <c r="Q7" i="69"/>
  <c r="U18" i="67"/>
  <c r="U59" i="67" s="1"/>
  <c r="U91" i="67"/>
  <c r="S18" i="67"/>
  <c r="S59" i="67" s="1"/>
  <c r="S91" i="67"/>
  <c r="L579" i="3"/>
  <c r="L636" i="3" s="1"/>
  <c r="M27" i="69"/>
  <c r="M27" i="67"/>
  <c r="E25" i="69"/>
  <c r="E25" i="67"/>
  <c r="E96" i="67" s="1"/>
  <c r="Z25" i="69"/>
  <c r="Z25" i="67"/>
  <c r="O28" i="69"/>
  <c r="O28" i="67"/>
  <c r="AC25" i="69"/>
  <c r="AC25" i="67"/>
  <c r="AC96" i="67" s="1"/>
  <c r="L27" i="69"/>
  <c r="L27" i="67"/>
  <c r="D580" i="3"/>
  <c r="D637" i="3" s="1"/>
  <c r="E28" i="69"/>
  <c r="E28" i="67"/>
  <c r="R25" i="69"/>
  <c r="R25" i="67"/>
  <c r="V580" i="3"/>
  <c r="V637" i="3" s="1"/>
  <c r="W28" i="69"/>
  <c r="W28" i="67"/>
  <c r="Y580" i="3"/>
  <c r="Y637" i="3" s="1"/>
  <c r="Z28" i="69"/>
  <c r="Z28" i="67"/>
  <c r="V577" i="3"/>
  <c r="V634" i="3" s="1"/>
  <c r="W25" i="69"/>
  <c r="W25" i="67"/>
  <c r="W96" i="67" s="1"/>
  <c r="F32" i="66"/>
  <c r="AE577" i="3"/>
  <c r="AE634" i="3" s="1"/>
  <c r="AF25" i="69"/>
  <c r="AF25" i="67"/>
  <c r="AF96" i="67" s="1"/>
  <c r="N579" i="3"/>
  <c r="N636" i="3" s="1"/>
  <c r="O27" i="69"/>
  <c r="O27" i="67"/>
  <c r="M579" i="3"/>
  <c r="M636" i="3" s="1"/>
  <c r="N27" i="69"/>
  <c r="N27" i="67"/>
  <c r="AE25" i="67"/>
  <c r="AE96" i="67" s="1"/>
  <c r="AE25" i="69"/>
  <c r="AD577" i="3"/>
  <c r="AD634" i="3" s="1"/>
  <c r="K25" i="66"/>
  <c r="F24" i="66"/>
  <c r="J91" i="67"/>
  <c r="J18" i="67"/>
  <c r="J59" i="67" s="1"/>
  <c r="N57" i="69"/>
  <c r="K18" i="67"/>
  <c r="K59" i="67" s="1"/>
  <c r="K91" i="67"/>
  <c r="AC7" i="69"/>
  <c r="K19" i="66"/>
  <c r="D18" i="66"/>
  <c r="N91" i="67"/>
  <c r="N18" i="67"/>
  <c r="N59" i="67" s="1"/>
  <c r="AA24" i="69"/>
  <c r="AA59" i="69" s="1"/>
  <c r="F7" i="67"/>
  <c r="F58" i="67" s="1"/>
  <c r="AE7" i="67"/>
  <c r="AE58" i="67" s="1"/>
  <c r="G7" i="67"/>
  <c r="G58" i="67" s="1"/>
  <c r="T18" i="67"/>
  <c r="T59" i="67" s="1"/>
  <c r="T91" i="67"/>
  <c r="M18" i="67"/>
  <c r="M59" i="67" s="1"/>
  <c r="AE636" i="1"/>
  <c r="AE633" i="1" s="1"/>
  <c r="AE661" i="1" s="1"/>
  <c r="AE106" i="44" s="1"/>
  <c r="AE576" i="1"/>
  <c r="X91" i="67"/>
  <c r="X18" i="67"/>
  <c r="X59" i="67" s="1"/>
  <c r="O425" i="3"/>
  <c r="O577" i="3"/>
  <c r="I349" i="3"/>
  <c r="S349" i="3"/>
  <c r="Z4" i="65"/>
  <c r="I4" i="65"/>
  <c r="G383" i="3"/>
  <c r="I561" i="3"/>
  <c r="I559" i="3" s="1"/>
  <c r="I626" i="3" s="1"/>
  <c r="I383" i="3"/>
  <c r="R367" i="3"/>
  <c r="R558" i="3" s="1"/>
  <c r="I625" i="65"/>
  <c r="I624" i="65" s="1"/>
  <c r="I660" i="65" s="1"/>
  <c r="G555" i="65"/>
  <c r="G455" i="65" s="1"/>
  <c r="G453" i="65" s="1"/>
  <c r="X455" i="65"/>
  <c r="U455" i="65"/>
  <c r="U453" i="65" s="1"/>
  <c r="S555" i="65"/>
  <c r="S455" i="65" s="1"/>
  <c r="S453" i="65" s="1"/>
  <c r="AD349" i="3"/>
  <c r="Q455" i="65"/>
  <c r="Q453" i="65" s="1"/>
  <c r="AA301" i="3"/>
  <c r="AA300" i="3" s="1"/>
  <c r="AA299" i="3" s="1"/>
  <c r="AA557" i="3" s="1"/>
  <c r="D4" i="65"/>
  <c r="D301" i="3"/>
  <c r="D300" i="3" s="1"/>
  <c r="D299" i="3" s="1"/>
  <c r="Y573" i="3"/>
  <c r="Y571" i="3" s="1"/>
  <c r="Y630" i="3" s="1"/>
  <c r="Y415" i="3"/>
  <c r="C570" i="3"/>
  <c r="C568" i="3" s="1"/>
  <c r="C629" i="3" s="1"/>
  <c r="C407" i="3"/>
  <c r="Y570" i="3"/>
  <c r="Y568" i="3" s="1"/>
  <c r="Y629" i="3" s="1"/>
  <c r="Y407" i="3"/>
  <c r="AA297" i="2"/>
  <c r="I391" i="3"/>
  <c r="K556" i="2"/>
  <c r="AA367" i="3"/>
  <c r="O367" i="3"/>
  <c r="O558" i="3" s="1"/>
  <c r="Q4" i="2"/>
  <c r="AD299" i="2"/>
  <c r="U349" i="3"/>
  <c r="U299" i="3" s="1"/>
  <c r="U557" i="3" s="1"/>
  <c r="O4" i="2"/>
  <c r="S299" i="2"/>
  <c r="E298" i="2"/>
  <c r="E297" i="2" s="1"/>
  <c r="E4" i="2" s="1"/>
  <c r="Q349" i="3"/>
  <c r="K4" i="2"/>
  <c r="N349" i="3"/>
  <c r="Y557" i="2"/>
  <c r="Y556" i="2" s="1"/>
  <c r="Y555" i="2" s="1"/>
  <c r="Y298" i="2"/>
  <c r="Y297" i="2" s="1"/>
  <c r="Y4" i="2" s="1"/>
  <c r="C567" i="3"/>
  <c r="C565" i="3" s="1"/>
  <c r="C628" i="3" s="1"/>
  <c r="C399" i="3"/>
  <c r="O570" i="3"/>
  <c r="O568" i="3" s="1"/>
  <c r="O629" i="3" s="1"/>
  <c r="O407" i="3"/>
  <c r="AA573" i="3"/>
  <c r="AA571" i="3" s="1"/>
  <c r="AA630" i="3" s="1"/>
  <c r="AA415" i="3"/>
  <c r="W455" i="65"/>
  <c r="W453" i="65" s="1"/>
  <c r="H567" i="3"/>
  <c r="H565" i="3" s="1"/>
  <c r="H628" i="3" s="1"/>
  <c r="H399" i="3"/>
  <c r="M570" i="3"/>
  <c r="M568" i="3" s="1"/>
  <c r="M629" i="3" s="1"/>
  <c r="M407" i="3"/>
  <c r="V567" i="3"/>
  <c r="V565" i="3" s="1"/>
  <c r="V628" i="3" s="1"/>
  <c r="V399" i="3"/>
  <c r="AB570" i="3"/>
  <c r="AB568" i="3" s="1"/>
  <c r="AB629" i="3" s="1"/>
  <c r="AB407" i="3"/>
  <c r="Z570" i="3"/>
  <c r="Z568" i="3" s="1"/>
  <c r="Z629" i="3" s="1"/>
  <c r="Z407" i="3"/>
  <c r="J570" i="3"/>
  <c r="J568" i="3" s="1"/>
  <c r="J629" i="3" s="1"/>
  <c r="J407" i="3"/>
  <c r="D570" i="3"/>
  <c r="D568" i="3" s="1"/>
  <c r="D629" i="3" s="1"/>
  <c r="D407" i="3"/>
  <c r="P257" i="3"/>
  <c r="Q93" i="67" s="1"/>
  <c r="AA257" i="1"/>
  <c r="AA191" i="1" s="1"/>
  <c r="AE613" i="1"/>
  <c r="AE659" i="1" s="1"/>
  <c r="AE66" i="44" s="1"/>
  <c r="U524" i="1"/>
  <c r="Y257" i="1"/>
  <c r="Y191" i="1" s="1"/>
  <c r="Y4" i="1" s="1"/>
  <c r="C613" i="1"/>
  <c r="C659" i="1" s="1"/>
  <c r="C66" i="44" s="1"/>
  <c r="C71" i="44" s="1"/>
  <c r="AA541" i="1"/>
  <c r="P613" i="1"/>
  <c r="P659" i="1" s="1"/>
  <c r="P66" i="44" s="1"/>
  <c r="L257" i="1"/>
  <c r="L191" i="1" s="1"/>
  <c r="G269" i="3"/>
  <c r="G543" i="3" s="1"/>
  <c r="Y269" i="3"/>
  <c r="Y543" i="3" s="1"/>
  <c r="S257" i="1"/>
  <c r="S191" i="1" s="1"/>
  <c r="S4" i="1" s="1"/>
  <c r="L4" i="1"/>
  <c r="F257" i="1"/>
  <c r="F191" i="1" s="1"/>
  <c r="V269" i="3"/>
  <c r="V543" i="3" s="1"/>
  <c r="AC613" i="1"/>
  <c r="AC659" i="1" s="1"/>
  <c r="AC66" i="44" s="1"/>
  <c r="AC71" i="44" s="1"/>
  <c r="M257" i="1"/>
  <c r="M191" i="1" s="1"/>
  <c r="G524" i="1"/>
  <c r="J257" i="1"/>
  <c r="J191" i="1" s="1"/>
  <c r="J4" i="1" s="1"/>
  <c r="R617" i="1"/>
  <c r="R613" i="1" s="1"/>
  <c r="R659" i="1" s="1"/>
  <c r="R66" i="44" s="1"/>
  <c r="R71" i="44" s="1"/>
  <c r="R524" i="1"/>
  <c r="E269" i="3"/>
  <c r="E543" i="3" s="1"/>
  <c r="E541" i="3" s="1"/>
  <c r="E617" i="3" s="1"/>
  <c r="AE257" i="1"/>
  <c r="C524" i="1"/>
  <c r="H191" i="1"/>
  <c r="H4" i="1" s="1"/>
  <c r="O617" i="1"/>
  <c r="O613" i="1" s="1"/>
  <c r="O659" i="1" s="1"/>
  <c r="O66" i="44" s="1"/>
  <c r="O524" i="1"/>
  <c r="X269" i="3"/>
  <c r="X543" i="3" s="1"/>
  <c r="AE524" i="1"/>
  <c r="U613" i="1"/>
  <c r="U659" i="1" s="1"/>
  <c r="U66" i="44" s="1"/>
  <c r="H524" i="1"/>
  <c r="H455" i="1" s="1"/>
  <c r="H613" i="1"/>
  <c r="H659" i="1" s="1"/>
  <c r="H66" i="44" s="1"/>
  <c r="C269" i="3"/>
  <c r="C543" i="3" s="1"/>
  <c r="W269" i="3"/>
  <c r="W543" i="3" s="1"/>
  <c r="F269" i="3"/>
  <c r="F543" i="3" s="1"/>
  <c r="R191" i="1"/>
  <c r="G613" i="1"/>
  <c r="G659" i="1" s="1"/>
  <c r="G66" i="44" s="1"/>
  <c r="X542" i="3"/>
  <c r="V613" i="1"/>
  <c r="V659" i="1" s="1"/>
  <c r="V66" i="44" s="1"/>
  <c r="D613" i="1"/>
  <c r="D659" i="1" s="1"/>
  <c r="D66" i="44" s="1"/>
  <c r="M524" i="1"/>
  <c r="N613" i="1"/>
  <c r="N659" i="1" s="1"/>
  <c r="N66" i="44" s="1"/>
  <c r="N71" i="44" s="1"/>
  <c r="F524" i="1"/>
  <c r="I524" i="1"/>
  <c r="J524" i="1"/>
  <c r="M613" i="1"/>
  <c r="M659" i="1" s="1"/>
  <c r="M66" i="44" s="1"/>
  <c r="Q613" i="1"/>
  <c r="Q659" i="1" s="1"/>
  <c r="Q66" i="44" s="1"/>
  <c r="J613" i="1"/>
  <c r="J659" i="1" s="1"/>
  <c r="J66" i="44" s="1"/>
  <c r="W613" i="1"/>
  <c r="W659" i="1" s="1"/>
  <c r="W66" i="44" s="1"/>
  <c r="N524" i="1"/>
  <c r="C191" i="1"/>
  <c r="N191" i="1"/>
  <c r="F613" i="1"/>
  <c r="F659" i="1" s="1"/>
  <c r="F66" i="44" s="1"/>
  <c r="I613" i="1"/>
  <c r="I659" i="1" s="1"/>
  <c r="I66" i="44" s="1"/>
  <c r="O191" i="1"/>
  <c r="O4" i="1" s="1"/>
  <c r="U191" i="1"/>
  <c r="U4" i="1" s="1"/>
  <c r="Q524" i="1"/>
  <c r="AC524" i="1"/>
  <c r="AC455" i="1" s="1"/>
  <c r="W524" i="1"/>
  <c r="D524" i="1"/>
  <c r="Z191" i="1"/>
  <c r="V524" i="1"/>
  <c r="X613" i="5"/>
  <c r="X659" i="5" s="1"/>
  <c r="X65" i="44" s="1"/>
  <c r="Q613" i="5"/>
  <c r="Q659" i="5" s="1"/>
  <c r="Q65" i="44" s="1"/>
  <c r="X524" i="5"/>
  <c r="I524" i="5"/>
  <c r="U524" i="5"/>
  <c r="F613" i="5"/>
  <c r="F659" i="5" s="1"/>
  <c r="F65" i="44" s="1"/>
  <c r="P524" i="5"/>
  <c r="I613" i="5"/>
  <c r="I659" i="5" s="1"/>
  <c r="I65" i="44" s="1"/>
  <c r="U613" i="5"/>
  <c r="U659" i="5" s="1"/>
  <c r="U65" i="44" s="1"/>
  <c r="T613" i="5"/>
  <c r="T659" i="5" s="1"/>
  <c r="T65" i="44" s="1"/>
  <c r="AC4" i="5"/>
  <c r="T524" i="5"/>
  <c r="Q524" i="5"/>
  <c r="P613" i="5"/>
  <c r="P659" i="5" s="1"/>
  <c r="P65" i="44" s="1"/>
  <c r="M191" i="5"/>
  <c r="O524" i="5"/>
  <c r="AE615" i="5"/>
  <c r="AE613" i="5" s="1"/>
  <c r="AE659" i="5" s="1"/>
  <c r="AE65" i="44" s="1"/>
  <c r="AE524" i="5"/>
  <c r="AB613" i="5"/>
  <c r="AB659" i="5" s="1"/>
  <c r="AB65" i="44" s="1"/>
  <c r="D524" i="5"/>
  <c r="D613" i="5"/>
  <c r="D659" i="5" s="1"/>
  <c r="D65" i="44" s="1"/>
  <c r="G613" i="5"/>
  <c r="G659" i="5" s="1"/>
  <c r="G65" i="44" s="1"/>
  <c r="V524" i="5"/>
  <c r="F524" i="5"/>
  <c r="W191" i="5"/>
  <c r="W524" i="5"/>
  <c r="AD191" i="5"/>
  <c r="J191" i="5"/>
  <c r="E613" i="5"/>
  <c r="E659" i="5" s="1"/>
  <c r="E65" i="44" s="1"/>
  <c r="AA613" i="5"/>
  <c r="AA659" i="5" s="1"/>
  <c r="AA65" i="44" s="1"/>
  <c r="AB524" i="5"/>
  <c r="G524" i="5"/>
  <c r="C4" i="5"/>
  <c r="E524" i="5"/>
  <c r="C524" i="5"/>
  <c r="L524" i="5"/>
  <c r="AA524" i="5"/>
  <c r="AA4" i="5"/>
  <c r="O614" i="5"/>
  <c r="O613" i="5" s="1"/>
  <c r="O659" i="5" s="1"/>
  <c r="O65" i="44" s="1"/>
  <c r="W614" i="5"/>
  <c r="W613" i="5" s="1"/>
  <c r="W659" i="5" s="1"/>
  <c r="W65" i="44" s="1"/>
  <c r="T524" i="2"/>
  <c r="AE524" i="2"/>
  <c r="V620" i="2"/>
  <c r="V613" i="2" s="1"/>
  <c r="V659" i="2" s="1"/>
  <c r="V64" i="44" s="1"/>
  <c r="V524" i="2"/>
  <c r="L524" i="2"/>
  <c r="S617" i="1"/>
  <c r="S524" i="1"/>
  <c r="AD615" i="5"/>
  <c r="AD613" i="5" s="1"/>
  <c r="AD659" i="5" s="1"/>
  <c r="AD65" i="44" s="1"/>
  <c r="AD524" i="5"/>
  <c r="J615" i="5"/>
  <c r="J613" i="5" s="1"/>
  <c r="J659" i="5" s="1"/>
  <c r="J65" i="44" s="1"/>
  <c r="J524" i="5"/>
  <c r="T615" i="1"/>
  <c r="T613" i="1" s="1"/>
  <c r="T659" i="1" s="1"/>
  <c r="T66" i="44" s="1"/>
  <c r="T524" i="1"/>
  <c r="S613" i="1"/>
  <c r="S659" i="1" s="1"/>
  <c r="S66" i="44" s="1"/>
  <c r="S71" i="44" s="1"/>
  <c r="AD543" i="1"/>
  <c r="AD541" i="1" s="1"/>
  <c r="AD257" i="1"/>
  <c r="AD191" i="1" s="1"/>
  <c r="AD4" i="1" s="1"/>
  <c r="X191" i="5"/>
  <c r="X4" i="5" s="1"/>
  <c r="T191" i="1"/>
  <c r="T4" i="1" s="1"/>
  <c r="Q4" i="1"/>
  <c r="Q453" i="39"/>
  <c r="Q599" i="39"/>
  <c r="Q597" i="39" s="1"/>
  <c r="Q658" i="39"/>
  <c r="V509" i="3"/>
  <c r="V508" i="3" s="1"/>
  <c r="V610" i="3" s="1"/>
  <c r="V160" i="3"/>
  <c r="I610" i="39"/>
  <c r="I604" i="39" s="1"/>
  <c r="I471" i="39"/>
  <c r="I455" i="39" s="1"/>
  <c r="I453" i="39" s="1"/>
  <c r="Z599" i="39"/>
  <c r="Z597" i="39" s="1"/>
  <c r="T478" i="3"/>
  <c r="T606" i="3" s="1"/>
  <c r="J610" i="39"/>
  <c r="J604" i="39" s="1"/>
  <c r="J471" i="39"/>
  <c r="J455" i="39" s="1"/>
  <c r="J453" i="39" s="1"/>
  <c r="E509" i="3"/>
  <c r="E508" i="3" s="1"/>
  <c r="E610" i="3" s="1"/>
  <c r="E160" i="3"/>
  <c r="U610" i="39"/>
  <c r="U604" i="39" s="1"/>
  <c r="U471" i="39"/>
  <c r="U455" i="39" s="1"/>
  <c r="U453" i="39" s="1"/>
  <c r="L4" i="5"/>
  <c r="AD471" i="5"/>
  <c r="J160" i="3"/>
  <c r="J509" i="3"/>
  <c r="J508" i="3" s="1"/>
  <c r="J610" i="3" s="1"/>
  <c r="X610" i="39"/>
  <c r="X604" i="39" s="1"/>
  <c r="X471" i="39"/>
  <c r="X455" i="39" s="1"/>
  <c r="X453" i="39" s="1"/>
  <c r="AD610" i="39"/>
  <c r="AD604" i="39" s="1"/>
  <c r="AD471" i="39"/>
  <c r="AD455" i="39" s="1"/>
  <c r="AD453" i="39" s="1"/>
  <c r="M610" i="39"/>
  <c r="M604" i="39" s="1"/>
  <c r="M471" i="39"/>
  <c r="M455" i="39" s="1"/>
  <c r="M453" i="39" s="1"/>
  <c r="AD604" i="5"/>
  <c r="AD658" i="5" s="1"/>
  <c r="AD45" i="44" s="1"/>
  <c r="G471" i="5"/>
  <c r="H455" i="5"/>
  <c r="X122" i="3"/>
  <c r="Y30" i="67" s="1"/>
  <c r="O610" i="39"/>
  <c r="O604" i="39" s="1"/>
  <c r="O471" i="39"/>
  <c r="O455" i="39" s="1"/>
  <c r="O453" i="39" s="1"/>
  <c r="V610" i="39"/>
  <c r="V604" i="39" s="1"/>
  <c r="V471" i="39"/>
  <c r="V455" i="39" s="1"/>
  <c r="V453" i="39" s="1"/>
  <c r="Y600" i="1"/>
  <c r="Y657" i="1" s="1"/>
  <c r="Y456" i="1"/>
  <c r="E601" i="1"/>
  <c r="E600" i="1" s="1"/>
  <c r="E456" i="1"/>
  <c r="Q456" i="1"/>
  <c r="N5" i="3"/>
  <c r="S5" i="3"/>
  <c r="T5" i="3"/>
  <c r="D5" i="5"/>
  <c r="D4" i="5" s="1"/>
  <c r="U5" i="3"/>
  <c r="V5" i="3"/>
  <c r="F602" i="2"/>
  <c r="F600" i="2" s="1"/>
  <c r="F657" i="2" s="1"/>
  <c r="F456" i="2"/>
  <c r="I456" i="2"/>
  <c r="X5" i="3"/>
  <c r="I600" i="2"/>
  <c r="I657" i="2" s="1"/>
  <c r="AB5" i="2"/>
  <c r="AB4" i="2" s="1"/>
  <c r="AB5" i="3"/>
  <c r="E617" i="1"/>
  <c r="E613" i="1" s="1"/>
  <c r="E659" i="1" s="1"/>
  <c r="E66" i="44" s="1"/>
  <c r="E524" i="1"/>
  <c r="V602" i="1"/>
  <c r="V600" i="1" s="1"/>
  <c r="V456" i="1"/>
  <c r="Z509" i="3"/>
  <c r="Z508" i="3" s="1"/>
  <c r="Z610" i="3" s="1"/>
  <c r="Z160" i="3"/>
  <c r="I160" i="3"/>
  <c r="I509" i="3"/>
  <c r="I508" i="3" s="1"/>
  <c r="I610" i="3" s="1"/>
  <c r="AD160" i="3"/>
  <c r="AD509" i="3"/>
  <c r="AD508" i="3" s="1"/>
  <c r="AD610" i="3" s="1"/>
  <c r="S600" i="5"/>
  <c r="S599" i="5" s="1"/>
  <c r="S597" i="5" s="1"/>
  <c r="T516" i="3"/>
  <c r="T515" i="3" s="1"/>
  <c r="T611" i="3" s="1"/>
  <c r="T173" i="3"/>
  <c r="V4" i="1"/>
  <c r="V4" i="5"/>
  <c r="AD579" i="3"/>
  <c r="AD425" i="3"/>
  <c r="F509" i="3"/>
  <c r="F508" i="3" s="1"/>
  <c r="F610" i="3" s="1"/>
  <c r="F160" i="3"/>
  <c r="W579" i="3"/>
  <c r="W425" i="3"/>
  <c r="K571" i="3"/>
  <c r="K630" i="3" s="1"/>
  <c r="AE391" i="3"/>
  <c r="AD301" i="3"/>
  <c r="AD300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Z455" i="1" s="1"/>
  <c r="H579" i="3"/>
  <c r="H425" i="3"/>
  <c r="G577" i="3"/>
  <c r="G425" i="3"/>
  <c r="P577" i="3"/>
  <c r="P425" i="3"/>
  <c r="O349" i="3"/>
  <c r="K191" i="1"/>
  <c r="K4" i="1" s="1"/>
  <c r="C455" i="65"/>
  <c r="C453" i="65" s="1"/>
  <c r="M615" i="5"/>
  <c r="M613" i="5" s="1"/>
  <c r="M659" i="5" s="1"/>
  <c r="M65" i="44" s="1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F486" i="3"/>
  <c r="F478" i="3" s="1"/>
  <c r="F606" i="3" s="1"/>
  <c r="F122" i="3"/>
  <c r="G30" i="67" s="1"/>
  <c r="R564" i="3"/>
  <c r="R562" i="3" s="1"/>
  <c r="R627" i="3" s="1"/>
  <c r="R391" i="3"/>
  <c r="O122" i="3"/>
  <c r="P30" i="67" s="1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AD30" i="67" s="1"/>
  <c r="T122" i="3"/>
  <c r="U30" i="67" s="1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K30" i="67" s="1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S30" i="67" s="1"/>
  <c r="Q486" i="3"/>
  <c r="Q478" i="3" s="1"/>
  <c r="Q122" i="3"/>
  <c r="R30" i="67" s="1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H93" i="67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F30" i="67" s="1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W561" i="3"/>
  <c r="W559" i="3" s="1"/>
  <c r="W626" i="3" s="1"/>
  <c r="W383" i="3"/>
  <c r="F542" i="3"/>
  <c r="M542" i="3"/>
  <c r="M541" i="3" s="1"/>
  <c r="M617" i="3" s="1"/>
  <c r="M257" i="3"/>
  <c r="N93" i="67" s="1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Q30" i="67" s="1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D30" i="67" s="1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U541" i="3" s="1"/>
  <c r="U617" i="3" s="1"/>
  <c r="U257" i="3"/>
  <c r="V93" i="67" s="1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71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AB30" i="67" s="1"/>
  <c r="R509" i="3"/>
  <c r="R508" i="3" s="1"/>
  <c r="R160" i="3"/>
  <c r="R577" i="3"/>
  <c r="R425" i="3"/>
  <c r="I577" i="3"/>
  <c r="I425" i="3"/>
  <c r="Y122" i="3"/>
  <c r="Z30" i="67" s="1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U93" i="67" s="1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J30" i="67" s="1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H30" i="67" s="1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F299" i="3" s="1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N30" i="67" s="1"/>
  <c r="Q173" i="3"/>
  <c r="Q516" i="3"/>
  <c r="Q515" i="3" s="1"/>
  <c r="Q611" i="3" s="1"/>
  <c r="AB122" i="3"/>
  <c r="AC30" i="67" s="1"/>
  <c r="J518" i="3"/>
  <c r="J515" i="3" s="1"/>
  <c r="J611" i="3" s="1"/>
  <c r="J173" i="3"/>
  <c r="P561" i="3"/>
  <c r="P559" i="3" s="1"/>
  <c r="P626" i="3" s="1"/>
  <c r="P383" i="3"/>
  <c r="T160" i="3"/>
  <c r="U31" i="67" s="1"/>
  <c r="U97" i="67" s="1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30" i="67" s="1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541" i="3" s="1"/>
  <c r="AC617" i="3" s="1"/>
  <c r="AC257" i="3"/>
  <c r="AD93" i="67" s="1"/>
  <c r="N301" i="3"/>
  <c r="N300" i="3" s="1"/>
  <c r="I301" i="3"/>
  <c r="I300" i="3" s="1"/>
  <c r="I299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30" i="67" s="1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AA30" i="67" s="1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AB93" i="67" s="1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C31" i="67" s="1"/>
  <c r="AB509" i="3"/>
  <c r="AB508" i="3" s="1"/>
  <c r="AB610" i="3" s="1"/>
  <c r="W486" i="3"/>
  <c r="W478" i="3" s="1"/>
  <c r="W122" i="3"/>
  <c r="X30" i="67" s="1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Q31" i="67" s="1"/>
  <c r="P509" i="3"/>
  <c r="P508" i="3" s="1"/>
  <c r="P610" i="3" s="1"/>
  <c r="M478" i="3"/>
  <c r="D509" i="3"/>
  <c r="D508" i="3" s="1"/>
  <c r="D160" i="3"/>
  <c r="E31" i="67" s="1"/>
  <c r="E97" i="67" s="1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S299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V30" i="67" s="1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E93" i="67" s="1"/>
  <c r="W542" i="3"/>
  <c r="W541" i="3" s="1"/>
  <c r="W617" i="3" s="1"/>
  <c r="W257" i="3"/>
  <c r="X93" i="67" s="1"/>
  <c r="X301" i="3"/>
  <c r="X300" i="3" s="1"/>
  <c r="Q573" i="3"/>
  <c r="Q571" i="3" s="1"/>
  <c r="Q630" i="3" s="1"/>
  <c r="Q415" i="3"/>
  <c r="Y301" i="3"/>
  <c r="Y300" i="3" s="1"/>
  <c r="Y299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AE597" i="65" s="1"/>
  <c r="J625" i="65"/>
  <c r="J624" i="65" s="1"/>
  <c r="J660" i="65" s="1"/>
  <c r="J555" i="65"/>
  <c r="J455" i="65" s="1"/>
  <c r="I455" i="65"/>
  <c r="I453" i="65" s="1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H455" i="65" s="1"/>
  <c r="H453" i="65" s="1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U657" i="65"/>
  <c r="U656" i="65" s="1"/>
  <c r="U654" i="65" s="1"/>
  <c r="U599" i="65"/>
  <c r="U597" i="65" s="1"/>
  <c r="X453" i="65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T654" i="65" s="1"/>
  <c r="Y601" i="2"/>
  <c r="Y600" i="2" s="1"/>
  <c r="Y657" i="2" s="1"/>
  <c r="Y456" i="2"/>
  <c r="J456" i="5"/>
  <c r="J455" i="5" s="1"/>
  <c r="S456" i="5"/>
  <c r="S455" i="5" s="1"/>
  <c r="S453" i="5" s="1"/>
  <c r="M298" i="2"/>
  <c r="M297" i="2" s="1"/>
  <c r="M4" i="2" s="1"/>
  <c r="M557" i="2"/>
  <c r="M556" i="2" s="1"/>
  <c r="AC4" i="1"/>
  <c r="I4" i="2"/>
  <c r="X613" i="1"/>
  <c r="X659" i="1" s="1"/>
  <c r="X66" i="44" s="1"/>
  <c r="X71" i="44" s="1"/>
  <c r="K4" i="5"/>
  <c r="AC456" i="5"/>
  <c r="AC455" i="5" s="1"/>
  <c r="AC453" i="5" s="1"/>
  <c r="O5" i="5"/>
  <c r="O4" i="5" s="1"/>
  <c r="AE557" i="2"/>
  <c r="AE556" i="2" s="1"/>
  <c r="AE298" i="2"/>
  <c r="AE297" i="2" s="1"/>
  <c r="D34" i="66" s="1"/>
  <c r="K34" i="66" s="1"/>
  <c r="AE601" i="1"/>
  <c r="AE600" i="1" s="1"/>
  <c r="AE456" i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H657" i="5"/>
  <c r="H599" i="5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I625" i="2"/>
  <c r="I624" i="2" s="1"/>
  <c r="I660" i="2" s="1"/>
  <c r="I555" i="2"/>
  <c r="I601" i="5"/>
  <c r="I600" i="5" s="1"/>
  <c r="I456" i="5"/>
  <c r="I455" i="5" s="1"/>
  <c r="P557" i="2"/>
  <c r="P556" i="2" s="1"/>
  <c r="P298" i="2"/>
  <c r="P297" i="2" s="1"/>
  <c r="P4" i="2" s="1"/>
  <c r="AB456" i="3"/>
  <c r="U658" i="40"/>
  <c r="U599" i="40"/>
  <c r="U597" i="40" s="1"/>
  <c r="T658" i="39"/>
  <c r="T599" i="39"/>
  <c r="T597" i="39" s="1"/>
  <c r="T601" i="2"/>
  <c r="T600" i="2" s="1"/>
  <c r="T456" i="2"/>
  <c r="Y613" i="1"/>
  <c r="Y659" i="1" s="1"/>
  <c r="Y66" i="44" s="1"/>
  <c r="Y71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L601" i="1"/>
  <c r="L600" i="1" s="1"/>
  <c r="L456" i="1"/>
  <c r="AE601" i="5"/>
  <c r="AE600" i="5" s="1"/>
  <c r="AE456" i="5"/>
  <c r="K601" i="3"/>
  <c r="K600" i="3" s="1"/>
  <c r="K456" i="3"/>
  <c r="U601" i="2"/>
  <c r="U600" i="2" s="1"/>
  <c r="U456" i="2"/>
  <c r="AA601" i="2"/>
  <c r="AA600" i="2" s="1"/>
  <c r="AA456" i="2"/>
  <c r="N657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X625" i="2"/>
  <c r="X624" i="2" s="1"/>
  <c r="X660" i="2" s="1"/>
  <c r="X555" i="2"/>
  <c r="Y625" i="2"/>
  <c r="Y624" i="2" s="1"/>
  <c r="Y660" i="2" s="1"/>
  <c r="K658" i="41"/>
  <c r="K599" i="41"/>
  <c r="K597" i="41" s="1"/>
  <c r="E658" i="40"/>
  <c r="E599" i="40"/>
  <c r="E597" i="40" s="1"/>
  <c r="Y658" i="39"/>
  <c r="Y599" i="39"/>
  <c r="Y597" i="39" s="1"/>
  <c r="E625" i="2"/>
  <c r="E624" i="2" s="1"/>
  <c r="E660" i="2" s="1"/>
  <c r="E555" i="2"/>
  <c r="L456" i="5"/>
  <c r="C601" i="2"/>
  <c r="C600" i="2" s="1"/>
  <c r="C456" i="2"/>
  <c r="Q601" i="5"/>
  <c r="Q600" i="5" s="1"/>
  <c r="Q456" i="5"/>
  <c r="Q455" i="5" s="1"/>
  <c r="AC601" i="3"/>
  <c r="AC600" i="3" s="1"/>
  <c r="AC456" i="3"/>
  <c r="F4" i="1"/>
  <c r="R601" i="2"/>
  <c r="R600" i="2" s="1"/>
  <c r="R456" i="2"/>
  <c r="N4" i="1"/>
  <c r="L5" i="2"/>
  <c r="T5" i="2"/>
  <c r="T4" i="2" s="1"/>
  <c r="T5" i="5"/>
  <c r="T4" i="5" s="1"/>
  <c r="H5" i="2"/>
  <c r="H4" i="2" s="1"/>
  <c r="R601" i="5"/>
  <c r="R600" i="5" s="1"/>
  <c r="R456" i="5"/>
  <c r="R455" i="5" s="1"/>
  <c r="J601" i="1"/>
  <c r="J600" i="1" s="1"/>
  <c r="J456" i="1"/>
  <c r="C658" i="39"/>
  <c r="C599" i="39"/>
  <c r="C597" i="39" s="1"/>
  <c r="H658" i="40"/>
  <c r="H599" i="40"/>
  <c r="H597" i="40" s="1"/>
  <c r="D601" i="2"/>
  <c r="D600" i="2" s="1"/>
  <c r="D456" i="2"/>
  <c r="F656" i="40"/>
  <c r="F49" i="44"/>
  <c r="M656" i="40"/>
  <c r="M49" i="44"/>
  <c r="AB658" i="41"/>
  <c r="AB599" i="41"/>
  <c r="AB597" i="41" s="1"/>
  <c r="K656" i="39"/>
  <c r="K48" i="44"/>
  <c r="L557" i="2"/>
  <c r="L556" i="2" s="1"/>
  <c r="L298" i="2"/>
  <c r="L297" i="2" s="1"/>
  <c r="D601" i="1"/>
  <c r="D600" i="1" s="1"/>
  <c r="D456" i="1"/>
  <c r="AB600" i="3"/>
  <c r="AC657" i="1"/>
  <c r="AC599" i="1"/>
  <c r="X601" i="5"/>
  <c r="X600" i="5" s="1"/>
  <c r="X456" i="5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K455" i="1" s="1"/>
  <c r="Q656" i="41"/>
  <c r="Q50" i="44"/>
  <c r="I656" i="40"/>
  <c r="I49" i="44"/>
  <c r="V601" i="3"/>
  <c r="V600" i="3" s="1"/>
  <c r="V456" i="3"/>
  <c r="O601" i="3"/>
  <c r="O600" i="3" s="1"/>
  <c r="O456" i="3"/>
  <c r="N5" i="2"/>
  <c r="N4" i="2" s="1"/>
  <c r="W4" i="1"/>
  <c r="C557" i="2"/>
  <c r="C556" i="2" s="1"/>
  <c r="C298" i="2"/>
  <c r="C297" i="2" s="1"/>
  <c r="E601" i="3"/>
  <c r="E600" i="3" s="1"/>
  <c r="E456" i="3"/>
  <c r="AD601" i="3"/>
  <c r="AD600" i="3" s="1"/>
  <c r="AD456" i="3"/>
  <c r="K456" i="5"/>
  <c r="K455" i="5" s="1"/>
  <c r="Z625" i="2"/>
  <c r="Z624" i="2" s="1"/>
  <c r="Z660" i="2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X5" i="2"/>
  <c r="X4" i="2" s="1"/>
  <c r="V625" i="2"/>
  <c r="V624" i="2" s="1"/>
  <c r="V660" i="2" s="1"/>
  <c r="V555" i="2"/>
  <c r="O656" i="40"/>
  <c r="O49" i="44"/>
  <c r="S656" i="40"/>
  <c r="S49" i="44"/>
  <c r="V601" i="2"/>
  <c r="V600" i="2" s="1"/>
  <c r="V456" i="2"/>
  <c r="G601" i="1"/>
  <c r="G600" i="1" s="1"/>
  <c r="G456" i="1"/>
  <c r="G455" i="1" s="1"/>
  <c r="D557" i="2"/>
  <c r="D556" i="2" s="1"/>
  <c r="D298" i="2"/>
  <c r="D297" i="2" s="1"/>
  <c r="D4" i="2" s="1"/>
  <c r="AD5" i="3"/>
  <c r="E5" i="5"/>
  <c r="E4" i="5" s="1"/>
  <c r="N4" i="5"/>
  <c r="X658" i="41"/>
  <c r="X599" i="41"/>
  <c r="X597" i="41" s="1"/>
  <c r="G658" i="40"/>
  <c r="G599" i="40"/>
  <c r="G597" i="40" s="1"/>
  <c r="Y658" i="41"/>
  <c r="Y599" i="41"/>
  <c r="Y597" i="41" s="1"/>
  <c r="X601" i="3"/>
  <c r="X600" i="3" s="1"/>
  <c r="X456" i="3"/>
  <c r="L600" i="5"/>
  <c r="F601" i="1"/>
  <c r="F600" i="1" s="1"/>
  <c r="F456" i="1"/>
  <c r="AE456" i="2"/>
  <c r="Q625" i="2"/>
  <c r="Q624" i="2" s="1"/>
  <c r="Q660" i="2" s="1"/>
  <c r="Q555" i="2"/>
  <c r="AD657" i="1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AB4" i="1"/>
  <c r="P601" i="5"/>
  <c r="P600" i="5" s="1"/>
  <c r="P456" i="5"/>
  <c r="AA601" i="5"/>
  <c r="AA600" i="5" s="1"/>
  <c r="AA456" i="5"/>
  <c r="AA455" i="5" s="1"/>
  <c r="Y601" i="3"/>
  <c r="Y600" i="3" s="1"/>
  <c r="Y456" i="3"/>
  <c r="P5" i="3"/>
  <c r="K71" i="44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G601" i="3"/>
  <c r="G600" i="3" s="1"/>
  <c r="G456" i="3"/>
  <c r="J625" i="2"/>
  <c r="J624" i="2" s="1"/>
  <c r="J660" i="2" s="1"/>
  <c r="J555" i="2"/>
  <c r="AC600" i="5"/>
  <c r="C601" i="5"/>
  <c r="C600" i="5" s="1"/>
  <c r="C456" i="5"/>
  <c r="C455" i="5" s="1"/>
  <c r="F5" i="5"/>
  <c r="U658" i="41"/>
  <c r="U599" i="41"/>
  <c r="U597" i="41" s="1"/>
  <c r="Z4" i="2"/>
  <c r="U601" i="1"/>
  <c r="U600" i="1" s="1"/>
  <c r="U456" i="1"/>
  <c r="U455" i="1" s="1"/>
  <c r="W601" i="1"/>
  <c r="W600" i="1" s="1"/>
  <c r="W456" i="1"/>
  <c r="O601" i="5"/>
  <c r="O600" i="5" s="1"/>
  <c r="O456" i="5"/>
  <c r="O455" i="5" s="1"/>
  <c r="Z71" i="44"/>
  <c r="E601" i="5"/>
  <c r="E600" i="5" s="1"/>
  <c r="E456" i="5"/>
  <c r="K600" i="5"/>
  <c r="Q658" i="40"/>
  <c r="Q599" i="40"/>
  <c r="Q597" i="40" s="1"/>
  <c r="Z4" i="1"/>
  <c r="M601" i="5"/>
  <c r="M600" i="5" s="1"/>
  <c r="M456" i="5"/>
  <c r="I455" i="1"/>
  <c r="I453" i="1" s="1"/>
  <c r="V4" i="2"/>
  <c r="R5" i="3"/>
  <c r="L601" i="3"/>
  <c r="L600" i="3" s="1"/>
  <c r="L456" i="3"/>
  <c r="C601" i="1"/>
  <c r="C600" i="1" s="1"/>
  <c r="C456" i="1"/>
  <c r="U5" i="5"/>
  <c r="U4" i="5" s="1"/>
  <c r="R4" i="1"/>
  <c r="AD601" i="5"/>
  <c r="AD600" i="5" s="1"/>
  <c r="AD456" i="5"/>
  <c r="H657" i="1"/>
  <c r="H599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P4" i="1" s="1"/>
  <c r="V455" i="5"/>
  <c r="AA601" i="3"/>
  <c r="AA600" i="3" s="1"/>
  <c r="AA456" i="3"/>
  <c r="AE600" i="2"/>
  <c r="AA601" i="1"/>
  <c r="AA600" i="1" s="1"/>
  <c r="AA456" i="1"/>
  <c r="W5" i="2"/>
  <c r="W5" i="5"/>
  <c r="W4" i="5" s="1"/>
  <c r="AB5" i="5"/>
  <c r="AB4" i="5" s="1"/>
  <c r="AE5" i="5"/>
  <c r="C5" i="2"/>
  <c r="AA5" i="2"/>
  <c r="AA4" i="2" s="1"/>
  <c r="AA5" i="1"/>
  <c r="AA4" i="1" s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Q601" i="3"/>
  <c r="Q600" i="3" s="1"/>
  <c r="Q456" i="3"/>
  <c r="L5" i="3"/>
  <c r="X524" i="1"/>
  <c r="Y601" i="5"/>
  <c r="Y600" i="5" s="1"/>
  <c r="Y456" i="5"/>
  <c r="Y455" i="5" s="1"/>
  <c r="D601" i="5"/>
  <c r="D600" i="5" s="1"/>
  <c r="D456" i="5"/>
  <c r="D455" i="5" s="1"/>
  <c r="AE658" i="39"/>
  <c r="AE599" i="39"/>
  <c r="AE597" i="39" s="1"/>
  <c r="W456" i="3"/>
  <c r="T601" i="3"/>
  <c r="T600" i="3" s="1"/>
  <c r="T456" i="3"/>
  <c r="U601" i="3"/>
  <c r="U456" i="3"/>
  <c r="M456" i="3"/>
  <c r="AB601" i="1"/>
  <c r="AB600" i="1" s="1"/>
  <c r="AB456" i="1"/>
  <c r="AB455" i="1" s="1"/>
  <c r="E657" i="1"/>
  <c r="P658" i="41"/>
  <c r="P599" i="41"/>
  <c r="P597" i="41" s="1"/>
  <c r="AC656" i="40"/>
  <c r="AC49" i="44"/>
  <c r="AB656" i="39"/>
  <c r="AB48" i="44"/>
  <c r="S656" i="39"/>
  <c r="S48" i="44"/>
  <c r="T601" i="1"/>
  <c r="T600" i="1" s="1"/>
  <c r="T456" i="1"/>
  <c r="M4" i="1"/>
  <c r="Y5" i="5"/>
  <c r="Y4" i="5" s="1"/>
  <c r="I5" i="5"/>
  <c r="I4" i="5" s="1"/>
  <c r="H625" i="2"/>
  <c r="H624" i="2" s="1"/>
  <c r="H660" i="2" s="1"/>
  <c r="H555" i="2"/>
  <c r="P601" i="3"/>
  <c r="P600" i="3" s="1"/>
  <c r="P456" i="3"/>
  <c r="U4" i="2"/>
  <c r="O601" i="1"/>
  <c r="O600" i="1" s="1"/>
  <c r="O456" i="1"/>
  <c r="O455" i="1" s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L71" i="44" s="1"/>
  <c r="Z657" i="1"/>
  <c r="Z599" i="1"/>
  <c r="O601" i="2"/>
  <c r="O600" i="2" s="1"/>
  <c r="O456" i="2"/>
  <c r="N625" i="2"/>
  <c r="N624" i="2" s="1"/>
  <c r="N660" i="2" s="1"/>
  <c r="N555" i="2"/>
  <c r="F601" i="5"/>
  <c r="F600" i="5" s="1"/>
  <c r="F456" i="5"/>
  <c r="F455" i="5" s="1"/>
  <c r="O656" i="41"/>
  <c r="O50" i="44"/>
  <c r="L656" i="40"/>
  <c r="L49" i="44"/>
  <c r="V656" i="40"/>
  <c r="V49" i="44"/>
  <c r="F656" i="39"/>
  <c r="F48" i="44"/>
  <c r="G658" i="41"/>
  <c r="G599" i="41"/>
  <c r="G597" i="41" s="1"/>
  <c r="Y524" i="1"/>
  <c r="Y455" i="1" s="1"/>
  <c r="Y453" i="1" s="1"/>
  <c r="G5" i="2"/>
  <c r="Z4" i="5"/>
  <c r="AE658" i="41"/>
  <c r="AE599" i="41"/>
  <c r="AE597" i="41" s="1"/>
  <c r="S601" i="3"/>
  <c r="S600" i="3" s="1"/>
  <c r="S456" i="3"/>
  <c r="I601" i="3"/>
  <c r="I600" i="3" s="1"/>
  <c r="I456" i="3"/>
  <c r="R601" i="1"/>
  <c r="R600" i="1" s="1"/>
  <c r="R456" i="1"/>
  <c r="R455" i="1" s="1"/>
  <c r="N455" i="5"/>
  <c r="J5" i="5"/>
  <c r="J4" i="5" s="1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I599" i="1"/>
  <c r="I597" i="1" s="1"/>
  <c r="Y656" i="40"/>
  <c r="Y49" i="44"/>
  <c r="N656" i="40"/>
  <c r="N49" i="44"/>
  <c r="AE601" i="3"/>
  <c r="AE600" i="3" s="1"/>
  <c r="AE456" i="3"/>
  <c r="S601" i="1"/>
  <c r="S600" i="1" s="1"/>
  <c r="S456" i="1"/>
  <c r="R601" i="3"/>
  <c r="R600" i="3" s="1"/>
  <c r="R456" i="3"/>
  <c r="F5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N455" i="1" s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555" i="2"/>
  <c r="P601" i="1"/>
  <c r="P600" i="1" s="1"/>
  <c r="P456" i="1"/>
  <c r="P455" i="1" s="1"/>
  <c r="Q5" i="5"/>
  <c r="Q4" i="5" s="1"/>
  <c r="Q657" i="1"/>
  <c r="Q599" i="1"/>
  <c r="Q597" i="1" s="1"/>
  <c r="V657" i="5"/>
  <c r="V599" i="5"/>
  <c r="AC5" i="3"/>
  <c r="X601" i="1"/>
  <c r="X600" i="1" s="1"/>
  <c r="X456" i="1"/>
  <c r="D656" i="40"/>
  <c r="D49" i="44"/>
  <c r="AB656" i="40"/>
  <c r="AB49" i="44"/>
  <c r="Z656" i="39"/>
  <c r="Z48" i="44"/>
  <c r="E656" i="39"/>
  <c r="E48" i="44"/>
  <c r="W656" i="41"/>
  <c r="W50" i="44"/>
  <c r="Q656" i="39"/>
  <c r="Q48" i="44"/>
  <c r="R2" i="5"/>
  <c r="X2" i="5"/>
  <c r="AB2" i="5"/>
  <c r="I2" i="5"/>
  <c r="C2" i="5"/>
  <c r="G2" i="5"/>
  <c r="K2" i="5"/>
  <c r="S2" i="5"/>
  <c r="P2" i="5"/>
  <c r="J2" i="5"/>
  <c r="AC2" i="5"/>
  <c r="Q2" i="5"/>
  <c r="V2" i="5"/>
  <c r="Y2" i="5"/>
  <c r="AD2" i="5"/>
  <c r="W2" i="5"/>
  <c r="L2" i="5"/>
  <c r="N2" i="5"/>
  <c r="O2" i="5"/>
  <c r="M2" i="5"/>
  <c r="AA2" i="5"/>
  <c r="Z2" i="5"/>
  <c r="E2" i="5"/>
  <c r="T2" i="5"/>
  <c r="U2" i="5"/>
  <c r="D2" i="5"/>
  <c r="F557" i="2" l="1"/>
  <c r="F556" i="2" s="1"/>
  <c r="Q455" i="1"/>
  <c r="F4" i="2"/>
  <c r="R557" i="2"/>
  <c r="R556" i="2" s="1"/>
  <c r="T84" i="44"/>
  <c r="T91" i="44" s="1"/>
  <c r="N84" i="44"/>
  <c r="N91" i="44" s="1"/>
  <c r="H84" i="44"/>
  <c r="H91" i="44" s="1"/>
  <c r="J84" i="44"/>
  <c r="J91" i="44" s="1"/>
  <c r="U84" i="44"/>
  <c r="U91" i="44" s="1"/>
  <c r="Q84" i="44"/>
  <c r="Q91" i="44" s="1"/>
  <c r="Z84" i="44"/>
  <c r="Z91" i="44" s="1"/>
  <c r="X84" i="44"/>
  <c r="X91" i="44" s="1"/>
  <c r="K84" i="44"/>
  <c r="K91" i="44" s="1"/>
  <c r="Y84" i="44"/>
  <c r="Y91" i="44" s="1"/>
  <c r="V84" i="44"/>
  <c r="V91" i="44" s="1"/>
  <c r="E84" i="44"/>
  <c r="E91" i="44" s="1"/>
  <c r="O84" i="44"/>
  <c r="O91" i="44" s="1"/>
  <c r="AA84" i="44"/>
  <c r="AA91" i="44" s="1"/>
  <c r="AB84" i="44"/>
  <c r="AB91" i="44" s="1"/>
  <c r="I84" i="44"/>
  <c r="I91" i="44" s="1"/>
  <c r="R28" i="66"/>
  <c r="S28" i="66" s="1"/>
  <c r="R27" i="66"/>
  <c r="S27" i="66" s="1"/>
  <c r="R35" i="66"/>
  <c r="S35" i="66" s="1"/>
  <c r="R36" i="66"/>
  <c r="S36" i="66" s="1"/>
  <c r="D456" i="3"/>
  <c r="U600" i="3"/>
  <c r="F4" i="5"/>
  <c r="F453" i="5" s="1"/>
  <c r="J456" i="3"/>
  <c r="X455" i="5"/>
  <c r="N599" i="5"/>
  <c r="N597" i="5" s="1"/>
  <c r="H257" i="3"/>
  <c r="I93" i="67" s="1"/>
  <c r="Y541" i="3"/>
  <c r="Y617" i="3" s="1"/>
  <c r="AC24" i="69"/>
  <c r="AC59" i="69" s="1"/>
  <c r="AE4" i="5"/>
  <c r="AA453" i="5"/>
  <c r="K257" i="3"/>
  <c r="L93" i="67" s="1"/>
  <c r="F257" i="3"/>
  <c r="R24" i="69"/>
  <c r="R59" i="69" s="1"/>
  <c r="AE455" i="1"/>
  <c r="M31" i="67"/>
  <c r="V257" i="3"/>
  <c r="AE24" i="69"/>
  <c r="AE59" i="69" s="1"/>
  <c r="L24" i="69"/>
  <c r="L59" i="69" s="1"/>
  <c r="H71" i="44"/>
  <c r="Q453" i="1"/>
  <c r="P71" i="44"/>
  <c r="V71" i="44"/>
  <c r="R4" i="2"/>
  <c r="E455" i="5"/>
  <c r="H453" i="5"/>
  <c r="W455" i="5"/>
  <c r="W453" i="5" s="1"/>
  <c r="R453" i="5"/>
  <c r="I455" i="2"/>
  <c r="O299" i="3"/>
  <c r="O557" i="3" s="1"/>
  <c r="O556" i="3" s="1"/>
  <c r="AE300" i="3"/>
  <c r="C193" i="71"/>
  <c r="D193" i="71" s="1"/>
  <c r="D1" i="71" s="1"/>
  <c r="C5" i="70"/>
  <c r="D42" i="70"/>
  <c r="D4" i="70"/>
  <c r="D53" i="70"/>
  <c r="D11" i="70"/>
  <c r="D50" i="70"/>
  <c r="D16" i="70"/>
  <c r="V455" i="1"/>
  <c r="T71" i="44"/>
  <c r="D51" i="70"/>
  <c r="D24" i="70"/>
  <c r="D219" i="70"/>
  <c r="G455" i="5"/>
  <c r="G453" i="5" s="1"/>
  <c r="C541" i="3"/>
  <c r="C617" i="3" s="1"/>
  <c r="F71" i="44"/>
  <c r="Y257" i="3"/>
  <c r="Z93" i="67" s="1"/>
  <c r="D13" i="70"/>
  <c r="D55" i="70"/>
  <c r="D3" i="70"/>
  <c r="D73" i="70"/>
  <c r="D229" i="70"/>
  <c r="D19" i="70"/>
  <c r="D49" i="70"/>
  <c r="T24" i="67"/>
  <c r="T60" i="67" s="1"/>
  <c r="AF24" i="69"/>
  <c r="AF59" i="69" s="1"/>
  <c r="K24" i="69"/>
  <c r="K59" i="69" s="1"/>
  <c r="M71" i="44"/>
  <c r="L24" i="67"/>
  <c r="L60" i="67" s="1"/>
  <c r="J24" i="69"/>
  <c r="J59" i="69" s="1"/>
  <c r="F5" i="68"/>
  <c r="Q543" i="3"/>
  <c r="Q541" i="3" s="1"/>
  <c r="Q257" i="3"/>
  <c r="R93" i="67" s="1"/>
  <c r="G24" i="67"/>
  <c r="G60" i="67" s="1"/>
  <c r="Q71" i="44"/>
  <c r="AB71" i="44"/>
  <c r="AE71" i="44"/>
  <c r="E257" i="3"/>
  <c r="F93" i="67" s="1"/>
  <c r="P24" i="69"/>
  <c r="P59" i="69" s="1"/>
  <c r="D5" i="68"/>
  <c r="Y24" i="67"/>
  <c r="Y60" i="67" s="1"/>
  <c r="U24" i="67"/>
  <c r="U60" i="67" s="1"/>
  <c r="Y24" i="69"/>
  <c r="Y5" i="69" s="1"/>
  <c r="U24" i="69"/>
  <c r="U59" i="69" s="1"/>
  <c r="E24" i="67"/>
  <c r="E60" i="67" s="1"/>
  <c r="D31" i="67"/>
  <c r="D97" i="67" s="1"/>
  <c r="F5" i="66"/>
  <c r="V24" i="69"/>
  <c r="O24" i="69"/>
  <c r="O5" i="69" s="1"/>
  <c r="W24" i="69"/>
  <c r="W59" i="69" s="1"/>
  <c r="K95" i="67"/>
  <c r="O95" i="67"/>
  <c r="G95" i="67"/>
  <c r="I95" i="67"/>
  <c r="E24" i="69"/>
  <c r="E59" i="69" s="1"/>
  <c r="L31" i="67"/>
  <c r="L97" i="67" s="1"/>
  <c r="I31" i="67"/>
  <c r="I97" i="67" s="1"/>
  <c r="AC24" i="67"/>
  <c r="AC60" i="67" s="1"/>
  <c r="AB24" i="67"/>
  <c r="AB60" i="67" s="1"/>
  <c r="N31" i="67"/>
  <c r="N97" i="67" s="1"/>
  <c r="AB31" i="67"/>
  <c r="AB97" i="67" s="1"/>
  <c r="V31" i="67"/>
  <c r="V97" i="67" s="1"/>
  <c r="J31" i="67"/>
  <c r="J97" i="67" s="1"/>
  <c r="E2" i="66"/>
  <c r="P31" i="67"/>
  <c r="P97" i="67" s="1"/>
  <c r="U29" i="67"/>
  <c r="U61" i="67" s="1"/>
  <c r="H31" i="67"/>
  <c r="H97" i="67" s="1"/>
  <c r="AE31" i="67"/>
  <c r="AE97" i="67" s="1"/>
  <c r="R5" i="69"/>
  <c r="G93" i="67"/>
  <c r="AE93" i="67"/>
  <c r="V657" i="1"/>
  <c r="V26" i="44" s="1"/>
  <c r="V599" i="1"/>
  <c r="V597" i="1" s="1"/>
  <c r="L5" i="69"/>
  <c r="W93" i="67"/>
  <c r="AE191" i="1"/>
  <c r="AC57" i="69"/>
  <c r="AD57" i="69"/>
  <c r="H24" i="67"/>
  <c r="H60" i="67" s="1"/>
  <c r="H96" i="67"/>
  <c r="AD24" i="67"/>
  <c r="AD60" i="67" s="1"/>
  <c r="AD96" i="67"/>
  <c r="AE24" i="67"/>
  <c r="AE60" i="67" s="1"/>
  <c r="F24" i="69"/>
  <c r="K30" i="66"/>
  <c r="R18" i="66" s="1"/>
  <c r="S18" i="66" s="1"/>
  <c r="AB24" i="69"/>
  <c r="G24" i="69"/>
  <c r="G59" i="69" s="1"/>
  <c r="Z24" i="69"/>
  <c r="S24" i="69"/>
  <c r="K31" i="67"/>
  <c r="K97" i="67" s="1"/>
  <c r="P455" i="5"/>
  <c r="P453" i="5" s="1"/>
  <c r="AE4" i="2"/>
  <c r="Z31" i="67"/>
  <c r="Z97" i="67" s="1"/>
  <c r="M29" i="67"/>
  <c r="M61" i="67" s="1"/>
  <c r="M97" i="67"/>
  <c r="Y31" i="67"/>
  <c r="D29" i="67"/>
  <c r="D61" i="67" s="1"/>
  <c r="R31" i="67"/>
  <c r="R97" i="67" s="1"/>
  <c r="AF31" i="67"/>
  <c r="AF97" i="67" s="1"/>
  <c r="G31" i="67"/>
  <c r="G97" i="67" s="1"/>
  <c r="F31" i="67"/>
  <c r="F97" i="67" s="1"/>
  <c r="W31" i="67"/>
  <c r="W97" i="67" s="1"/>
  <c r="X541" i="3"/>
  <c r="X617" i="3" s="1"/>
  <c r="U71" i="44"/>
  <c r="O71" i="44"/>
  <c r="Y455" i="2"/>
  <c r="Y453" i="2" s="1"/>
  <c r="R10" i="66"/>
  <c r="S10" i="66" s="1"/>
  <c r="R24" i="67"/>
  <c r="R60" i="67" s="1"/>
  <c r="R96" i="67"/>
  <c r="J57" i="69"/>
  <c r="T24" i="69"/>
  <c r="AD24" i="69"/>
  <c r="AD59" i="69" s="1"/>
  <c r="V24" i="67"/>
  <c r="V60" i="67" s="1"/>
  <c r="V96" i="67"/>
  <c r="K57" i="69"/>
  <c r="Q24" i="67"/>
  <c r="Q60" i="67" s="1"/>
  <c r="M24" i="67"/>
  <c r="M60" i="67" s="1"/>
  <c r="K24" i="67"/>
  <c r="K60" i="67" s="1"/>
  <c r="AF57" i="69"/>
  <c r="K24" i="68"/>
  <c r="N7" i="68" s="1"/>
  <c r="AA24" i="67"/>
  <c r="AA60" i="67" s="1"/>
  <c r="AA96" i="67"/>
  <c r="J24" i="67"/>
  <c r="J60" i="67" s="1"/>
  <c r="J96" i="67"/>
  <c r="H95" i="67"/>
  <c r="J95" i="67"/>
  <c r="W24" i="67"/>
  <c r="W60" i="67" s="1"/>
  <c r="Z24" i="67"/>
  <c r="Z60" i="67" s="1"/>
  <c r="Z96" i="67"/>
  <c r="AE111" i="44"/>
  <c r="H57" i="69"/>
  <c r="H5" i="69"/>
  <c r="M24" i="69"/>
  <c r="M59" i="69" s="1"/>
  <c r="AF24" i="67"/>
  <c r="AF60" i="67" s="1"/>
  <c r="N24" i="67"/>
  <c r="N60" i="67" s="1"/>
  <c r="N96" i="67"/>
  <c r="F24" i="67"/>
  <c r="F60" i="67" s="1"/>
  <c r="F96" i="67"/>
  <c r="I5" i="69"/>
  <c r="F95" i="67"/>
  <c r="AC29" i="67"/>
  <c r="AC61" i="67" s="1"/>
  <c r="AC97" i="67"/>
  <c r="T95" i="67"/>
  <c r="S111" i="3"/>
  <c r="T31" i="67"/>
  <c r="L299" i="3"/>
  <c r="L557" i="3" s="1"/>
  <c r="L556" i="3" s="1"/>
  <c r="T299" i="3"/>
  <c r="T298" i="3" s="1"/>
  <c r="T297" i="3" s="1"/>
  <c r="L95" i="67"/>
  <c r="AD31" i="67"/>
  <c r="AD97" i="67" s="1"/>
  <c r="V111" i="3"/>
  <c r="W30" i="67"/>
  <c r="Q29" i="67"/>
  <c r="Q61" i="67" s="1"/>
  <c r="Q97" i="67"/>
  <c r="X31" i="67"/>
  <c r="X97" i="67" s="1"/>
  <c r="Y191" i="3"/>
  <c r="S31" i="67"/>
  <c r="S97" i="67" s="1"/>
  <c r="O31" i="67"/>
  <c r="I29" i="67"/>
  <c r="I61" i="67" s="1"/>
  <c r="AA31" i="67"/>
  <c r="AA97" i="67" s="1"/>
  <c r="D71" i="44"/>
  <c r="K18" i="66"/>
  <c r="N6" i="66" s="1"/>
  <c r="R6" i="66"/>
  <c r="S6" i="66" s="1"/>
  <c r="K24" i="66"/>
  <c r="N7" i="66" s="1"/>
  <c r="R11" i="66"/>
  <c r="S11" i="66" s="1"/>
  <c r="O24" i="67"/>
  <c r="O60" i="67" s="1"/>
  <c r="Q5" i="69"/>
  <c r="Q57" i="69"/>
  <c r="M57" i="69"/>
  <c r="R33" i="66"/>
  <c r="S33" i="66" s="1"/>
  <c r="K11" i="66"/>
  <c r="S634" i="3"/>
  <c r="S633" i="3" s="1"/>
  <c r="S661" i="3" s="1"/>
  <c r="S576" i="3"/>
  <c r="P24" i="67"/>
  <c r="P60" i="67" s="1"/>
  <c r="P96" i="67"/>
  <c r="N5" i="68"/>
  <c r="G57" i="69"/>
  <c r="X24" i="69"/>
  <c r="N24" i="69"/>
  <c r="S24" i="67"/>
  <c r="S60" i="67" s="1"/>
  <c r="S96" i="67"/>
  <c r="AA5" i="69"/>
  <c r="E29" i="67"/>
  <c r="E61" i="67" s="1"/>
  <c r="O634" i="3"/>
  <c r="O633" i="3" s="1"/>
  <c r="O661" i="3" s="1"/>
  <c r="O576" i="3"/>
  <c r="I599" i="65"/>
  <c r="I597" i="65" s="1"/>
  <c r="H599" i="65"/>
  <c r="H597" i="65" s="1"/>
  <c r="V453" i="65"/>
  <c r="I656" i="65"/>
  <c r="I654" i="65" s="1"/>
  <c r="J599" i="65"/>
  <c r="J597" i="65" s="1"/>
  <c r="D597" i="65"/>
  <c r="X299" i="3"/>
  <c r="X298" i="3" s="1"/>
  <c r="X297" i="3" s="1"/>
  <c r="N299" i="3"/>
  <c r="N298" i="3" s="1"/>
  <c r="N297" i="3" s="1"/>
  <c r="P299" i="3"/>
  <c r="P557" i="3" s="1"/>
  <c r="P556" i="3" s="1"/>
  <c r="P555" i="3" s="1"/>
  <c r="R299" i="3"/>
  <c r="R557" i="3" s="1"/>
  <c r="R556" i="3" s="1"/>
  <c r="AD299" i="3"/>
  <c r="AD298" i="3" s="1"/>
  <c r="AD297" i="3" s="1"/>
  <c r="V299" i="3"/>
  <c r="V557" i="3" s="1"/>
  <c r="V556" i="3" s="1"/>
  <c r="V625" i="3" s="1"/>
  <c r="V624" i="3" s="1"/>
  <c r="V660" i="3" s="1"/>
  <c r="AB299" i="3"/>
  <c r="AB557" i="3" s="1"/>
  <c r="AB556" i="3" s="1"/>
  <c r="D654" i="65"/>
  <c r="D453" i="65"/>
  <c r="V298" i="3"/>
  <c r="V297" i="3" s="1"/>
  <c r="D298" i="3"/>
  <c r="D297" i="3" s="1"/>
  <c r="D557" i="3"/>
  <c r="D556" i="3" s="1"/>
  <c r="D625" i="3" s="1"/>
  <c r="D624" i="3" s="1"/>
  <c r="D660" i="3" s="1"/>
  <c r="J453" i="65"/>
  <c r="AA558" i="3"/>
  <c r="AA556" i="3" s="1"/>
  <c r="AA625" i="3" s="1"/>
  <c r="AA624" i="3" s="1"/>
  <c r="AA660" i="3" s="1"/>
  <c r="AA298" i="3"/>
  <c r="AA297" i="3" s="1"/>
  <c r="AB455" i="2"/>
  <c r="AB453" i="2" s="1"/>
  <c r="AD298" i="2"/>
  <c r="AD297" i="2" s="1"/>
  <c r="AD557" i="2"/>
  <c r="AD556" i="2" s="1"/>
  <c r="S557" i="2"/>
  <c r="S556" i="2" s="1"/>
  <c r="S298" i="2"/>
  <c r="S297" i="2" s="1"/>
  <c r="Q455" i="2"/>
  <c r="Q453" i="2" s="1"/>
  <c r="E455" i="2"/>
  <c r="E453" i="2" s="1"/>
  <c r="AC299" i="3"/>
  <c r="AC557" i="3" s="1"/>
  <c r="AC556" i="3" s="1"/>
  <c r="Z299" i="3"/>
  <c r="Z557" i="3" s="1"/>
  <c r="Z556" i="3" s="1"/>
  <c r="G299" i="3"/>
  <c r="G557" i="3" s="1"/>
  <c r="G556" i="3" s="1"/>
  <c r="AA617" i="1"/>
  <c r="AA613" i="1" s="1"/>
  <c r="AA659" i="1" s="1"/>
  <c r="AA66" i="44" s="1"/>
  <c r="AA71" i="44" s="1"/>
  <c r="AA524" i="1"/>
  <c r="AA455" i="1" s="1"/>
  <c r="AA453" i="1" s="1"/>
  <c r="J71" i="44"/>
  <c r="H453" i="1"/>
  <c r="T455" i="1"/>
  <c r="T453" i="1" s="1"/>
  <c r="H597" i="1"/>
  <c r="F455" i="1"/>
  <c r="F453" i="1" s="1"/>
  <c r="C257" i="3"/>
  <c r="D93" i="67" s="1"/>
  <c r="K541" i="3"/>
  <c r="K617" i="3" s="1"/>
  <c r="I71" i="44"/>
  <c r="F541" i="3"/>
  <c r="F617" i="3" s="1"/>
  <c r="X257" i="3"/>
  <c r="Y93" i="67" s="1"/>
  <c r="M455" i="1"/>
  <c r="M453" i="1" s="1"/>
  <c r="K191" i="3"/>
  <c r="S455" i="1"/>
  <c r="S453" i="1" s="1"/>
  <c r="H541" i="3"/>
  <c r="H617" i="3" s="1"/>
  <c r="G453" i="1"/>
  <c r="D455" i="1"/>
  <c r="D453" i="1" s="1"/>
  <c r="J455" i="1"/>
  <c r="J453" i="1" s="1"/>
  <c r="W71" i="44"/>
  <c r="W455" i="1"/>
  <c r="W453" i="1" s="1"/>
  <c r="O453" i="1"/>
  <c r="G191" i="3"/>
  <c r="V191" i="3"/>
  <c r="E455" i="1"/>
  <c r="E453" i="1" s="1"/>
  <c r="T453" i="5"/>
  <c r="C453" i="5"/>
  <c r="AE455" i="5"/>
  <c r="E191" i="3"/>
  <c r="E71" i="44"/>
  <c r="L455" i="5"/>
  <c r="L453" i="5" s="1"/>
  <c r="M455" i="5"/>
  <c r="M453" i="5" s="1"/>
  <c r="D453" i="5"/>
  <c r="P191" i="3"/>
  <c r="AD617" i="1"/>
  <c r="AD613" i="1" s="1"/>
  <c r="AD524" i="1"/>
  <c r="AD455" i="1" s="1"/>
  <c r="AD453" i="1" s="1"/>
  <c r="Y599" i="1"/>
  <c r="Y597" i="1" s="1"/>
  <c r="X453" i="5"/>
  <c r="F191" i="3"/>
  <c r="E599" i="1"/>
  <c r="E597" i="1" s="1"/>
  <c r="F111" i="3"/>
  <c r="D111" i="3"/>
  <c r="V599" i="39"/>
  <c r="V597" i="39" s="1"/>
  <c r="V658" i="39"/>
  <c r="K111" i="3"/>
  <c r="C111" i="3"/>
  <c r="M599" i="39"/>
  <c r="M597" i="39" s="1"/>
  <c r="M658" i="39"/>
  <c r="X658" i="39"/>
  <c r="X599" i="39"/>
  <c r="X597" i="39" s="1"/>
  <c r="I111" i="3"/>
  <c r="O599" i="39"/>
  <c r="O597" i="39" s="1"/>
  <c r="O658" i="39"/>
  <c r="AD455" i="5"/>
  <c r="AD453" i="5" s="1"/>
  <c r="U111" i="3"/>
  <c r="AD658" i="39"/>
  <c r="AD599" i="39"/>
  <c r="AD597" i="39" s="1"/>
  <c r="U658" i="39"/>
  <c r="U599" i="39"/>
  <c r="U597" i="39" s="1"/>
  <c r="J599" i="39"/>
  <c r="J597" i="39" s="1"/>
  <c r="J658" i="39"/>
  <c r="I658" i="39"/>
  <c r="I599" i="39"/>
  <c r="I597" i="39" s="1"/>
  <c r="V453" i="1"/>
  <c r="AB453" i="1"/>
  <c r="AC597" i="1"/>
  <c r="V597" i="5"/>
  <c r="V453" i="5"/>
  <c r="S657" i="5"/>
  <c r="S25" i="44" s="1"/>
  <c r="N453" i="5"/>
  <c r="I453" i="2"/>
  <c r="E453" i="5"/>
  <c r="AD636" i="3"/>
  <c r="AD633" i="3" s="1"/>
  <c r="AD661" i="3" s="1"/>
  <c r="AD576" i="3"/>
  <c r="W636" i="3"/>
  <c r="W633" i="3" s="1"/>
  <c r="W661" i="3" s="1"/>
  <c r="W576" i="3"/>
  <c r="P453" i="1"/>
  <c r="R453" i="1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Z597" i="1"/>
  <c r="AA111" i="3"/>
  <c r="K453" i="1"/>
  <c r="W111" i="3"/>
  <c r="G111" i="3"/>
  <c r="F453" i="65"/>
  <c r="F557" i="3"/>
  <c r="F556" i="3" s="1"/>
  <c r="F298" i="3"/>
  <c r="F297" i="3" s="1"/>
  <c r="Y557" i="3"/>
  <c r="Y556" i="3" s="1"/>
  <c r="Y298" i="3"/>
  <c r="Y297" i="3" s="1"/>
  <c r="G614" i="3"/>
  <c r="G613" i="3" s="1"/>
  <c r="G659" i="3" s="1"/>
  <c r="G524" i="3"/>
  <c r="S557" i="3"/>
  <c r="S556" i="3" s="1"/>
  <c r="S298" i="3"/>
  <c r="S297" i="3" s="1"/>
  <c r="M606" i="3"/>
  <c r="M604" i="3" s="1"/>
  <c r="M658" i="3" s="1"/>
  <c r="M471" i="3"/>
  <c r="E614" i="3"/>
  <c r="E613" i="3" s="1"/>
  <c r="E659" i="3" s="1"/>
  <c r="E524" i="3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AA524" i="3"/>
  <c r="Z614" i="3"/>
  <c r="AB111" i="3"/>
  <c r="Y614" i="3"/>
  <c r="Y613" i="3" s="1"/>
  <c r="Y659" i="3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P52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V524" i="3"/>
  <c r="I614" i="3"/>
  <c r="AE637" i="3"/>
  <c r="AE633" i="3" s="1"/>
  <c r="AE661" i="3" s="1"/>
  <c r="AE576" i="3"/>
  <c r="S614" i="3"/>
  <c r="N614" i="3"/>
  <c r="Q191" i="3"/>
  <c r="N557" i="3"/>
  <c r="N556" i="3" s="1"/>
  <c r="F614" i="3"/>
  <c r="W614" i="3"/>
  <c r="W613" i="3" s="1"/>
  <c r="W659" i="3" s="1"/>
  <c r="W524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AD614" i="3"/>
  <c r="AD613" i="3" s="1"/>
  <c r="AD659" i="3" s="1"/>
  <c r="AD524" i="3"/>
  <c r="N610" i="3"/>
  <c r="N604" i="3" s="1"/>
  <c r="N658" i="3" s="1"/>
  <c r="N471" i="3"/>
  <c r="U614" i="3"/>
  <c r="U613" i="3" s="1"/>
  <c r="U659" i="3" s="1"/>
  <c r="U524" i="3"/>
  <c r="T191" i="3"/>
  <c r="D614" i="3"/>
  <c r="D613" i="3" s="1"/>
  <c r="D659" i="3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L257" i="3"/>
  <c r="X557" i="3"/>
  <c r="X556" i="3" s="1"/>
  <c r="K614" i="3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524" i="3"/>
  <c r="X614" i="3"/>
  <c r="X613" i="3" s="1"/>
  <c r="X659" i="3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614" i="3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N599" i="65"/>
  <c r="N597" i="65" s="1"/>
  <c r="N656" i="65"/>
  <c r="N654" i="65" s="1"/>
  <c r="AB599" i="65"/>
  <c r="AB597" i="65" s="1"/>
  <c r="AB656" i="65"/>
  <c r="AB654" i="65" s="1"/>
  <c r="AC4" i="2"/>
  <c r="X455" i="1"/>
  <c r="X453" i="1" s="1"/>
  <c r="N453" i="1"/>
  <c r="O453" i="5"/>
  <c r="U453" i="1"/>
  <c r="K453" i="5"/>
  <c r="M625" i="2"/>
  <c r="M624" i="2" s="1"/>
  <c r="M660" i="2" s="1"/>
  <c r="M555" i="2"/>
  <c r="M455" i="2" s="1"/>
  <c r="M453" i="2" s="1"/>
  <c r="U453" i="5"/>
  <c r="Z455" i="2"/>
  <c r="Z453" i="2" s="1"/>
  <c r="Y599" i="2"/>
  <c r="Y597" i="2" s="1"/>
  <c r="G4" i="2"/>
  <c r="O455" i="2"/>
  <c r="O453" i="2" s="1"/>
  <c r="C4" i="2"/>
  <c r="W4" i="2"/>
  <c r="V455" i="2"/>
  <c r="V453" i="2" s="1"/>
  <c r="X455" i="2"/>
  <c r="X453" i="2" s="1"/>
  <c r="AC453" i="1"/>
  <c r="Q8" i="44"/>
  <c r="Q654" i="39"/>
  <c r="L657" i="2"/>
  <c r="Y9" i="44"/>
  <c r="Y654" i="40"/>
  <c r="S657" i="1"/>
  <c r="S599" i="1"/>
  <c r="S597" i="1" s="1"/>
  <c r="T656" i="40"/>
  <c r="T49" i="44"/>
  <c r="AE656" i="41"/>
  <c r="AE50" i="44"/>
  <c r="D657" i="3"/>
  <c r="E8" i="44"/>
  <c r="E654" i="39"/>
  <c r="P657" i="1"/>
  <c r="P599" i="1"/>
  <c r="P597" i="1" s="1"/>
  <c r="AB657" i="2"/>
  <c r="AB599" i="2"/>
  <c r="AB597" i="2" s="1"/>
  <c r="R657" i="3"/>
  <c r="AE657" i="3"/>
  <c r="N656" i="41"/>
  <c r="N50" i="44"/>
  <c r="G656" i="41"/>
  <c r="G50" i="44"/>
  <c r="F8" i="44"/>
  <c r="F654" i="39"/>
  <c r="V9" i="44"/>
  <c r="V654" i="40"/>
  <c r="O10" i="44"/>
  <c r="O654" i="41"/>
  <c r="O657" i="2"/>
  <c r="O599" i="2"/>
  <c r="O597" i="2" s="1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657" i="3"/>
  <c r="AD657" i="5"/>
  <c r="AD599" i="5"/>
  <c r="AD597" i="5" s="1"/>
  <c r="M657" i="5"/>
  <c r="M599" i="5"/>
  <c r="M597" i="5" s="1"/>
  <c r="Q656" i="40"/>
  <c r="Q49" i="44"/>
  <c r="Q47" i="44" s="1"/>
  <c r="Q51" i="44" s="1"/>
  <c r="W657" i="1"/>
  <c r="W599" i="1"/>
  <c r="W597" i="1" s="1"/>
  <c r="Z453" i="1"/>
  <c r="AA656" i="41"/>
  <c r="AA50" i="44"/>
  <c r="D656" i="39"/>
  <c r="D48" i="44"/>
  <c r="W657" i="2"/>
  <c r="H657" i="2"/>
  <c r="H599" i="2"/>
  <c r="H597" i="2" s="1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555" i="2"/>
  <c r="C455" i="2" s="1"/>
  <c r="W656" i="40"/>
  <c r="W49" i="44"/>
  <c r="AC26" i="44"/>
  <c r="AC656" i="1"/>
  <c r="Q453" i="5"/>
  <c r="AD656" i="40"/>
  <c r="AD49" i="44"/>
  <c r="AA656" i="39"/>
  <c r="AA48" i="44"/>
  <c r="H656" i="39"/>
  <c r="H48" i="44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Z8" i="44"/>
  <c r="Z654" i="39"/>
  <c r="F656" i="41"/>
  <c r="F50" i="44"/>
  <c r="F47" i="44" s="1"/>
  <c r="F51" i="44" s="1"/>
  <c r="R656" i="39"/>
  <c r="R48" i="44"/>
  <c r="S657" i="3"/>
  <c r="Z26" i="44"/>
  <c r="Z656" i="1"/>
  <c r="P657" i="3"/>
  <c r="S8" i="44"/>
  <c r="S654" i="39"/>
  <c r="AC9" i="44"/>
  <c r="AC654" i="40"/>
  <c r="Y453" i="5"/>
  <c r="K455" i="2"/>
  <c r="K453" i="2" s="1"/>
  <c r="E657" i="2"/>
  <c r="E599" i="2"/>
  <c r="E597" i="2" s="1"/>
  <c r="AE657" i="2"/>
  <c r="C656" i="40"/>
  <c r="C49" i="44"/>
  <c r="L657" i="3"/>
  <c r="E657" i="5"/>
  <c r="E599" i="5"/>
  <c r="E597" i="5" s="1"/>
  <c r="U656" i="41"/>
  <c r="U50" i="44"/>
  <c r="M656" i="41"/>
  <c r="M50" i="44"/>
  <c r="AA657" i="5"/>
  <c r="AA599" i="5"/>
  <c r="AA597" i="5" s="1"/>
  <c r="R656" i="40"/>
  <c r="R49" i="44"/>
  <c r="AD26" i="44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AB47" i="44" s="1"/>
  <c r="AB51" i="44" s="1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AD656" i="41"/>
  <c r="AD50" i="44"/>
  <c r="F657" i="3"/>
  <c r="N25" i="44"/>
  <c r="N656" i="5"/>
  <c r="U657" i="2"/>
  <c r="U599" i="2"/>
  <c r="U597" i="2" s="1"/>
  <c r="L455" i="1"/>
  <c r="L453" i="1" s="1"/>
  <c r="T455" i="2"/>
  <c r="T453" i="2" s="1"/>
  <c r="P625" i="2"/>
  <c r="P624" i="2" s="1"/>
  <c r="P660" i="2" s="1"/>
  <c r="P555" i="2"/>
  <c r="P455" i="2" s="1"/>
  <c r="P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AE656" i="40"/>
  <c r="AE49" i="44"/>
  <c r="L9" i="44"/>
  <c r="L654" i="40"/>
  <c r="F657" i="5"/>
  <c r="F599" i="5"/>
  <c r="F597" i="5" s="1"/>
  <c r="L656" i="39"/>
  <c r="L48" i="44"/>
  <c r="L47" i="44" s="1"/>
  <c r="L51" i="44" s="1"/>
  <c r="Z656" i="41"/>
  <c r="Z50" i="44"/>
  <c r="Z47" i="44" s="1"/>
  <c r="Z51" i="44" s="1"/>
  <c r="O657" i="1"/>
  <c r="O599" i="1"/>
  <c r="O597" i="1" s="1"/>
  <c r="E26" i="44"/>
  <c r="E656" i="1"/>
  <c r="U657" i="3"/>
  <c r="Y657" i="5"/>
  <c r="Y599" i="5"/>
  <c r="Y597" i="5" s="1"/>
  <c r="Q657" i="3"/>
  <c r="K657" i="2"/>
  <c r="K599" i="2"/>
  <c r="K597" i="2" s="1"/>
  <c r="S656" i="41"/>
  <c r="S50" i="44"/>
  <c r="S47" i="44" s="1"/>
  <c r="S51" i="44" s="1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S9" i="44"/>
  <c r="S654" i="40"/>
  <c r="E657" i="3"/>
  <c r="R656" i="41"/>
  <c r="R50" i="44"/>
  <c r="J453" i="5"/>
  <c r="L4" i="2"/>
  <c r="AC657" i="3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24" i="44"/>
  <c r="T657" i="2"/>
  <c r="T599" i="2"/>
  <c r="T597" i="2" s="1"/>
  <c r="U656" i="40"/>
  <c r="U49" i="44"/>
  <c r="I453" i="5"/>
  <c r="AD657" i="2"/>
  <c r="I656" i="2"/>
  <c r="I24" i="44"/>
  <c r="H597" i="5"/>
  <c r="W657" i="3"/>
  <c r="W656" i="39"/>
  <c r="W48" i="44"/>
  <c r="W47" i="44" s="1"/>
  <c r="W51" i="44" s="1"/>
  <c r="N656" i="39"/>
  <c r="N48" i="44"/>
  <c r="AE625" i="2"/>
  <c r="AE624" i="2" s="1"/>
  <c r="AE660" i="2" s="1"/>
  <c r="AE555" i="2"/>
  <c r="AE455" i="2" s="1"/>
  <c r="W10" i="44"/>
  <c r="W654" i="41"/>
  <c r="X657" i="1"/>
  <c r="X599" i="1"/>
  <c r="X597" i="1" s="1"/>
  <c r="V25" i="44"/>
  <c r="V656" i="5"/>
  <c r="AC657" i="2"/>
  <c r="U657" i="5"/>
  <c r="U599" i="5"/>
  <c r="U597" i="5" s="1"/>
  <c r="I26" i="44"/>
  <c r="I656" i="1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AB8" i="44"/>
  <c r="AB654" i="39"/>
  <c r="P656" i="41"/>
  <c r="P50" i="44"/>
  <c r="N657" i="3"/>
  <c r="J656" i="41"/>
  <c r="J50" i="44"/>
  <c r="T656" i="41"/>
  <c r="T50" i="44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H453" i="2" s="1"/>
  <c r="F657" i="1"/>
  <c r="F599" i="1"/>
  <c r="F597" i="1" s="1"/>
  <c r="Y26" i="44"/>
  <c r="Y656" i="1"/>
  <c r="R625" i="3"/>
  <c r="R624" i="3" s="1"/>
  <c r="R660" i="3" s="1"/>
  <c r="R555" i="3"/>
  <c r="K656" i="40"/>
  <c r="K49" i="44"/>
  <c r="E656" i="41"/>
  <c r="E50" i="44"/>
  <c r="E47" i="44" s="1"/>
  <c r="E51" i="44" s="1"/>
  <c r="V657" i="3"/>
  <c r="I9" i="44"/>
  <c r="I654" i="40"/>
  <c r="AB657" i="3"/>
  <c r="D657" i="1"/>
  <c r="D599" i="1"/>
  <c r="D597" i="1" s="1"/>
  <c r="K8" i="44"/>
  <c r="K654" i="39"/>
  <c r="M9" i="44"/>
  <c r="M654" i="40"/>
  <c r="H656" i="40"/>
  <c r="H49" i="44"/>
  <c r="J657" i="1"/>
  <c r="J599" i="1"/>
  <c r="J597" i="1" s="1"/>
  <c r="R657" i="2"/>
  <c r="C657" i="2"/>
  <c r="Y656" i="39"/>
  <c r="Y48" i="44"/>
  <c r="K656" i="41"/>
  <c r="K50" i="44"/>
  <c r="Z657" i="3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AA599" i="2"/>
  <c r="AA597" i="2" s="1"/>
  <c r="K657" i="3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AE2" i="5"/>
  <c r="F2" i="5"/>
  <c r="H2" i="5"/>
  <c r="J29" i="67" l="1"/>
  <c r="J61" i="67" s="1"/>
  <c r="E5" i="69"/>
  <c r="C613" i="3"/>
  <c r="C659" i="3" s="1"/>
  <c r="H191" i="3"/>
  <c r="O298" i="3"/>
  <c r="O297" i="3" s="1"/>
  <c r="P5" i="69"/>
  <c r="F625" i="2"/>
  <c r="F624" i="2" s="1"/>
  <c r="F555" i="2"/>
  <c r="F455" i="2" s="1"/>
  <c r="F453" i="2" s="1"/>
  <c r="AE453" i="5"/>
  <c r="AF5" i="69"/>
  <c r="J5" i="69"/>
  <c r="W5" i="69"/>
  <c r="AE5" i="69"/>
  <c r="I4" i="44"/>
  <c r="O59" i="69"/>
  <c r="AC5" i="69"/>
  <c r="N47" i="44"/>
  <c r="N51" i="44" s="1"/>
  <c r="R625" i="2"/>
  <c r="R624" i="2" s="1"/>
  <c r="R555" i="2"/>
  <c r="R455" i="2" s="1"/>
  <c r="R453" i="2" s="1"/>
  <c r="U5" i="69"/>
  <c r="N29" i="67"/>
  <c r="N61" i="67" s="1"/>
  <c r="AE84" i="44"/>
  <c r="AE91" i="44" s="1"/>
  <c r="G84" i="44"/>
  <c r="G91" i="44" s="1"/>
  <c r="M84" i="44"/>
  <c r="M91" i="44" s="1"/>
  <c r="L112" i="44"/>
  <c r="M112" i="44"/>
  <c r="Y112" i="44"/>
  <c r="V33" i="67"/>
  <c r="V62" i="67" s="1"/>
  <c r="AE33" i="67"/>
  <c r="AE62" i="67" s="1"/>
  <c r="X33" i="67"/>
  <c r="X62" i="67" s="1"/>
  <c r="F112" i="44"/>
  <c r="AA112" i="44"/>
  <c r="R112" i="44"/>
  <c r="Y72" i="44"/>
  <c r="Z33" i="67"/>
  <c r="Z62" i="67" s="1"/>
  <c r="AB33" i="67"/>
  <c r="AB62" i="67" s="1"/>
  <c r="AC112" i="44"/>
  <c r="C72" i="44"/>
  <c r="D33" i="67"/>
  <c r="D62" i="67" s="1"/>
  <c r="E112" i="44"/>
  <c r="P112" i="44"/>
  <c r="AD112" i="44"/>
  <c r="O112" i="44"/>
  <c r="K7" i="66"/>
  <c r="R25" i="66"/>
  <c r="S25" i="66" s="1"/>
  <c r="L84" i="44"/>
  <c r="L91" i="44" s="1"/>
  <c r="X72" i="44"/>
  <c r="Y33" i="67"/>
  <c r="AC72" i="44"/>
  <c r="AD33" i="67"/>
  <c r="AD62" i="67" s="1"/>
  <c r="J112" i="44"/>
  <c r="X112" i="44"/>
  <c r="E33" i="67"/>
  <c r="M72" i="44"/>
  <c r="N33" i="67"/>
  <c r="N62" i="67" s="1"/>
  <c r="V112" i="44"/>
  <c r="Q112" i="44"/>
  <c r="G72" i="44"/>
  <c r="H33" i="67"/>
  <c r="E34" i="67"/>
  <c r="E63" i="67" s="1"/>
  <c r="AC84" i="44"/>
  <c r="AC91" i="44" s="1"/>
  <c r="S34" i="67"/>
  <c r="W84" i="44"/>
  <c r="W91" i="44" s="1"/>
  <c r="D84" i="44"/>
  <c r="D91" i="44" s="1"/>
  <c r="D92" i="44" s="1"/>
  <c r="C84" i="44"/>
  <c r="C91" i="44" s="1"/>
  <c r="I112" i="44"/>
  <c r="V72" i="44"/>
  <c r="W33" i="67"/>
  <c r="U112" i="44"/>
  <c r="D112" i="44"/>
  <c r="AB112" i="44"/>
  <c r="H112" i="44"/>
  <c r="W112" i="44"/>
  <c r="K5" i="68"/>
  <c r="F2" i="66"/>
  <c r="P84" i="44"/>
  <c r="P91" i="44" s="1"/>
  <c r="N112" i="44"/>
  <c r="K112" i="44"/>
  <c r="T112" i="44"/>
  <c r="AE112" i="44"/>
  <c r="T72" i="44"/>
  <c r="U33" i="67"/>
  <c r="U62" i="67" s="1"/>
  <c r="P72" i="44"/>
  <c r="Q33" i="67"/>
  <c r="Z112" i="44"/>
  <c r="F33" i="67"/>
  <c r="G112" i="44"/>
  <c r="AA92" i="44"/>
  <c r="AB34" i="67"/>
  <c r="V92" i="44"/>
  <c r="W34" i="67"/>
  <c r="S112" i="44"/>
  <c r="AE4" i="1"/>
  <c r="AE453" i="1" s="1"/>
  <c r="G33" i="66"/>
  <c r="K33" i="66" s="1"/>
  <c r="R7" i="66" s="1"/>
  <c r="S7" i="66" s="1"/>
  <c r="N92" i="67"/>
  <c r="V92" i="67"/>
  <c r="AE92" i="67"/>
  <c r="AB92" i="67"/>
  <c r="AD92" i="67"/>
  <c r="H92" i="67"/>
  <c r="Z92" i="67"/>
  <c r="X92" i="67"/>
  <c r="D95" i="67"/>
  <c r="D92" i="67"/>
  <c r="F2" i="68"/>
  <c r="P625" i="3"/>
  <c r="P624" i="3" s="1"/>
  <c r="P660" i="3" s="1"/>
  <c r="K524" i="3"/>
  <c r="D72" i="44"/>
  <c r="AE95" i="67"/>
  <c r="D5" i="70"/>
  <c r="D1" i="70"/>
  <c r="S656" i="5"/>
  <c r="Y59" i="69"/>
  <c r="K5" i="69"/>
  <c r="K55" i="69" s="1"/>
  <c r="Q617" i="3"/>
  <c r="Q613" i="3" s="1"/>
  <c r="Q659" i="3" s="1"/>
  <c r="Q524" i="3"/>
  <c r="T557" i="3"/>
  <c r="T556" i="3" s="1"/>
  <c r="M5" i="69"/>
  <c r="W29" i="67"/>
  <c r="W61" i="67" s="1"/>
  <c r="Q52" i="44"/>
  <c r="F52" i="44"/>
  <c r="Z29" i="67"/>
  <c r="Z61" i="67" s="1"/>
  <c r="K29" i="67"/>
  <c r="K61" i="67" s="1"/>
  <c r="P29" i="67"/>
  <c r="P61" i="67" s="1"/>
  <c r="U72" i="44"/>
  <c r="AE29" i="67"/>
  <c r="AE61" i="67" s="1"/>
  <c r="L298" i="3"/>
  <c r="L297" i="3" s="1"/>
  <c r="G5" i="69"/>
  <c r="Y47" i="44"/>
  <c r="Y51" i="44" s="1"/>
  <c r="Y52" i="44" s="1"/>
  <c r="K613" i="3"/>
  <c r="K659" i="3" s="1"/>
  <c r="W72" i="44"/>
  <c r="AC298" i="3"/>
  <c r="AC297" i="3" s="1"/>
  <c r="AC4" i="3" s="1"/>
  <c r="V95" i="67"/>
  <c r="AA599" i="1"/>
  <c r="AA597" i="1" s="1"/>
  <c r="V656" i="1"/>
  <c r="H613" i="3"/>
  <c r="H659" i="3" s="1"/>
  <c r="X191" i="3"/>
  <c r="AB29" i="67"/>
  <c r="AB61" i="67" s="1"/>
  <c r="H524" i="3"/>
  <c r="X95" i="67"/>
  <c r="M599" i="2"/>
  <c r="M597" i="2" s="1"/>
  <c r="AE453" i="2"/>
  <c r="Z52" i="44"/>
  <c r="C191" i="3"/>
  <c r="R29" i="67"/>
  <c r="R61" i="67" s="1"/>
  <c r="AF29" i="67"/>
  <c r="AF61" i="67" s="1"/>
  <c r="K47" i="44"/>
  <c r="K51" i="44" s="1"/>
  <c r="K52" i="44" s="1"/>
  <c r="AB298" i="3"/>
  <c r="AB297" i="3" s="1"/>
  <c r="AD29" i="67"/>
  <c r="V59" i="69"/>
  <c r="V5" i="69"/>
  <c r="AD95" i="67"/>
  <c r="M95" i="67"/>
  <c r="L29" i="67"/>
  <c r="L61" i="67" s="1"/>
  <c r="S95" i="67"/>
  <c r="W90" i="67"/>
  <c r="W63" i="67"/>
  <c r="Q95" i="67"/>
  <c r="E95" i="67"/>
  <c r="Y95" i="67"/>
  <c r="W95" i="67"/>
  <c r="AA95" i="67"/>
  <c r="G29" i="67"/>
  <c r="G61" i="67" s="1"/>
  <c r="H29" i="67"/>
  <c r="H61" i="67" s="1"/>
  <c r="V29" i="67"/>
  <c r="V61" i="67" s="1"/>
  <c r="I191" i="3"/>
  <c r="J191" i="3"/>
  <c r="AD4" i="2"/>
  <c r="AA55" i="69"/>
  <c r="Q55" i="69"/>
  <c r="O97" i="67"/>
  <c r="O29" i="67"/>
  <c r="O61" i="67" s="1"/>
  <c r="AA29" i="67"/>
  <c r="AA61" i="67" s="1"/>
  <c r="S29" i="67"/>
  <c r="S61" i="67" s="1"/>
  <c r="R95" i="67"/>
  <c r="X29" i="67"/>
  <c r="X61" i="67" s="1"/>
  <c r="S59" i="69"/>
  <c r="S5" i="69"/>
  <c r="AD5" i="69"/>
  <c r="G32" i="66"/>
  <c r="G5" i="66" s="1"/>
  <c r="R8" i="66"/>
  <c r="S8" i="66" s="1"/>
  <c r="O55" i="69"/>
  <c r="Y55" i="69"/>
  <c r="AE55" i="69"/>
  <c r="S191" i="3"/>
  <c r="N191" i="3"/>
  <c r="R191" i="3"/>
  <c r="AE191" i="3"/>
  <c r="AF93" i="67"/>
  <c r="S4" i="2"/>
  <c r="X59" i="69"/>
  <c r="X5" i="69"/>
  <c r="N5" i="66"/>
  <c r="M55" i="69"/>
  <c r="T97" i="67"/>
  <c r="T29" i="67"/>
  <c r="T61" i="67" s="1"/>
  <c r="Y29" i="67"/>
  <c r="Y61" i="67" s="1"/>
  <c r="Y97" i="67"/>
  <c r="N95" i="67"/>
  <c r="Z59" i="69"/>
  <c r="Z5" i="69"/>
  <c r="AC55" i="69"/>
  <c r="AB191" i="3"/>
  <c r="AC93" i="67"/>
  <c r="Z191" i="3"/>
  <c r="O191" i="3"/>
  <c r="P93" i="67"/>
  <c r="N10" i="68"/>
  <c r="P95" i="67"/>
  <c r="AB32" i="67"/>
  <c r="AB95" i="67"/>
  <c r="E32" i="67"/>
  <c r="E90" i="67"/>
  <c r="AF55" i="69"/>
  <c r="T59" i="69"/>
  <c r="T5" i="69"/>
  <c r="AF95" i="67"/>
  <c r="D32" i="66"/>
  <c r="D5" i="66" s="1"/>
  <c r="D2" i="66" s="1"/>
  <c r="K29" i="66"/>
  <c r="N8" i="66" s="1"/>
  <c r="R24" i="66"/>
  <c r="S24" i="66" s="1"/>
  <c r="W55" i="69"/>
  <c r="L55" i="69"/>
  <c r="R55" i="69"/>
  <c r="L191" i="3"/>
  <c r="M93" i="67"/>
  <c r="P55" i="69"/>
  <c r="N59" i="69"/>
  <c r="N5" i="69"/>
  <c r="G55" i="69"/>
  <c r="U95" i="67"/>
  <c r="Z95" i="67"/>
  <c r="I55" i="69"/>
  <c r="H55" i="69"/>
  <c r="AC95" i="67"/>
  <c r="E55" i="69"/>
  <c r="J55" i="69"/>
  <c r="F29" i="67"/>
  <c r="F61" i="67" s="1"/>
  <c r="U55" i="69"/>
  <c r="AB59" i="69"/>
  <c r="AB5" i="69"/>
  <c r="F59" i="69"/>
  <c r="F5" i="69"/>
  <c r="W32" i="67"/>
  <c r="W5" i="67" s="1"/>
  <c r="W55" i="67" s="1"/>
  <c r="V4" i="3"/>
  <c r="V555" i="3"/>
  <c r="V455" i="3" s="1"/>
  <c r="R298" i="3"/>
  <c r="R297" i="3" s="1"/>
  <c r="P298" i="3"/>
  <c r="P297" i="3" s="1"/>
  <c r="P4" i="3" s="1"/>
  <c r="AD557" i="3"/>
  <c r="AD556" i="3" s="1"/>
  <c r="AD555" i="3" s="1"/>
  <c r="AD455" i="3" s="1"/>
  <c r="AA555" i="3"/>
  <c r="AA455" i="3" s="1"/>
  <c r="G298" i="3"/>
  <c r="G297" i="3" s="1"/>
  <c r="G4" i="3" s="1"/>
  <c r="D555" i="3"/>
  <c r="D455" i="3" s="1"/>
  <c r="AD555" i="2"/>
  <c r="AD455" i="2" s="1"/>
  <c r="AD625" i="2"/>
  <c r="AD624" i="2" s="1"/>
  <c r="D4" i="3"/>
  <c r="Z298" i="3"/>
  <c r="Z297" i="3" s="1"/>
  <c r="S625" i="2"/>
  <c r="S624" i="2" s="1"/>
  <c r="S555" i="2"/>
  <c r="S455" i="2" s="1"/>
  <c r="G599" i="2"/>
  <c r="G597" i="2" s="1"/>
  <c r="Y4" i="3"/>
  <c r="AA72" i="44"/>
  <c r="F524" i="3"/>
  <c r="F613" i="3"/>
  <c r="F659" i="3" s="1"/>
  <c r="E72" i="44"/>
  <c r="P455" i="3"/>
  <c r="F4" i="3"/>
  <c r="T4" i="3"/>
  <c r="AA599" i="3"/>
  <c r="D599" i="3"/>
  <c r="AD659" i="1"/>
  <c r="AD599" i="1"/>
  <c r="AD597" i="1" s="1"/>
  <c r="W52" i="44"/>
  <c r="N52" i="44"/>
  <c r="AA656" i="3"/>
  <c r="I4" i="3"/>
  <c r="AD656" i="39"/>
  <c r="AD48" i="44"/>
  <c r="O48" i="44"/>
  <c r="O47" i="44" s="1"/>
  <c r="O51" i="44" s="1"/>
  <c r="O52" i="44" s="1"/>
  <c r="O656" i="39"/>
  <c r="X656" i="39"/>
  <c r="X48" i="44"/>
  <c r="X47" i="44" s="1"/>
  <c r="X51" i="44" s="1"/>
  <c r="X52" i="44" s="1"/>
  <c r="AB52" i="44"/>
  <c r="K4" i="3"/>
  <c r="M656" i="39"/>
  <c r="M48" i="44"/>
  <c r="M47" i="44" s="1"/>
  <c r="M51" i="44" s="1"/>
  <c r="M52" i="44" s="1"/>
  <c r="E52" i="44"/>
  <c r="I48" i="44"/>
  <c r="I656" i="39"/>
  <c r="U656" i="39"/>
  <c r="U48" i="44"/>
  <c r="U47" i="44" s="1"/>
  <c r="U51" i="44" s="1"/>
  <c r="U52" i="44" s="1"/>
  <c r="V656" i="39"/>
  <c r="V48" i="44"/>
  <c r="V47" i="44" s="1"/>
  <c r="V51" i="44" s="1"/>
  <c r="V52" i="44" s="1"/>
  <c r="S52" i="44"/>
  <c r="AA4" i="3"/>
  <c r="J656" i="39"/>
  <c r="J48" i="44"/>
  <c r="J47" i="44" s="1"/>
  <c r="J51" i="44" s="1"/>
  <c r="J52" i="44" s="1"/>
  <c r="W453" i="2"/>
  <c r="L52" i="44"/>
  <c r="P599" i="3"/>
  <c r="D656" i="3"/>
  <c r="AB524" i="3"/>
  <c r="Z613" i="3"/>
  <c r="Z659" i="3" s="1"/>
  <c r="AB613" i="3"/>
  <c r="AB659" i="3" s="1"/>
  <c r="S613" i="3"/>
  <c r="S659" i="3" s="1"/>
  <c r="P656" i="3"/>
  <c r="Q4" i="3"/>
  <c r="AC453" i="2"/>
  <c r="G453" i="2"/>
  <c r="AD47" i="44"/>
  <c r="AD51" i="44" s="1"/>
  <c r="AD52" i="44" s="1"/>
  <c r="W557" i="3"/>
  <c r="W556" i="3" s="1"/>
  <c r="W298" i="3"/>
  <c r="W297" i="3" s="1"/>
  <c r="W4" i="3" s="1"/>
  <c r="AE613" i="3"/>
  <c r="AE659" i="3" s="1"/>
  <c r="S524" i="3"/>
  <c r="AE524" i="3"/>
  <c r="Z524" i="3"/>
  <c r="AD4" i="3"/>
  <c r="R617" i="3"/>
  <c r="R613" i="3" s="1"/>
  <c r="R659" i="3" s="1"/>
  <c r="R524" i="3"/>
  <c r="R455" i="3" s="1"/>
  <c r="N524" i="3"/>
  <c r="I625" i="3"/>
  <c r="I624" i="3" s="1"/>
  <c r="I660" i="3" s="1"/>
  <c r="I555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Z625" i="3"/>
  <c r="Z624" i="3" s="1"/>
  <c r="Z555" i="3"/>
  <c r="X625" i="3"/>
  <c r="X624" i="3" s="1"/>
  <c r="X555" i="3"/>
  <c r="X455" i="3" s="1"/>
  <c r="Q625" i="3"/>
  <c r="Q624" i="3" s="1"/>
  <c r="Q555" i="3"/>
  <c r="Q455" i="3" s="1"/>
  <c r="U625" i="3"/>
  <c r="U624" i="3" s="1"/>
  <c r="U555" i="3"/>
  <c r="U455" i="3" s="1"/>
  <c r="N613" i="3"/>
  <c r="I656" i="41"/>
  <c r="I50" i="44"/>
  <c r="L613" i="3"/>
  <c r="M557" i="3"/>
  <c r="M556" i="3" s="1"/>
  <c r="M298" i="3"/>
  <c r="M297" i="3" s="1"/>
  <c r="M4" i="3" s="1"/>
  <c r="J298" i="3"/>
  <c r="J297" i="3" s="1"/>
  <c r="J557" i="3"/>
  <c r="J556" i="3" s="1"/>
  <c r="N555" i="3"/>
  <c r="N625" i="3"/>
  <c r="N624" i="3" s="1"/>
  <c r="N660" i="3" s="1"/>
  <c r="I524" i="3"/>
  <c r="K625" i="3"/>
  <c r="K624" i="3" s="1"/>
  <c r="K555" i="3"/>
  <c r="K455" i="3" s="1"/>
  <c r="H298" i="3"/>
  <c r="H297" i="3" s="1"/>
  <c r="H4" i="3" s="1"/>
  <c r="H557" i="3"/>
  <c r="H556" i="3" s="1"/>
  <c r="S625" i="3"/>
  <c r="S624" i="3" s="1"/>
  <c r="S555" i="3"/>
  <c r="T625" i="3"/>
  <c r="T624" i="3" s="1"/>
  <c r="T555" i="3"/>
  <c r="T455" i="3" s="1"/>
  <c r="L555" i="3"/>
  <c r="L625" i="3"/>
  <c r="L624" i="3" s="1"/>
  <c r="L660" i="3" s="1"/>
  <c r="AE557" i="3"/>
  <c r="AE556" i="3" s="1"/>
  <c r="AE298" i="3"/>
  <c r="AE297" i="3" s="1"/>
  <c r="I613" i="3"/>
  <c r="AC555" i="3"/>
  <c r="AC455" i="3" s="1"/>
  <c r="AC625" i="3"/>
  <c r="AC624" i="3" s="1"/>
  <c r="E557" i="3"/>
  <c r="E556" i="3" s="1"/>
  <c r="E298" i="3"/>
  <c r="E297" i="3" s="1"/>
  <c r="E4" i="3" s="1"/>
  <c r="U4" i="3"/>
  <c r="C557" i="3"/>
  <c r="C556" i="3" s="1"/>
  <c r="C298" i="3"/>
  <c r="C297" i="3" s="1"/>
  <c r="O613" i="3"/>
  <c r="AB625" i="3"/>
  <c r="AB624" i="3" s="1"/>
  <c r="AB555" i="3"/>
  <c r="J524" i="3"/>
  <c r="O625" i="3"/>
  <c r="O624" i="3" s="1"/>
  <c r="O660" i="3" s="1"/>
  <c r="O555" i="3"/>
  <c r="F625" i="3"/>
  <c r="F624" i="3" s="1"/>
  <c r="F555" i="3"/>
  <c r="C599" i="2"/>
  <c r="C597" i="2" s="1"/>
  <c r="C453" i="2"/>
  <c r="V599" i="3"/>
  <c r="L453" i="2"/>
  <c r="V656" i="3"/>
  <c r="I25" i="44"/>
  <c r="I31" i="44" s="1"/>
  <c r="I32" i="44" s="1"/>
  <c r="I656" i="5"/>
  <c r="E10" i="44"/>
  <c r="E7" i="44" s="1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654" i="40"/>
  <c r="G25" i="44"/>
  <c r="G656" i="5"/>
  <c r="N5" i="44"/>
  <c r="N654" i="5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7" i="44" s="1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7" i="44" s="1"/>
  <c r="S654" i="41"/>
  <c r="Y25" i="44"/>
  <c r="Y31" i="44" s="1"/>
  <c r="Y32" i="44" s="1"/>
  <c r="Y656" i="5"/>
  <c r="Z10" i="44"/>
  <c r="Z7" i="44" s="1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L26" i="44"/>
  <c r="L656" i="1"/>
  <c r="R10" i="44"/>
  <c r="R654" i="41"/>
  <c r="V10" i="44"/>
  <c r="V654" i="41"/>
  <c r="H6" i="44"/>
  <c r="H654" i="1"/>
  <c r="AD10" i="44"/>
  <c r="AD654" i="41"/>
  <c r="C8" i="44"/>
  <c r="C654" i="39"/>
  <c r="D656" i="2"/>
  <c r="D4" i="44" s="1"/>
  <c r="D24" i="44"/>
  <c r="AB10" i="44"/>
  <c r="AB7" i="44" s="1"/>
  <c r="AB654" i="41"/>
  <c r="X25" i="44"/>
  <c r="X656" i="5"/>
  <c r="G47" i="44"/>
  <c r="G51" i="44" s="1"/>
  <c r="G52" i="44" s="1"/>
  <c r="AB25" i="44"/>
  <c r="AB656" i="5"/>
  <c r="M10" i="44"/>
  <c r="M654" i="41"/>
  <c r="U10" i="44"/>
  <c r="U654" i="41"/>
  <c r="R8" i="44"/>
  <c r="R654" i="39"/>
  <c r="F10" i="44"/>
  <c r="F7" i="44" s="1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7" i="44" s="1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F660" i="2" l="1"/>
  <c r="F599" i="2"/>
  <c r="F597" i="2" s="1"/>
  <c r="Z4" i="3"/>
  <c r="AB5" i="67"/>
  <c r="AB55" i="67" s="1"/>
  <c r="R660" i="2"/>
  <c r="R599" i="2"/>
  <c r="R597" i="2" s="1"/>
  <c r="P92" i="44"/>
  <c r="U92" i="67"/>
  <c r="L92" i="44"/>
  <c r="M34" i="67"/>
  <c r="R72" i="44"/>
  <c r="S33" i="67"/>
  <c r="H62" i="67"/>
  <c r="O92" i="44"/>
  <c r="P34" i="67"/>
  <c r="I92" i="44"/>
  <c r="J34" i="67"/>
  <c r="AE72" i="44"/>
  <c r="AF33" i="67"/>
  <c r="S72" i="44"/>
  <c r="T33" i="67"/>
  <c r="K72" i="44"/>
  <c r="L33" i="67"/>
  <c r="Q72" i="44"/>
  <c r="R33" i="67"/>
  <c r="AB63" i="67"/>
  <c r="AB56" i="67" s="1"/>
  <c r="AB90" i="67"/>
  <c r="S90" i="67"/>
  <c r="S63" i="67"/>
  <c r="AE597" i="1"/>
  <c r="AB72" i="44"/>
  <c r="AC33" i="67"/>
  <c r="F72" i="44"/>
  <c r="G33" i="67"/>
  <c r="F62" i="67"/>
  <c r="F92" i="67"/>
  <c r="Q62" i="67"/>
  <c r="Q92" i="67"/>
  <c r="W62" i="67"/>
  <c r="W92" i="67"/>
  <c r="E62" i="67"/>
  <c r="E92" i="67"/>
  <c r="N92" i="44"/>
  <c r="O34" i="67"/>
  <c r="Z72" i="44"/>
  <c r="AA33" i="67"/>
  <c r="H72" i="44"/>
  <c r="I33" i="67"/>
  <c r="Q34" i="67"/>
  <c r="Y62" i="67"/>
  <c r="Y92" i="67"/>
  <c r="W2" i="69"/>
  <c r="G2" i="66"/>
  <c r="G2" i="68"/>
  <c r="D2" i="68"/>
  <c r="V55" i="69"/>
  <c r="L4" i="3"/>
  <c r="S4" i="3"/>
  <c r="X4" i="3"/>
  <c r="X453" i="3" s="1"/>
  <c r="O4" i="3"/>
  <c r="AB4" i="3"/>
  <c r="N4" i="3"/>
  <c r="F20" i="70"/>
  <c r="F151" i="70"/>
  <c r="F183" i="70"/>
  <c r="F220" i="70"/>
  <c r="F161" i="70"/>
  <c r="F193" i="70"/>
  <c r="F247" i="70"/>
  <c r="F166" i="70"/>
  <c r="F252" i="70"/>
  <c r="F159" i="70"/>
  <c r="F191" i="70"/>
  <c r="F245" i="70"/>
  <c r="F164" i="70"/>
  <c r="F196" i="70"/>
  <c r="F250" i="70"/>
  <c r="F169" i="70"/>
  <c r="F174" i="70"/>
  <c r="F167" i="70"/>
  <c r="F253" i="70"/>
  <c r="F177" i="70"/>
  <c r="F150" i="70"/>
  <c r="F182" i="70"/>
  <c r="F241" i="70"/>
  <c r="F148" i="70"/>
  <c r="F180" i="70"/>
  <c r="F239" i="70"/>
  <c r="F158" i="70"/>
  <c r="F190" i="70"/>
  <c r="F244" i="70"/>
  <c r="F170" i="70"/>
  <c r="F165" i="70"/>
  <c r="F160" i="70"/>
  <c r="F155" i="70"/>
  <c r="F157" i="70"/>
  <c r="F147" i="70"/>
  <c r="F218" i="70"/>
  <c r="F154" i="70"/>
  <c r="F149" i="70"/>
  <c r="F144" i="70"/>
  <c r="F146" i="70"/>
  <c r="F254" i="70"/>
  <c r="F249" i="70"/>
  <c r="F195" i="70"/>
  <c r="F251" i="70"/>
  <c r="F197" i="70"/>
  <c r="F246" i="70"/>
  <c r="F192" i="70"/>
  <c r="F248" i="70"/>
  <c r="F194" i="70"/>
  <c r="F189" i="70"/>
  <c r="F242" i="70"/>
  <c r="F184" i="70"/>
  <c r="F179" i="70"/>
  <c r="F243" i="70"/>
  <c r="F240" i="70"/>
  <c r="F181" i="70"/>
  <c r="F235" i="70"/>
  <c r="F176" i="70"/>
  <c r="F232" i="70"/>
  <c r="F178" i="70"/>
  <c r="F173" i="70"/>
  <c r="F168" i="70"/>
  <c r="F237" i="70"/>
  <c r="F34" i="70"/>
  <c r="F18" i="70"/>
  <c r="F72" i="70"/>
  <c r="F238" i="70"/>
  <c r="F236" i="70"/>
  <c r="F93" i="70"/>
  <c r="F67" i="70"/>
  <c r="F56" i="70"/>
  <c r="F221" i="70"/>
  <c r="F66" i="70"/>
  <c r="F128" i="70"/>
  <c r="F135" i="70"/>
  <c r="F139" i="70"/>
  <c r="F145" i="70"/>
  <c r="F127" i="70"/>
  <c r="F131" i="70"/>
  <c r="F136" i="70"/>
  <c r="F112" i="70"/>
  <c r="F97" i="70"/>
  <c r="F129" i="70"/>
  <c r="F137" i="70"/>
  <c r="F87" i="70"/>
  <c r="F115" i="70"/>
  <c r="F122" i="70"/>
  <c r="F116" i="70"/>
  <c r="F27" i="70"/>
  <c r="F123" i="70"/>
  <c r="F138" i="70"/>
  <c r="F17" i="70"/>
  <c r="F133" i="70"/>
  <c r="F111" i="70"/>
  <c r="F57" i="70"/>
  <c r="F104" i="70"/>
  <c r="F124" i="70"/>
  <c r="F107" i="70"/>
  <c r="F105" i="70"/>
  <c r="F125" i="70"/>
  <c r="F74" i="70"/>
  <c r="F108" i="70"/>
  <c r="F114" i="70"/>
  <c r="F126" i="70"/>
  <c r="F141" i="70"/>
  <c r="F29" i="70"/>
  <c r="F106" i="70"/>
  <c r="F98" i="70"/>
  <c r="F142" i="70"/>
  <c r="F10" i="70"/>
  <c r="F30" i="70"/>
  <c r="F118" i="70"/>
  <c r="F21" i="70"/>
  <c r="F100" i="70"/>
  <c r="F109" i="70"/>
  <c r="F117" i="70"/>
  <c r="F132" i="70"/>
  <c r="F64" i="70"/>
  <c r="F99" i="70"/>
  <c r="F94" i="70"/>
  <c r="F103" i="70"/>
  <c r="F140" i="70"/>
  <c r="F110" i="70"/>
  <c r="F113" i="70"/>
  <c r="F120" i="70"/>
  <c r="F121" i="70"/>
  <c r="F119" i="70"/>
  <c r="F101" i="70"/>
  <c r="F130" i="70"/>
  <c r="F143" i="70"/>
  <c r="F102" i="70"/>
  <c r="F134" i="70"/>
  <c r="F26" i="70"/>
  <c r="F15" i="70"/>
  <c r="F52" i="70"/>
  <c r="F175" i="70"/>
  <c r="F152" i="70"/>
  <c r="F14" i="70"/>
  <c r="F153" i="70"/>
  <c r="F88" i="70"/>
  <c r="F77" i="70"/>
  <c r="F39" i="70"/>
  <c r="F213" i="70"/>
  <c r="F198" i="70"/>
  <c r="F41" i="70"/>
  <c r="F9" i="70"/>
  <c r="F23" i="70"/>
  <c r="F40" i="70"/>
  <c r="F6" i="70"/>
  <c r="F200" i="70"/>
  <c r="F68" i="70"/>
  <c r="F79" i="70"/>
  <c r="F92" i="70"/>
  <c r="F35" i="70"/>
  <c r="F216" i="70"/>
  <c r="F7" i="70"/>
  <c r="F234" i="70"/>
  <c r="F202" i="70"/>
  <c r="F208" i="70"/>
  <c r="F204" i="70"/>
  <c r="F86" i="70"/>
  <c r="F187" i="70"/>
  <c r="F75" i="70"/>
  <c r="F45" i="70"/>
  <c r="F209" i="70"/>
  <c r="F171" i="70"/>
  <c r="F233" i="70"/>
  <c r="F228" i="70"/>
  <c r="F22" i="70"/>
  <c r="F47" i="70"/>
  <c r="F82" i="70"/>
  <c r="F222" i="70"/>
  <c r="F60" i="70"/>
  <c r="F224" i="70"/>
  <c r="F95" i="70"/>
  <c r="F83" i="70"/>
  <c r="F206" i="70"/>
  <c r="F215" i="70"/>
  <c r="F231" i="70"/>
  <c r="F43" i="70"/>
  <c r="F203" i="70"/>
  <c r="F91" i="70"/>
  <c r="F81" i="70"/>
  <c r="F163" i="70"/>
  <c r="F199" i="70"/>
  <c r="F36" i="70"/>
  <c r="F78" i="70"/>
  <c r="F8" i="70"/>
  <c r="F211" i="70"/>
  <c r="F226" i="70"/>
  <c r="F65" i="70"/>
  <c r="F12" i="70"/>
  <c r="F54" i="70"/>
  <c r="F214" i="70"/>
  <c r="F80" i="70"/>
  <c r="F223" i="70"/>
  <c r="F186" i="70"/>
  <c r="F96" i="70"/>
  <c r="F71" i="70"/>
  <c r="F217" i="70"/>
  <c r="F61" i="70"/>
  <c r="F48" i="70"/>
  <c r="F188" i="70"/>
  <c r="F201" i="70"/>
  <c r="F207" i="70"/>
  <c r="F89" i="70"/>
  <c r="F172" i="70"/>
  <c r="F156" i="70"/>
  <c r="F185" i="70"/>
  <c r="F69" i="70"/>
  <c r="F90" i="70"/>
  <c r="F63" i="70"/>
  <c r="F205" i="70"/>
  <c r="F38" i="70"/>
  <c r="F76" i="70"/>
  <c r="F62" i="70"/>
  <c r="F28" i="70"/>
  <c r="F33" i="70"/>
  <c r="F162" i="70"/>
  <c r="F37" i="70"/>
  <c r="F46" i="70"/>
  <c r="F84" i="70"/>
  <c r="F31" i="70"/>
  <c r="F212" i="70"/>
  <c r="F85" i="70"/>
  <c r="F59" i="70"/>
  <c r="F210" i="70"/>
  <c r="F25" i="70"/>
  <c r="F32" i="70"/>
  <c r="F58" i="70"/>
  <c r="F230" i="70"/>
  <c r="F70" i="70"/>
  <c r="F44" i="70"/>
  <c r="F225" i="70"/>
  <c r="F227" i="70"/>
  <c r="F4" i="70"/>
  <c r="F11" i="70"/>
  <c r="F16" i="70"/>
  <c r="F51" i="70"/>
  <c r="F219" i="70"/>
  <c r="F55" i="70"/>
  <c r="F73" i="70"/>
  <c r="F19" i="70"/>
  <c r="F42" i="70"/>
  <c r="F53" i="70"/>
  <c r="F50" i="70"/>
  <c r="F24" i="70"/>
  <c r="F13" i="70"/>
  <c r="F3" i="70"/>
  <c r="G3" i="70" s="1"/>
  <c r="F229" i="70"/>
  <c r="F49" i="70"/>
  <c r="F5" i="70"/>
  <c r="J4" i="3"/>
  <c r="S453" i="2"/>
  <c r="R4" i="3"/>
  <c r="AD453" i="2"/>
  <c r="W56" i="67"/>
  <c r="AE4" i="3"/>
  <c r="W66" i="67"/>
  <c r="AD61" i="67"/>
  <c r="AB66" i="67"/>
  <c r="T93" i="67"/>
  <c r="R31" i="44"/>
  <c r="R32" i="44" s="1"/>
  <c r="AB55" i="69"/>
  <c r="E5" i="67"/>
  <c r="S55" i="69"/>
  <c r="K93" i="67"/>
  <c r="D7" i="44"/>
  <c r="D31" i="44"/>
  <c r="D32" i="44" s="1"/>
  <c r="AB2" i="67"/>
  <c r="N55" i="69"/>
  <c r="W2" i="67"/>
  <c r="T55" i="69"/>
  <c r="AA93" i="67"/>
  <c r="Z55" i="69"/>
  <c r="S32" i="67"/>
  <c r="S93" i="67"/>
  <c r="F55" i="69"/>
  <c r="R5" i="66"/>
  <c r="S5" i="66" s="1"/>
  <c r="K32" i="66"/>
  <c r="N9" i="66" s="1"/>
  <c r="J93" i="67"/>
  <c r="X55" i="69"/>
  <c r="O93" i="67"/>
  <c r="AD55" i="69"/>
  <c r="V453" i="3"/>
  <c r="AD625" i="3"/>
  <c r="AD624" i="3" s="1"/>
  <c r="AD660" i="3" s="1"/>
  <c r="Y453" i="3"/>
  <c r="AA654" i="3"/>
  <c r="D453" i="3"/>
  <c r="I455" i="3"/>
  <c r="I453" i="3" s="1"/>
  <c r="V597" i="3"/>
  <c r="AD660" i="2"/>
  <c r="AD84" i="44" s="1"/>
  <c r="AD599" i="2"/>
  <c r="AD597" i="2" s="1"/>
  <c r="S660" i="2"/>
  <c r="S84" i="44" s="1"/>
  <c r="S599" i="2"/>
  <c r="S597" i="2" s="1"/>
  <c r="F455" i="3"/>
  <c r="F453" i="3" s="1"/>
  <c r="S455" i="3"/>
  <c r="S453" i="3" s="1"/>
  <c r="AA597" i="3"/>
  <c r="P597" i="3"/>
  <c r="P453" i="3"/>
  <c r="R656" i="3"/>
  <c r="R599" i="3"/>
  <c r="R597" i="3" s="1"/>
  <c r="AB455" i="3"/>
  <c r="AB453" i="3" s="1"/>
  <c r="T453" i="3"/>
  <c r="Z455" i="3"/>
  <c r="Z453" i="3" s="1"/>
  <c r="AA453" i="3"/>
  <c r="Q453" i="3"/>
  <c r="D597" i="3"/>
  <c r="AD66" i="44"/>
  <c r="AD71" i="44" s="1"/>
  <c r="AD72" i="44" s="1"/>
  <c r="AD656" i="1"/>
  <c r="D654" i="3"/>
  <c r="U8" i="44"/>
  <c r="U7" i="44" s="1"/>
  <c r="U654" i="39"/>
  <c r="X8" i="44"/>
  <c r="X7" i="44" s="1"/>
  <c r="X654" i="39"/>
  <c r="AD8" i="44"/>
  <c r="AD7" i="44" s="1"/>
  <c r="AD654" i="39"/>
  <c r="J8" i="44"/>
  <c r="J7" i="44" s="1"/>
  <c r="J654" i="39"/>
  <c r="V654" i="39"/>
  <c r="V8" i="44"/>
  <c r="V7" i="44" s="1"/>
  <c r="M8" i="44"/>
  <c r="M7" i="44" s="1"/>
  <c r="M654" i="39"/>
  <c r="K453" i="3"/>
  <c r="I47" i="44"/>
  <c r="I51" i="44" s="1"/>
  <c r="I52" i="44" s="1"/>
  <c r="I8" i="44"/>
  <c r="I654" i="39"/>
  <c r="O654" i="39"/>
  <c r="O8" i="44"/>
  <c r="O7" i="44" s="1"/>
  <c r="F31" i="44"/>
  <c r="F32" i="44" s="1"/>
  <c r="N31" i="44"/>
  <c r="N32" i="44" s="1"/>
  <c r="E31" i="44"/>
  <c r="E32" i="44" s="1"/>
  <c r="M31" i="44"/>
  <c r="M32" i="44" s="1"/>
  <c r="P654" i="3"/>
  <c r="AD453" i="3"/>
  <c r="K31" i="44"/>
  <c r="K32" i="44" s="1"/>
  <c r="P7" i="44"/>
  <c r="J31" i="44"/>
  <c r="J32" i="44" s="1"/>
  <c r="W31" i="44"/>
  <c r="W32" i="44" s="1"/>
  <c r="AC31" i="44"/>
  <c r="AC32" i="44" s="1"/>
  <c r="L31" i="44"/>
  <c r="L32" i="44" s="1"/>
  <c r="C31" i="44"/>
  <c r="C32" i="44" s="1"/>
  <c r="G31" i="44"/>
  <c r="G32" i="44" s="1"/>
  <c r="AA31" i="44"/>
  <c r="AA32" i="44" s="1"/>
  <c r="AC453" i="3"/>
  <c r="W555" i="3"/>
  <c r="W455" i="3" s="1"/>
  <c r="W453" i="3" s="1"/>
  <c r="W625" i="3"/>
  <c r="W624" i="3" s="1"/>
  <c r="G453" i="3"/>
  <c r="AA7" i="44"/>
  <c r="N455" i="3"/>
  <c r="N453" i="3" s="1"/>
  <c r="O659" i="3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X597" i="3" s="1"/>
  <c r="Y660" i="3"/>
  <c r="Y599" i="3"/>
  <c r="Y597" i="3" s="1"/>
  <c r="I659" i="3"/>
  <c r="I599" i="3"/>
  <c r="I10" i="44"/>
  <c r="I654" i="41"/>
  <c r="G660" i="3"/>
  <c r="G599" i="3"/>
  <c r="G597" i="3" s="1"/>
  <c r="O455" i="3"/>
  <c r="F660" i="3"/>
  <c r="F599" i="3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L599" i="3"/>
  <c r="N659" i="3"/>
  <c r="N599" i="3"/>
  <c r="Q660" i="3"/>
  <c r="Q599" i="3"/>
  <c r="Q597" i="3" s="1"/>
  <c r="L455" i="3"/>
  <c r="L453" i="3" s="1"/>
  <c r="AB660" i="3"/>
  <c r="AB599" i="3"/>
  <c r="AC660" i="3"/>
  <c r="AC599" i="3"/>
  <c r="AC597" i="3" s="1"/>
  <c r="AE625" i="3"/>
  <c r="AE624" i="3" s="1"/>
  <c r="AE555" i="3"/>
  <c r="AE455" i="3" s="1"/>
  <c r="H625" i="3"/>
  <c r="H624" i="3" s="1"/>
  <c r="H555" i="3"/>
  <c r="H455" i="3" s="1"/>
  <c r="H453" i="3" s="1"/>
  <c r="J625" i="3"/>
  <c r="J624" i="3" s="1"/>
  <c r="J660" i="3" s="1"/>
  <c r="J555" i="3"/>
  <c r="J455" i="3" s="1"/>
  <c r="U453" i="3"/>
  <c r="Z660" i="3"/>
  <c r="Z599" i="3"/>
  <c r="J659" i="3"/>
  <c r="V654" i="3"/>
  <c r="G6" i="44"/>
  <c r="G654" i="1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AB31" i="44"/>
  <c r="AB32" i="44" s="1"/>
  <c r="C5" i="44"/>
  <c r="C654" i="5"/>
  <c r="AB654" i="2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Z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F84" i="44" l="1"/>
  <c r="F91" i="44" s="1"/>
  <c r="F656" i="2"/>
  <c r="AB2" i="69"/>
  <c r="J453" i="3"/>
  <c r="AE453" i="3"/>
  <c r="O453" i="3"/>
  <c r="R84" i="44"/>
  <c r="R91" i="44" s="1"/>
  <c r="R92" i="44" s="1"/>
  <c r="R656" i="2"/>
  <c r="J92" i="44"/>
  <c r="K34" i="67"/>
  <c r="AD34" i="67"/>
  <c r="Z34" i="67"/>
  <c r="V34" i="67"/>
  <c r="U34" i="67"/>
  <c r="AE34" i="67"/>
  <c r="AA62" i="67"/>
  <c r="AA92" i="67"/>
  <c r="G62" i="67"/>
  <c r="G92" i="67"/>
  <c r="AF62" i="67"/>
  <c r="AF92" i="67"/>
  <c r="K33" i="67"/>
  <c r="R34" i="67"/>
  <c r="M33" i="67"/>
  <c r="T34" i="67"/>
  <c r="I62" i="67"/>
  <c r="I92" i="67"/>
  <c r="T62" i="67"/>
  <c r="T92" i="67"/>
  <c r="AC34" i="67"/>
  <c r="H34" i="67"/>
  <c r="J33" i="67"/>
  <c r="Y34" i="67"/>
  <c r="P33" i="67"/>
  <c r="L62" i="67"/>
  <c r="L92" i="67"/>
  <c r="P90" i="67"/>
  <c r="P63" i="67"/>
  <c r="M63" i="67"/>
  <c r="M90" i="67"/>
  <c r="AA34" i="67"/>
  <c r="O33" i="67"/>
  <c r="L34" i="67"/>
  <c r="G34" i="67"/>
  <c r="G4" i="70"/>
  <c r="G5" i="70" s="1"/>
  <c r="G6" i="70" s="1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Q63" i="67"/>
  <c r="Q32" i="67"/>
  <c r="Q5" i="67" s="1"/>
  <c r="Q90" i="67"/>
  <c r="O90" i="67"/>
  <c r="O63" i="67"/>
  <c r="AC62" i="67"/>
  <c r="AC92" i="67"/>
  <c r="R62" i="67"/>
  <c r="R32" i="67"/>
  <c r="R5" i="67" s="1"/>
  <c r="R2" i="67" s="1"/>
  <c r="R92" i="67"/>
  <c r="J90" i="67"/>
  <c r="J63" i="67"/>
  <c r="S62" i="67"/>
  <c r="S92" i="67"/>
  <c r="E55" i="67"/>
  <c r="E56" i="67" s="1"/>
  <c r="E2" i="69"/>
  <c r="R453" i="3"/>
  <c r="I7" i="44"/>
  <c r="I11" i="44" s="1"/>
  <c r="K5" i="66"/>
  <c r="S5" i="67"/>
  <c r="E2" i="67"/>
  <c r="S40" i="66"/>
  <c r="T5" i="66" s="1"/>
  <c r="AD599" i="3"/>
  <c r="AD597" i="3" s="1"/>
  <c r="I597" i="3"/>
  <c r="AD91" i="44"/>
  <c r="AD92" i="44" s="1"/>
  <c r="AD656" i="2"/>
  <c r="AD4" i="44" s="1"/>
  <c r="S91" i="44"/>
  <c r="S92" i="44" s="1"/>
  <c r="S656" i="2"/>
  <c r="S4" i="44" s="1"/>
  <c r="Z597" i="3"/>
  <c r="F597" i="3"/>
  <c r="S597" i="3"/>
  <c r="R654" i="3"/>
  <c r="AB597" i="3"/>
  <c r="AD654" i="1"/>
  <c r="AD6" i="44"/>
  <c r="H11" i="44"/>
  <c r="V11" i="44"/>
  <c r="V12" i="44" s="1"/>
  <c r="N11" i="44"/>
  <c r="Z11" i="44"/>
  <c r="G11" i="44"/>
  <c r="Y11" i="44"/>
  <c r="X11" i="44"/>
  <c r="Q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656" i="3"/>
  <c r="Z92" i="44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D11" i="44"/>
  <c r="D12" i="44" s="1"/>
  <c r="U11" i="44"/>
  <c r="T11" i="44"/>
  <c r="AB11" i="44"/>
  <c r="AA11" i="44"/>
  <c r="AA12" i="44" s="1"/>
  <c r="AC11" i="44"/>
  <c r="L11" i="44"/>
  <c r="P11" i="44"/>
  <c r="P12" i="44" s="1"/>
  <c r="J11" i="44"/>
  <c r="AE11" i="44"/>
  <c r="K11" i="44"/>
  <c r="W11" i="44"/>
  <c r="AD654" i="3" l="1"/>
  <c r="F4" i="44"/>
  <c r="F11" i="44" s="1"/>
  <c r="F654" i="2"/>
  <c r="R4" i="44"/>
  <c r="R11" i="44" s="1"/>
  <c r="R12" i="44" s="1"/>
  <c r="R654" i="2"/>
  <c r="R2" i="69"/>
  <c r="R55" i="67"/>
  <c r="E66" i="67"/>
  <c r="I34" i="67"/>
  <c r="D34" i="67"/>
  <c r="X34" i="67"/>
  <c r="Y63" i="67"/>
  <c r="Y90" i="67"/>
  <c r="Y32" i="67"/>
  <c r="Y5" i="67" s="1"/>
  <c r="H63" i="67"/>
  <c r="H90" i="67"/>
  <c r="H32" i="67"/>
  <c r="H5" i="67" s="1"/>
  <c r="AE63" i="67"/>
  <c r="AE90" i="67"/>
  <c r="AE32" i="67"/>
  <c r="AE5" i="67" s="1"/>
  <c r="AE2" i="69" s="1"/>
  <c r="V90" i="67"/>
  <c r="V63" i="67"/>
  <c r="V32" i="67"/>
  <c r="V5" i="67" s="1"/>
  <c r="AD90" i="67"/>
  <c r="AD63" i="67"/>
  <c r="AD32" i="67"/>
  <c r="AD5" i="67" s="1"/>
  <c r="F34" i="67"/>
  <c r="G1" i="71"/>
  <c r="AF34" i="67"/>
  <c r="L90" i="67"/>
  <c r="L63" i="67"/>
  <c r="AA90" i="67"/>
  <c r="AA63" i="67"/>
  <c r="AA32" i="67"/>
  <c r="AA5" i="67" s="1"/>
  <c r="AA2" i="69" s="1"/>
  <c r="T63" i="67"/>
  <c r="T90" i="67"/>
  <c r="T32" i="67"/>
  <c r="T5" i="67" s="1"/>
  <c r="T2" i="69" s="1"/>
  <c r="R90" i="67"/>
  <c r="R63" i="67"/>
  <c r="L32" i="67"/>
  <c r="L5" i="67" s="1"/>
  <c r="P62" i="67"/>
  <c r="P92" i="67"/>
  <c r="P32" i="67"/>
  <c r="P5" i="67" s="1"/>
  <c r="P55" i="67" s="1"/>
  <c r="P56" i="67" s="1"/>
  <c r="J62" i="67"/>
  <c r="J92" i="67"/>
  <c r="J32" i="67"/>
  <c r="J5" i="67" s="1"/>
  <c r="J2" i="67" s="1"/>
  <c r="AC90" i="67"/>
  <c r="AC63" i="67"/>
  <c r="AC32" i="67"/>
  <c r="AC5" i="67" s="1"/>
  <c r="U63" i="67"/>
  <c r="U90" i="67"/>
  <c r="U32" i="67"/>
  <c r="U5" i="67" s="1"/>
  <c r="Z32" i="67"/>
  <c r="Z5" i="67" s="1"/>
  <c r="Z90" i="67"/>
  <c r="Z63" i="67"/>
  <c r="K90" i="67"/>
  <c r="K63" i="67"/>
  <c r="N34" i="67"/>
  <c r="Q55" i="67"/>
  <c r="Q56" i="67" s="1"/>
  <c r="Q2" i="69"/>
  <c r="Q2" i="67"/>
  <c r="G90" i="67"/>
  <c r="G63" i="67"/>
  <c r="O62" i="67"/>
  <c r="O92" i="67"/>
  <c r="O32" i="67"/>
  <c r="O5" i="67" s="1"/>
  <c r="O55" i="67" s="1"/>
  <c r="M62" i="67"/>
  <c r="M92" i="67"/>
  <c r="M32" i="67"/>
  <c r="M5" i="67" s="1"/>
  <c r="M55" i="67" s="1"/>
  <c r="K62" i="67"/>
  <c r="K92" i="67"/>
  <c r="K32" i="67"/>
  <c r="K5" i="67" s="1"/>
  <c r="K55" i="67" s="1"/>
  <c r="G32" i="67"/>
  <c r="G5" i="67" s="1"/>
  <c r="S55" i="67"/>
  <c r="S56" i="67" s="1"/>
  <c r="S2" i="69"/>
  <c r="K2" i="66"/>
  <c r="K2" i="68"/>
  <c r="N12" i="66"/>
  <c r="T12" i="44"/>
  <c r="P2" i="67"/>
  <c r="W5" i="66"/>
  <c r="S2" i="67"/>
  <c r="T11" i="66"/>
  <c r="T37" i="66"/>
  <c r="T27" i="66"/>
  <c r="T18" i="66"/>
  <c r="T36" i="66"/>
  <c r="T22" i="66"/>
  <c r="T9" i="66"/>
  <c r="T25" i="66"/>
  <c r="T30" i="66"/>
  <c r="T29" i="66"/>
  <c r="T26" i="66"/>
  <c r="T20" i="66"/>
  <c r="T34" i="66"/>
  <c r="T21" i="66"/>
  <c r="T16" i="66"/>
  <c r="T31" i="66"/>
  <c r="T13" i="66"/>
  <c r="T15" i="66"/>
  <c r="T7" i="66"/>
  <c r="T23" i="66"/>
  <c r="T28" i="66"/>
  <c r="T12" i="66"/>
  <c r="T14" i="66"/>
  <c r="T17" i="66"/>
  <c r="T32" i="66"/>
  <c r="T35" i="66"/>
  <c r="T19" i="66"/>
  <c r="T10" i="66"/>
  <c r="T33" i="66"/>
  <c r="T6" i="66"/>
  <c r="T24" i="66"/>
  <c r="T8" i="66"/>
  <c r="AD11" i="44"/>
  <c r="AD12" i="44" s="1"/>
  <c r="AD654" i="2"/>
  <c r="S11" i="44"/>
  <c r="S12" i="44" s="1"/>
  <c r="S654" i="2"/>
  <c r="K12" i="44"/>
  <c r="AC12" i="44"/>
  <c r="W656" i="3"/>
  <c r="W654" i="3" s="1"/>
  <c r="W92" i="44"/>
  <c r="J12" i="44"/>
  <c r="U12" i="44"/>
  <c r="L12" i="44"/>
  <c r="I12" i="44"/>
  <c r="AB12" i="44"/>
  <c r="J654" i="3"/>
  <c r="E92" i="44"/>
  <c r="E656" i="3"/>
  <c r="G12" i="44"/>
  <c r="O12" i="44"/>
  <c r="H92" i="44"/>
  <c r="H656" i="3"/>
  <c r="Y12" i="44"/>
  <c r="M92" i="44"/>
  <c r="M656" i="3"/>
  <c r="M654" i="3" s="1"/>
  <c r="X12" i="44"/>
  <c r="C92" i="44"/>
  <c r="Q12" i="44"/>
  <c r="AE92" i="44"/>
  <c r="AE656" i="3"/>
  <c r="AE654" i="3" s="1"/>
  <c r="F12" i="44"/>
  <c r="N12" i="44"/>
  <c r="Z12" i="44"/>
  <c r="O2" i="67" l="1"/>
  <c r="S66" i="67"/>
  <c r="P2" i="69"/>
  <c r="AA2" i="67"/>
  <c r="T2" i="67"/>
  <c r="AA55" i="67"/>
  <c r="AA66" i="67" s="1"/>
  <c r="J2" i="69"/>
  <c r="AE2" i="67"/>
  <c r="AE55" i="67"/>
  <c r="AA56" i="67"/>
  <c r="T55" i="67"/>
  <c r="T66" i="67" s="1"/>
  <c r="J55" i="67"/>
  <c r="J66" i="67" s="1"/>
  <c r="O56" i="67"/>
  <c r="O66" i="67"/>
  <c r="K56" i="67"/>
  <c r="K66" i="67"/>
  <c r="M56" i="67"/>
  <c r="M66" i="67"/>
  <c r="N32" i="67"/>
  <c r="N5" i="67" s="1"/>
  <c r="N90" i="67"/>
  <c r="N63" i="67"/>
  <c r="K2" i="67"/>
  <c r="M2" i="69"/>
  <c r="K2" i="69"/>
  <c r="O2" i="69"/>
  <c r="Z55" i="67"/>
  <c r="Z56" i="67" s="1"/>
  <c r="Z2" i="69"/>
  <c r="Z2" i="67"/>
  <c r="AC55" i="67"/>
  <c r="AC56" i="67" s="1"/>
  <c r="AC2" i="67"/>
  <c r="AC2" i="69"/>
  <c r="F63" i="67"/>
  <c r="F90" i="67"/>
  <c r="F32" i="67"/>
  <c r="F5" i="67" s="1"/>
  <c r="V55" i="67"/>
  <c r="V56" i="67" s="1"/>
  <c r="V2" i="67"/>
  <c r="V2" i="69"/>
  <c r="Q66" i="67"/>
  <c r="D90" i="67"/>
  <c r="D63" i="67"/>
  <c r="D32" i="67"/>
  <c r="M2" i="67"/>
  <c r="U2" i="69"/>
  <c r="U2" i="67"/>
  <c r="U55" i="67"/>
  <c r="U56" i="67" s="1"/>
  <c r="AC66" i="67"/>
  <c r="L2" i="67"/>
  <c r="L55" i="67"/>
  <c r="L56" i="67" s="1"/>
  <c r="L2" i="69"/>
  <c r="AF90" i="67"/>
  <c r="AF63" i="67"/>
  <c r="AF32" i="67"/>
  <c r="AF5" i="67" s="1"/>
  <c r="AD55" i="67"/>
  <c r="AD56" i="67" s="1"/>
  <c r="AD2" i="69"/>
  <c r="AD2" i="67"/>
  <c r="Y2" i="69"/>
  <c r="Y2" i="67"/>
  <c r="Y55" i="67"/>
  <c r="Y56" i="67" s="1"/>
  <c r="G55" i="67"/>
  <c r="G56" i="67" s="1"/>
  <c r="G2" i="67"/>
  <c r="G2" i="69"/>
  <c r="R56" i="67"/>
  <c r="R66" i="67"/>
  <c r="AD66" i="67"/>
  <c r="H2" i="67"/>
  <c r="H55" i="67"/>
  <c r="H56" i="67" s="1"/>
  <c r="H2" i="69"/>
  <c r="X90" i="67"/>
  <c r="X63" i="67"/>
  <c r="X32" i="67"/>
  <c r="X5" i="67" s="1"/>
  <c r="I90" i="67"/>
  <c r="I63" i="67"/>
  <c r="I32" i="67"/>
  <c r="I5" i="67" s="1"/>
  <c r="P66" i="67"/>
  <c r="T56" i="67"/>
  <c r="T40" i="66"/>
  <c r="W6" i="66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12" i="44"/>
  <c r="M12" i="44"/>
  <c r="H654" i="3"/>
  <c r="H12" i="44"/>
  <c r="E654" i="3"/>
  <c r="E12" i="44"/>
  <c r="AE12" i="44"/>
  <c r="C433" i="3"/>
  <c r="C431" i="3" s="1"/>
  <c r="J56" i="67" l="1"/>
  <c r="AE56" i="67"/>
  <c r="AE66" i="67"/>
  <c r="Z66" i="67"/>
  <c r="G66" i="67"/>
  <c r="L66" i="67"/>
  <c r="W35" i="66"/>
  <c r="W36" i="66" s="1"/>
  <c r="W37" i="66" s="1"/>
  <c r="U40" i="66" s="1"/>
  <c r="X55" i="67"/>
  <c r="X56" i="67" s="1"/>
  <c r="X2" i="67"/>
  <c r="X2" i="69"/>
  <c r="I55" i="67"/>
  <c r="I56" i="67" s="1"/>
  <c r="I2" i="69"/>
  <c r="I2" i="67"/>
  <c r="V66" i="67"/>
  <c r="AF2" i="69"/>
  <c r="AF2" i="67"/>
  <c r="AF55" i="67"/>
  <c r="AF66" i="67" s="1"/>
  <c r="H66" i="67"/>
  <c r="F2" i="69"/>
  <c r="F55" i="67"/>
  <c r="F56" i="67" s="1"/>
  <c r="F2" i="67"/>
  <c r="N55" i="67"/>
  <c r="N56" i="67" s="1"/>
  <c r="N2" i="69"/>
  <c r="N2" i="67"/>
  <c r="AG63" i="67"/>
  <c r="U66" i="67"/>
  <c r="Y66" i="67"/>
  <c r="I66" i="67"/>
  <c r="D27" i="69"/>
  <c r="D27" i="67"/>
  <c r="C579" i="3"/>
  <c r="N66" i="67" l="1"/>
  <c r="F66" i="67"/>
  <c r="AJ55" i="67"/>
  <c r="AF56" i="67"/>
  <c r="AG55" i="67"/>
  <c r="X66" i="67"/>
  <c r="C636" i="3"/>
  <c r="C431" i="1"/>
  <c r="C579" i="1" s="1"/>
  <c r="C436" i="3"/>
  <c r="C434" i="3" s="1"/>
  <c r="AG56" i="67" l="1"/>
  <c r="AJ56" i="67"/>
  <c r="D28" i="69"/>
  <c r="D24" i="69" s="1"/>
  <c r="D28" i="67"/>
  <c r="D24" i="67" s="1"/>
  <c r="D60" i="67" s="1"/>
  <c r="C425" i="1"/>
  <c r="C4" i="1" s="1"/>
  <c r="C425" i="3"/>
  <c r="C580" i="3"/>
  <c r="C576" i="1"/>
  <c r="C455" i="1" s="1"/>
  <c r="C636" i="1"/>
  <c r="C633" i="1" s="1"/>
  <c r="D5" i="67" l="1"/>
  <c r="D55" i="67" s="1"/>
  <c r="D59" i="69"/>
  <c r="D5" i="69"/>
  <c r="C4" i="3"/>
  <c r="C453" i="1"/>
  <c r="C661" i="1"/>
  <c r="C599" i="1"/>
  <c r="C597" i="1" s="1"/>
  <c r="C637" i="3"/>
  <c r="C633" i="3" s="1"/>
  <c r="C576" i="3"/>
  <c r="C455" i="3" s="1"/>
  <c r="D2" i="69" l="1"/>
  <c r="C453" i="3"/>
  <c r="D56" i="67"/>
  <c r="AI56" i="67" s="1"/>
  <c r="AI55" i="67"/>
  <c r="D66" i="67"/>
  <c r="D55" i="69"/>
  <c r="D2" i="67"/>
  <c r="C656" i="1"/>
  <c r="C106" i="44"/>
  <c r="C111" i="44" s="1"/>
  <c r="C661" i="3"/>
  <c r="C599" i="3"/>
  <c r="C597" i="3" s="1"/>
  <c r="C656" i="3" l="1"/>
  <c r="C654" i="3" s="1"/>
  <c r="C112" i="44"/>
  <c r="C654" i="1"/>
  <c r="C6" i="44"/>
  <c r="C11" i="44" s="1"/>
  <c r="C12" i="44" s="1"/>
</calcChain>
</file>

<file path=xl/comments1.xml><?xml version="1.0" encoding="utf-8"?>
<comments xmlns="http://schemas.openxmlformats.org/spreadsheetml/2006/main">
  <authors>
    <author>tc={630DE908-39CE-4744-BD9C-8C92A5AF5C45}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<sst xmlns="http://schemas.openxmlformats.org/spreadsheetml/2006/main" count="10914" uniqueCount="924">
  <si>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</si>
  <si>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</si>
  <si>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</si>
  <si>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</si>
  <si>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</si>
  <si>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</si>
  <si>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</si>
  <si>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</si>
  <si>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</si>
  <si>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</si>
  <si>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</si>
  <si>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</si>
  <si>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</si>
  <si>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</si>
  <si>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</si>
  <si>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</si>
  <si>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</si>
  <si>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</si>
  <si>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</si>
  <si>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</si>
  <si>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</si>
  <si>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</si>
  <si>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</si>
  <si>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</si>
  <si>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</si>
  <si>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</si>
  <si>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</si>
  <si>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</si>
  <si>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</si>
  <si>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</si>
  <si>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</si>
  <si>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</si>
  <si>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</si>
  <si>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</si>
  <si>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</si>
  <si>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</si>
  <si>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</si>
  <si>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</si>
  <si>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</si>
  <si>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</si>
  <si>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</si>
  <si>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</si>
  <si>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</si>
  <si>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</si>
  <si>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</si>
  <si>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</si>
  <si>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</si>
  <si>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</si>
  <si>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</si>
  <si>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</si>
  <si>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</si>
  <si>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</si>
  <si>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</si>
  <si>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</si>
  <si>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</si>
  <si>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</si>
  <si>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</si>
  <si>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</si>
  <si>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</si>
  <si>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</si>
  <si>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</si>
  <si>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</si>
  <si>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</si>
  <si>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</si>
  <si>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</si>
  <si>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</si>
  <si>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</si>
  <si>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</si>
  <si>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</si>
  <si>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</si>
  <si>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</si>
  <si>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</si>
  <si>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</si>
  <si>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</si>
  <si>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</si>
  <si>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</si>
  <si>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</si>
  <si>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</si>
  <si>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</si>
  <si>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</si>
  <si>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</si>
  <si>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</si>
  <si>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</si>
  <si>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</si>
  <si>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</si>
  <si>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</si>
  <si>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</si>
  <si>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</si>
  <si>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</si>
  <si>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</si>
  <si>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</si>
  <si>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</si>
  <si>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</si>
  <si>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</si>
  <si>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</si>
  <si>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</si>
  <si>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</si>
  <si>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</si>
  <si>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</si>
  <si>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</si>
  <si>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</si>
  <si>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</si>
  <si>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</si>
  <si>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</si>
  <si>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</si>
  <si>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</si>
  <si>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</si>
  <si>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</si>
  <si>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</si>
  <si>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</si>
  <si>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</si>
  <si>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</si>
  <si>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</si>
  <si>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</si>
  <si>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</si>
  <si>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</si>
  <si>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</si>
  <si>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</si>
  <si>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</si>
  <si>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</si>
  <si>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</si>
  <si>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</si>
  <si>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</si>
  <si>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</si>
  <si>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</si>
  <si>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</si>
  <si>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</si>
  <si>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</si>
  <si>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</si>
  <si>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</si>
  <si>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</si>
  <si>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</si>
  <si>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</si>
  <si>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</si>
  <si>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</si>
  <si>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</si>
  <si>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</si>
  <si>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</si>
  <si>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</si>
  <si>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</si>
  <si>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</si>
  <si>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</si>
  <si>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</si>
  <si>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</si>
  <si>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</si>
  <si>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</si>
  <si>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</si>
  <si>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</si>
  <si>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</si>
  <si>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</si>
  <si>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</si>
  <si>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</si>
  <si>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</si>
  <si>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</si>
  <si>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</si>
  <si>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</si>
  <si>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</si>
  <si>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</si>
  <si>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</si>
  <si>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</si>
  <si>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</si>
  <si>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</si>
  <si>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</si>
  <si>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</si>
  <si>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</si>
  <si>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</si>
  <si>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</si>
  <si>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</si>
  <si>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</si>
  <si>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</si>
  <si>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</si>
  <si>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</si>
  <si>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</si>
  <si>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</si>
  <si>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</si>
  <si>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</si>
  <si>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</si>
  <si>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</si>
  <si>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</si>
  <si>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</si>
  <si>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</si>
  <si>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</si>
  <si>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</si>
  <si>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</si>
  <si>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</si>
  <si>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</si>
  <si>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</si>
  <si>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</si>
  <si>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</si>
  <si>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</si>
  <si>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</si>
  <si>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</si>
  <si>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</si>
  <si>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</si>
  <si>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</si>
  <si>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</si>
  <si>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</si>
  <si>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</si>
  <si>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</si>
  <si>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</si>
  <si>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</si>
  <si>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</si>
  <si>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</si>
  <si>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</si>
  <si>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</si>
  <si>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</si>
  <si>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</si>
  <si>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</si>
  <si>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</si>
  <si>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</si>
  <si>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</si>
  <si>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</si>
  <si>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</si>
  <si>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</si>
  <si>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</si>
  <si>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</si>
  <si>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</si>
  <si>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</si>
  <si>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</si>
  <si>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</si>
  <si>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</si>
  <si>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</si>
  <si>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</si>
  <si>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</si>
  <si>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</si>
  <si>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</si>
  <si>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</si>
  <si>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</si>
  <si>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</si>
  <si>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</si>
  <si>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</si>
  <si>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</si>
  <si>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</si>
  <si>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</si>
  <si>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</si>
  <si>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</si>
  <si>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</si>
  <si>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</si>
  <si>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</si>
  <si>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</si>
  <si>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</si>
  <si>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</si>
  <si>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</si>
  <si>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</si>
  <si>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</si>
  <si>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</si>
  <si>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</si>
  <si>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</si>
  <si>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</si>
  <si>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</si>
  <si>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</si>
  <si>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</si>
  <si>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</si>
  <si>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</si>
  <si>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</si>
  <si>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</si>
  <si>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</si>
  <si>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</si>
  <si>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</si>
  <si>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</si>
  <si>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</si>
  <si>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</si>
  <si>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</si>
  <si>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</si>
  <si>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</si>
  <si>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</si>
  <si>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</si>
  <si>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</si>
  <si>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</si>
  <si>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</si>
  <si>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</si>
  <si>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</si>
  <si>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</si>
  <si>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</si>
  <si>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</si>
  <si>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</si>
  <si>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</si>
  <si>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</si>
  <si>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</si>
  <si>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</si>
  <si>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</si>
  <si>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</si>
  <si>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</si>
  <si>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</si>
  <si>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</si>
  <si>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</si>
  <si>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</si>
  <si>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</si>
  <si>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</si>
  <si>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</si>
  <si>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</si>
  <si>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</si>
  <si>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</si>
  <si>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</si>
  <si>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</si>
  <si>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</si>
  <si>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</si>
  <si>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</si>
  <si>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</si>
  <si>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</si>
  <si>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</si>
  <si>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</si>
  <si>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</si>
  <si>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</si>
  <si>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</si>
  <si>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</si>
  <si>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</si>
  <si>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</si>
  <si>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</si>
  <si>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</si>
  <si>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</si>
  <si>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</si>
  <si>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</si>
  <si>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</si>
  <si>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</si>
  <si>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</si>
  <si>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</si>
  <si>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</si>
  <si>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</si>
  <si>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</si>
  <si>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</si>
  <si>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</si>
  <si>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</si>
  <si>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</si>
  <si>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</si>
  <si>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</si>
  <si>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</si>
  <si>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</si>
  <si>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</si>
  <si>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</si>
  <si>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</si>
  <si>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</si>
  <si>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</si>
  <si>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</si>
  <si>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</si>
  <si>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</si>
  <si>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</si>
  <si>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</si>
  <si>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</si>
  <si>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</si>
  <si>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</si>
  <si>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</si>
  <si>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</si>
  <si>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</si>
  <si>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</si>
  <si>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</si>
  <si>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</si>
  <si>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</si>
  <si>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</si>
  <si>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</si>
  <si>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</si>
  <si>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</si>
  <si>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</si>
  <si>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</si>
  <si>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</si>
  <si>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</si>
  <si>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</si>
  <si>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</si>
  <si>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</si>
  <si>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</si>
  <si>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</si>
  <si>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</si>
  <si>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</si>
  <si>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</si>
  <si>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</si>
  <si>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</si>
  <si>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</si>
  <si>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</si>
  <si>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</si>
  <si>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</si>
  <si>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</si>
  <si>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</si>
  <si>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</si>
  <si>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</si>
  <si>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</si>
  <si>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</si>
  <si>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</si>
  <si>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</si>
  <si>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</si>
  <si>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</si>
  <si>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</si>
  <si>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</si>
  <si>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</si>
  <si>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</si>
  <si>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</si>
  <si>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</si>
  <si>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</si>
  <si>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</si>
  <si>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</si>
  <si>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</si>
  <si>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</si>
  <si>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</si>
  <si>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</si>
  <si>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</si>
  <si>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</si>
  <si>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</si>
  <si>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</si>
  <si>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</si>
  <si>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</si>
  <si>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</si>
  <si>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</si>
  <si>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</si>
  <si>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</si>
  <si>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</si>
  <si>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</si>
  <si>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</si>
  <si>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</si>
  <si>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</si>
  <si>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</si>
  <si>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</si>
  <si>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</si>
  <si>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</si>
  <si>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</si>
  <si>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</si>
  <si>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</si>
  <si>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</si>
  <si>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</si>
  <si>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</si>
  <si>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</si>
  <si>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</si>
  <si>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</si>
  <si>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</si>
  <si>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</si>
  <si>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</si>
  <si>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</si>
  <si>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</si>
  <si>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</si>
  <si>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</si>
  <si>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</si>
  <si>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</si>
  <si>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</si>
  <si>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</si>
  <si>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</si>
  <si>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</si>
  <si>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</si>
  <si>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</si>
  <si>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</si>
  <si>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</si>
  <si>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</si>
  <si>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</si>
  <si>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</si>
  <si>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</si>
  <si>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</si>
  <si>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</si>
  <si>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</si>
  <si>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</si>
  <si>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</si>
  <si>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</si>
  <si>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</si>
  <si>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</si>
  <si>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</si>
  <si>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</si>
  <si>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</si>
  <si>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</si>
  <si>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</si>
  <si>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</si>
  <si>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</si>
  <si>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</si>
  <si>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</si>
  <si>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</si>
  <si>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</si>
  <si>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</si>
  <si>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</si>
  <si>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</si>
  <si>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</si>
  <si>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</si>
  <si>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</si>
  <si>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</si>
  <si>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</si>
  <si>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</si>
  <si>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</si>
  <si>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</si>
  <si>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</si>
  <si>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</si>
  <si>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</si>
  <si>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</si>
  <si>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</si>
  <si>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</si>
  <si>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</si>
  <si>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</si>
  <si>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</si>
  <si>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</si>
  <si>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</si>
  <si>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</si>
  <si>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</si>
  <si>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</si>
  <si>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</si>
  <si>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</si>
  <si>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</si>
  <si>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</si>
  <si>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</si>
  <si>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</si>
  <si>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</si>
  <si>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</si>
  <si>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</si>
  <si>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</si>
  <si>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</si>
  <si>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</si>
  <si>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</si>
  <si>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</si>
  <si>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</si>
  <si>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</si>
  <si>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</si>
  <si>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</si>
  <si>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</si>
  <si>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</si>
  <si>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</si>
  <si>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</si>
  <si>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</si>
  <si>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</si>
  <si>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</si>
  <si>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</si>
  <si>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</si>
  <si>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</si>
  <si>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</si>
  <si>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</si>
  <si>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</si>
  <si>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</si>
  <si>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</si>
  <si>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</si>
  <si>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</si>
  <si>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</si>
  <si>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</si>
  <si>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</si>
  <si>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</si>
  <si>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</si>
  <si>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</si>
  <si>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</si>
  <si>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</si>
  <si>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</si>
  <si>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</si>
  <si>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</si>
  <si>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</si>
  <si>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</si>
  <si>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</si>
  <si>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</si>
  <si>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</si>
  <si>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</si>
  <si>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</si>
  <si>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</si>
  <si>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</si>
  <si>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</si>
  <si>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</si>
  <si>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</si>
  <si>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</si>
  <si>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</si>
  <si>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</si>
  <si>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</si>
  <si>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</si>
  <si>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</si>
  <si>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</si>
  <si>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</si>
  <si>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</si>
  <si>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</si>
  <si>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</si>
  <si>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</si>
  <si>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</si>
  <si>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</si>
  <si>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</si>
  <si>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</si>
  <si>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</si>
  <si>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</si>
  <si>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</si>
  <si>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</si>
  <si>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</si>
  <si>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</si>
  <si>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</si>
  <si>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</si>
  <si>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</si>
  <si>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</si>
  <si>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</si>
  <si>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</si>
  <si>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</si>
  <si>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</si>
  <si>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</si>
  <si>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</si>
  <si>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</si>
  <si>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</si>
  <si>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</si>
  <si>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</si>
  <si>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</si>
  <si>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</si>
  <si>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</si>
  <si>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</si>
  <si>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</si>
  <si>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</si>
  <si>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</si>
  <si>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</si>
  <si>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</si>
  <si>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</si>
  <si>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</si>
  <si>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</si>
  <si>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</si>
  <si>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</si>
  <si>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</si>
  <si>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</si>
  <si>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</si>
  <si>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</si>
  <si>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</si>
  <si>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</si>
  <si>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</si>
  <si>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</si>
  <si>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</si>
  <si>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</si>
  <si>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</si>
  <si>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</si>
  <si>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</si>
  <si>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</si>
  <si>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</si>
  <si>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</si>
  <si>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</si>
  <si>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</si>
  <si>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</si>
  <si>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</si>
  <si>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</si>
  <si>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</si>
  <si>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</si>
  <si>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</si>
  <si>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</si>
  <si>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</si>
  <si>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</si>
  <si>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</si>
  <si>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</si>
  <si>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</si>
  <si>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</si>
  <si>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</si>
  <si>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</si>
  <si>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</si>
  <si>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</si>
  <si>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</si>
  <si>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</si>
  <si>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</si>
  <si>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</si>
  <si>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</si>
  <si>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</si>
  <si>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</si>
  <si>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</si>
  <si>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</si>
  <si>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</si>
  <si>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</si>
  <si>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</si>
  <si>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</si>
  <si>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</si>
  <si>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</si>
  <si>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</si>
  <si>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</si>
  <si>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</si>
  <si>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</si>
  <si>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</si>
  <si>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</si>
  <si>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</si>
  <si>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</si>
  <si>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</si>
  <si>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</si>
  <si>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</si>
  <si>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</si>
  <si>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</si>
  <si>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</si>
  <si>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</si>
  <si>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</si>
  <si>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</si>
  <si>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</si>
  <si>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</si>
  <si>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</si>
  <si>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</si>
  <si>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</si>
  <si>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</si>
  <si>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</si>
  <si>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</si>
  <si>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</si>
  <si>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</si>
  <si>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</si>
  <si>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</si>
  <si>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</si>
  <si>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</si>
  <si>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</si>
  <si>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</si>
  <si>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</si>
  <si>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</si>
  <si>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</si>
  <si>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</si>
  <si>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</si>
  <si>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</si>
  <si>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</si>
  <si>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</si>
  <si>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</si>
  <si>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</si>
  <si>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</si>
  <si>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</si>
  <si>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</si>
  <si>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</si>
  <si>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</si>
  <si>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</si>
  <si>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</si>
  <si>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</si>
  <si>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</si>
  <si>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</si>
  <si>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</si>
  <si>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</si>
  <si>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</si>
  <si>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</si>
  <si>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</si>
  <si>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</si>
  <si>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</si>
  <si>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</si>
  <si>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</si>
  <si>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</si>
  <si>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</si>
  <si>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</si>
  <si>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</si>
  <si>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</si>
  <si>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</si>
  <si>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</si>
  <si>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</si>
  <si>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</si>
  <si>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</si>
  <si>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</si>
  <si>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</si>
  <si>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</si>
  <si>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</si>
  <si>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</si>
  <si>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</si>
  <si>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</si>
  <si>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</si>
  <si>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</si>
  <si>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</si>
  <si>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</si>
  <si>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</si>
  <si>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</si>
  <si>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</si>
  <si>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</si>
  <si>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</si>
  <si>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</si>
  <si>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</si>
  <si>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</si>
  <si>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</si>
  <si>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</si>
  <si>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</si>
  <si>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</si>
  <si>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</si>
  <si>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</si>
  <si>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</si>
  <si>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</si>
  <si>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</si>
  <si>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</si>
  <si>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</si>
  <si>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</si>
  <si>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</si>
  <si>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</si>
  <si>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</si>
  <si>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</si>
  <si>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</si>
  <si>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</si>
  <si>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</si>
  <si>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</si>
  <si>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</si>
  <si>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</si>
  <si>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</si>
  <si>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</si>
  <si>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</si>
  <si>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</si>
  <si>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</si>
  <si>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</si>
  <si>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</si>
  <si>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</si>
  <si>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</si>
  <si>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</si>
  <si>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</si>
  <si>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</si>
  <si>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</si>
  <si>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</si>
  <si>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</si>
  <si>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</si>
  <si>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</si>
  <si>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</si>
  <si>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</si>
  <si>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</si>
  <si>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</si>
  <si>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</si>
  <si>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</si>
  <si>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</si>
  <si>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</si>
  <si>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</si>
  <si>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</si>
  <si>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</si>
  <si>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</si>
  <si>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</si>
  <si>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</si>
  <si>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</si>
  <si>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</si>
  <si>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</si>
  <si>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</si>
  <si>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</si>
  <si>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</si>
  <si>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</si>
  <si>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</si>
  <si>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</si>
  <si>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</si>
  <si>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</si>
  <si>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</si>
  <si>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</si>
  <si>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</si>
  <si>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</si>
  <si>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</si>
  <si>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</si>
  <si>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</si>
  <si>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</si>
  <si>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</si>
  <si>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</si>
  <si>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</si>
  <si>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</si>
  <si>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</si>
  <si>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</si>
  <si>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</si>
  <si>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</si>
  <si>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</si>
  <si>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</si>
  <si>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</si>
  <si>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</si>
  <si>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</si>
  <si>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</si>
  <si>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</si>
  <si>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</si>
  <si>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</si>
  <si>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</si>
  <si>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</si>
  <si>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</si>
  <si>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</si>
  <si>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</si>
  <si>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</si>
  <si>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</si>
  <si>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</si>
  <si>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</si>
  <si>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</si>
  <si>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</si>
  <si>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Total alcance 2</t>
  </si>
  <si>
    <t>Transporte por carretera</t>
  </si>
  <si>
    <t>I</t>
  </si>
  <si>
    <t>Industrias manufactureras y de la construcción (electricidad)</t>
  </si>
  <si>
    <t xml:space="preserve">I.1 </t>
  </si>
  <si>
    <t>Edificios residenciales</t>
  </si>
  <si>
    <t>I.2</t>
  </si>
  <si>
    <t>Edificios/instalaciones comerciales e institucionales</t>
  </si>
  <si>
    <t>AFOLU</t>
  </si>
  <si>
    <t>I.3</t>
  </si>
  <si>
    <t>Energía estacionaria (electricidad)</t>
  </si>
  <si>
    <t>I.4</t>
  </si>
  <si>
    <t>Industrias energéticas</t>
  </si>
  <si>
    <t>Transporte (electricidad)</t>
  </si>
  <si>
    <t>Edificios residenciales (electricidad)</t>
  </si>
  <si>
    <t>I.4.1</t>
  </si>
  <si>
    <t>Uso del producto</t>
  </si>
  <si>
    <t>I.4.4</t>
  </si>
  <si>
    <t>Generación de electricidad suministrada a la red</t>
  </si>
  <si>
    <t>I.5</t>
  </si>
  <si>
    <t>Actividades agrícolas, de silvicultura y de pesca</t>
  </si>
  <si>
    <t>I.6</t>
  </si>
  <si>
    <t>Fuentes no especificadas</t>
  </si>
  <si>
    <t>Edificios/instalaciones comerciales e institucionales (electricidad)</t>
  </si>
  <si>
    <t>I.7</t>
  </si>
  <si>
    <t>Emisiones fugitivas provenientes de la minería, el
procesamiento, el almacenamiento y el transporte de
carbón</t>
  </si>
  <si>
    <t>Tratamiento y vertido de aguas residuales</t>
  </si>
  <si>
    <t>I.8</t>
  </si>
  <si>
    <t>Emisiones fugitivas provenientes de los sistemas de
petróleo y gas natural</t>
  </si>
  <si>
    <t>II</t>
  </si>
  <si>
    <t>Transporte fuera de carretera</t>
  </si>
  <si>
    <t>II.1</t>
  </si>
  <si>
    <t>Procesos industriales</t>
  </si>
  <si>
    <t>II.2</t>
  </si>
  <si>
    <t>Ferroviario</t>
  </si>
  <si>
    <t>Incineración y quema a cielo abierto</t>
  </si>
  <si>
    <t>II.3</t>
  </si>
  <si>
    <t>Transporte marítimo</t>
  </si>
  <si>
    <t>II.4</t>
  </si>
  <si>
    <t>Aviación</t>
  </si>
  <si>
    <t>Generación de electricidad suministrada a la red (electricidad)</t>
  </si>
  <si>
    <t>II.5</t>
  </si>
  <si>
    <t>Tratamiento biológico de residuos</t>
  </si>
  <si>
    <t>III</t>
  </si>
  <si>
    <t>Ferroviario (electricidad)</t>
  </si>
  <si>
    <t>III.1</t>
  </si>
  <si>
    <t>III.2</t>
  </si>
  <si>
    <t>III.3</t>
  </si>
  <si>
    <t>III.4</t>
  </si>
  <si>
    <t>IV</t>
  </si>
  <si>
    <t>Transporte por carretera (electricidad)</t>
  </si>
  <si>
    <t>IV.1</t>
  </si>
  <si>
    <t>Otras industrias de la energía (electricidad)</t>
  </si>
  <si>
    <t>IV.2</t>
  </si>
  <si>
    <t>V</t>
  </si>
  <si>
    <t>V.1</t>
  </si>
  <si>
    <t>V.2</t>
  </si>
  <si>
    <t>Transporte marítimo (electricidad)</t>
  </si>
  <si>
    <t>Actividades agrícolas, de silvicultura y de pesca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</si>
  <si>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</si>
  <si>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</si>
  <si>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</si>
  <si>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</si>
  <si>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</si>
  <si>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</si>
  <si>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</si>
  <si>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</si>
  <si>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</si>
  <si>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Ñuble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</si>
  <si>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</si>
  <si>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</si>
  <si>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</si>
  <si>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</si>
  <si>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</si>
  <si>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</si>
  <si>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</si>
  <si>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</si>
  <si>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</si>
  <si>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</si>
  <si>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</si>
  <si>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</si>
  <si>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</si>
  <si>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</si>
  <si>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</si>
  <si>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2020_IRGEI_10NUB</t>
  </si>
  <si>
    <t>Inventario regional de gases de efecto invernadero 4IBA, de Ñuble</t>
  </si>
  <si>
    <t>total alcances 1 y 2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</si>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</sst>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7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9" fontId="0" fillId="13" borderId="1" xfId="3" applyFont="1" applyFill="1" applyBorder="1"/>
    <xf numFmtId="9" fontId="0" fillId="0" borderId="1" xfId="0" applyNumberFormat="1" applyBorder="1"/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5" tint="0.39994506668294322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Cosecha </c:v>
                </c:pt>
                <c:pt idx="1">
                  <c:v> Plantaciones forestales </c:v>
                </c:pt>
                <c:pt idx="2">
                  <c:v> Bosque nativo </c:v>
                </c:pt>
                <c:pt idx="3">
                  <c:v> Tierras de cultivo convertidas en plantaciones forestales </c:v>
                </c:pt>
                <c:pt idx="4">
                  <c:v> Productos de madera recolectada </c:v>
                </c:pt>
                <c:pt idx="5">
                  <c:v> Pastizales convertidos en plantaciones forestales </c:v>
                </c:pt>
                <c:pt idx="6">
                  <c:v> Leña especies exótica </c:v>
                </c:pt>
                <c:pt idx="7">
                  <c:v> Camiones para servicio pesado y autobuses </c:v>
                </c:pt>
                <c:pt idx="8">
                  <c:v> Tierras forestales con cambio de vegetación </c:v>
                </c:pt>
                <c:pt idx="9">
                  <c:v> Leña especies nativas </c:v>
                </c:pt>
                <c:pt idx="10">
                  <c:v> Incendios </c:v>
                </c:pt>
                <c:pt idx="11">
                  <c:v> Camiones para servicio ligero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0.37377557638357994</c:v>
                </c:pt>
                <c:pt idx="1">
                  <c:v>-0.24182554164316039</c:v>
                </c:pt>
                <c:pt idx="2">
                  <c:v>-9.0175899517784333E-2</c:v>
                </c:pt>
                <c:pt idx="3">
                  <c:v>-6.3580705261871248E-2</c:v>
                </c:pt>
                <c:pt idx="4">
                  <c:v>-4.082427146028958E-2</c:v>
                </c:pt>
                <c:pt idx="5">
                  <c:v>-2.9451229091189791E-2</c:v>
                </c:pt>
                <c:pt idx="6">
                  <c:v>2.9214567585021049E-2</c:v>
                </c:pt>
                <c:pt idx="7">
                  <c:v>1.7221292909296339E-2</c:v>
                </c:pt>
                <c:pt idx="8">
                  <c:v>-1.5290107729935094E-2</c:v>
                </c:pt>
                <c:pt idx="9">
                  <c:v>8.6014262867312417E-3</c:v>
                </c:pt>
                <c:pt idx="10">
                  <c:v>8.2554038325463805E-3</c:v>
                </c:pt>
                <c:pt idx="11">
                  <c:v>8.1517547415616669E-3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3654784"/>
        <c:axId val="133718016"/>
      </c:barChart>
      <c:catAx>
        <c:axId val="133654784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33718016"/>
        <c:crosses val="autoZero"/>
        <c:auto val="1"/>
        <c:lblAlgn val="ctr"/>
        <c:lblOffset val="100"/>
        <c:noMultiLvlLbl val="0"/>
      </c:catAx>
      <c:valAx>
        <c:axId val="13371801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33654784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Transporte por carretera</c:v>
                </c:pt>
                <c:pt idx="2">
                  <c:v>Agricultura</c:v>
                </c:pt>
                <c:pt idx="3">
                  <c:v>Industrias manufactureras y de la construcción (electricidad)</c:v>
                </c:pt>
                <c:pt idx="4">
                  <c:v>Industrias manufactureras y de la construcción</c:v>
                </c:pt>
                <c:pt idx="5">
                  <c:v>Disposición de residuos sólidos</c:v>
                </c:pt>
                <c:pt idx="6">
                  <c:v>Edificios residenciales (electricidad)</c:v>
                </c:pt>
                <c:pt idx="7">
                  <c:v>Uso del producto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0.37892802021110938</c:v>
                </c:pt>
                <c:pt idx="1">
                  <c:v>0.21431833439200471</c:v>
                </c:pt>
                <c:pt idx="2">
                  <c:v>0.12478104412462099</c:v>
                </c:pt>
                <c:pt idx="3">
                  <c:v>3.9388263111972105E-2</c:v>
                </c:pt>
                <c:pt idx="4">
                  <c:v>0.10373535987251228</c:v>
                </c:pt>
                <c:pt idx="5">
                  <c:v>4.4743440137145873E-2</c:v>
                </c:pt>
                <c:pt idx="6">
                  <c:v>7.3830050477986591E-4</c:v>
                </c:pt>
                <c:pt idx="7">
                  <c:v>3.4180337218792919E-2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3530240"/>
        <c:axId val="134126976"/>
      </c:barChart>
      <c:valAx>
        <c:axId val="13412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30240"/>
        <c:crosses val="autoZero"/>
        <c:crossBetween val="between"/>
      </c:valAx>
      <c:catAx>
        <c:axId val="14353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26976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041388093164841E-2"/>
          <c:w val="0.47640154298285925"/>
          <c:h val="0.9187385891173964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Transporte por carretera</c:v>
                </c:pt>
                <c:pt idx="2">
                  <c:v>Agricultura</c:v>
                </c:pt>
                <c:pt idx="3">
                  <c:v>Industrias manufactureras y de la construcción (electricidad)</c:v>
                </c:pt>
                <c:pt idx="4">
                  <c:v>Industrias manufactureras y de la construcción</c:v>
                </c:pt>
                <c:pt idx="5">
                  <c:v>Disposición de residuos sólidos</c:v>
                </c:pt>
                <c:pt idx="6">
                  <c:v>Edificios residenciales (electricidad)</c:v>
                </c:pt>
                <c:pt idx="7">
                  <c:v>Uso del producto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0.37892802021110938</c:v>
                </c:pt>
                <c:pt idx="1">
                  <c:v>0.21431833439200471</c:v>
                </c:pt>
                <c:pt idx="2">
                  <c:v>0.12478104412462099</c:v>
                </c:pt>
                <c:pt idx="3">
                  <c:v>3.9388263111972105E-2</c:v>
                </c:pt>
                <c:pt idx="4">
                  <c:v>0.10373535987251228</c:v>
                </c:pt>
                <c:pt idx="5">
                  <c:v>4.4743440137145873E-2</c:v>
                </c:pt>
                <c:pt idx="6">
                  <c:v>7.3830050477986591E-4</c:v>
                </c:pt>
                <c:pt idx="7">
                  <c:v>3.4180337218792919E-2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877-4302-8B77-0D7DECBD62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3594624"/>
        <c:axId val="143587584"/>
      </c:barChart>
      <c:valAx>
        <c:axId val="1435875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43594624"/>
        <c:crosses val="autoZero"/>
        <c:crossBetween val="between"/>
      </c:valAx>
      <c:catAx>
        <c:axId val="143594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758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572-4683-9829-4EFFBF1973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572-4683-9829-4EFFBF1973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572-4683-9829-4EFFBF1973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572-4683-9829-4EFFBF1973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572-4683-9829-4EFFBF1973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572-4683-9829-4EFFBF1973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572-4683-9829-4EFFBF1973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544.92652078422179</c:v>
                </c:pt>
                <c:pt idx="1">
                  <c:v>922.16677948230881</c:v>
                </c:pt>
                <c:pt idx="2" formatCode="_-* #,##0.00_-;\-* #,##0.00_-;_-* &quot;-&quot;??_-;_-@_-">
                  <c:v>217.89215968747112</c:v>
                </c:pt>
                <c:pt idx="3">
                  <c:v>138.7283451568772</c:v>
                </c:pt>
                <c:pt idx="4">
                  <c:v>-1031.3344355199836</c:v>
                </c:pt>
                <c:pt idx="5">
                  <c:v>188.14009171232846</c:v>
                </c:pt>
                <c:pt idx="6">
                  <c:v>0.68462989063285029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5572-4683-9829-4EFFBF1973C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-1519.1836955655888</c:v>
                </c:pt>
                <c:pt idx="1">
                  <c:v>-1054.1733219889097</c:v>
                </c:pt>
                <c:pt idx="2">
                  <c:v>-686.86060001980536</c:v>
                </c:pt>
                <c:pt idx="3">
                  <c:v>-877.32814750327043</c:v>
                </c:pt>
                <c:pt idx="4">
                  <c:v>-642.2456883645259</c:v>
                </c:pt>
                <c:pt idx="5">
                  <c:v>-353.99178445310361</c:v>
                </c:pt>
                <c:pt idx="6">
                  <c:v>-812.62911177946717</c:v>
                </c:pt>
                <c:pt idx="7">
                  <c:v>20.537433667813843</c:v>
                </c:pt>
                <c:pt idx="8">
                  <c:v>-1056.5714033079171</c:v>
                </c:pt>
                <c:pt idx="9">
                  <c:v>-211.58840689426222</c:v>
                </c:pt>
                <c:pt idx="10">
                  <c:v>-1100.7783057198767</c:v>
                </c:pt>
                <c:pt idx="11">
                  <c:v>-867.01732793783628</c:v>
                </c:pt>
                <c:pt idx="12">
                  <c:v>-901.14070326339242</c:v>
                </c:pt>
                <c:pt idx="13">
                  <c:v>-342.58150782068435</c:v>
                </c:pt>
                <c:pt idx="14">
                  <c:v>158.1021666754001</c:v>
                </c:pt>
                <c:pt idx="15">
                  <c:v>700.34139957327409</c:v>
                </c:pt>
                <c:pt idx="16">
                  <c:v>558.13888076345768</c:v>
                </c:pt>
                <c:pt idx="17">
                  <c:v>4450.6765776007551</c:v>
                </c:pt>
                <c:pt idx="18">
                  <c:v>2129.0909591449445</c:v>
                </c:pt>
                <c:pt idx="19">
                  <c:v>816.15392794403988</c:v>
                </c:pt>
                <c:pt idx="20">
                  <c:v>1885.5075266713206</c:v>
                </c:pt>
                <c:pt idx="21">
                  <c:v>104.71223910897629</c:v>
                </c:pt>
                <c:pt idx="22">
                  <c:v>1305.5760086707851</c:v>
                </c:pt>
                <c:pt idx="23">
                  <c:v>250.28495688620751</c:v>
                </c:pt>
                <c:pt idx="24">
                  <c:v>-188.79329168939626</c:v>
                </c:pt>
                <c:pt idx="25">
                  <c:v>831.5444983362645</c:v>
                </c:pt>
                <c:pt idx="26">
                  <c:v>-132.13076419007734</c:v>
                </c:pt>
                <c:pt idx="27">
                  <c:v>4388.8582295355036</c:v>
                </c:pt>
                <c:pt idx="28">
                  <c:v>792.37936959089325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10-473E-B739-11714EC32B09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1304.2546027727842</c:v>
                </c:pt>
                <c:pt idx="1">
                  <c:v>1332.7038089736229</c:v>
                </c:pt>
                <c:pt idx="2">
                  <c:v>1412.426719552607</c:v>
                </c:pt>
                <c:pt idx="3">
                  <c:v>1451.9282327284714</c:v>
                </c:pt>
                <c:pt idx="4">
                  <c:v>1499.2435581897716</c:v>
                </c:pt>
                <c:pt idx="5">
                  <c:v>1576.4956544289857</c:v>
                </c:pt>
                <c:pt idx="6">
                  <c:v>1700.6507597630894</c:v>
                </c:pt>
                <c:pt idx="7">
                  <c:v>1783.0167562603901</c:v>
                </c:pt>
                <c:pt idx="8">
                  <c:v>1745.6954901157164</c:v>
                </c:pt>
                <c:pt idx="9">
                  <c:v>1740.154757938853</c:v>
                </c:pt>
                <c:pt idx="10">
                  <c:v>1703.5701606492421</c:v>
                </c:pt>
                <c:pt idx="11">
                  <c:v>1661.0058679739495</c:v>
                </c:pt>
                <c:pt idx="12">
                  <c:v>1702.7327078426006</c:v>
                </c:pt>
                <c:pt idx="13">
                  <c:v>1691.2399526990944</c:v>
                </c:pt>
                <c:pt idx="14">
                  <c:v>1771.6149814694495</c:v>
                </c:pt>
                <c:pt idx="15">
                  <c:v>1802.6047302758257</c:v>
                </c:pt>
                <c:pt idx="16">
                  <c:v>1970.2919895073946</c:v>
                </c:pt>
                <c:pt idx="17">
                  <c:v>2064.0018130242934</c:v>
                </c:pt>
                <c:pt idx="18">
                  <c:v>2012.4816407017315</c:v>
                </c:pt>
                <c:pt idx="19">
                  <c:v>1934.0295745116746</c:v>
                </c:pt>
                <c:pt idx="20">
                  <c:v>1928.1590090896286</c:v>
                </c:pt>
                <c:pt idx="21">
                  <c:v>2069.0858960815603</c:v>
                </c:pt>
                <c:pt idx="22">
                  <c:v>2157.014733617048</c:v>
                </c:pt>
                <c:pt idx="23">
                  <c:v>2154.8291368885539</c:v>
                </c:pt>
                <c:pt idx="24">
                  <c:v>2190.2028572700492</c:v>
                </c:pt>
                <c:pt idx="25">
                  <c:v>2236.1826128693947</c:v>
                </c:pt>
                <c:pt idx="26">
                  <c:v>2281.7503693514691</c:v>
                </c:pt>
                <c:pt idx="27">
                  <c:v>2337.1131339799867</c:v>
                </c:pt>
                <c:pt idx="28">
                  <c:v>2330.0782312690144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10-473E-B739-11714EC3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30240"/>
        <c:axId val="134331776"/>
      </c:barChart>
      <c:catAx>
        <c:axId val="1343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1776"/>
        <c:crosses val="autoZero"/>
        <c:auto val="1"/>
        <c:lblAlgn val="ctr"/>
        <c:lblOffset val="100"/>
        <c:noMultiLvlLbl val="0"/>
      </c:catAx>
      <c:valAx>
        <c:axId val="1343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024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-2823.438298338373</c:v>
                </c:pt>
                <c:pt idx="1">
                  <c:v>-2386.8771309625326</c:v>
                </c:pt>
                <c:pt idx="2">
                  <c:v>-2099.2873195724123</c:v>
                </c:pt>
                <c:pt idx="3">
                  <c:v>-2329.2563802317418</c:v>
                </c:pt>
                <c:pt idx="4">
                  <c:v>-2141.4892465542976</c:v>
                </c:pt>
                <c:pt idx="5">
                  <c:v>-1930.4874388820895</c:v>
                </c:pt>
                <c:pt idx="6">
                  <c:v>-2513.2798715425565</c:v>
                </c:pt>
                <c:pt idx="7">
                  <c:v>-1762.4793225925764</c:v>
                </c:pt>
                <c:pt idx="8">
                  <c:v>-2802.2668934236335</c:v>
                </c:pt>
                <c:pt idx="9">
                  <c:v>-1951.7431648331153</c:v>
                </c:pt>
                <c:pt idx="10">
                  <c:v>-2804.3484663691188</c:v>
                </c:pt>
                <c:pt idx="11">
                  <c:v>-2528.0231959117859</c:v>
                </c:pt>
                <c:pt idx="12">
                  <c:v>-2603.873411105993</c:v>
                </c:pt>
                <c:pt idx="13">
                  <c:v>-2033.8214605197788</c:v>
                </c:pt>
                <c:pt idx="14">
                  <c:v>-1613.5128147940495</c:v>
                </c:pt>
                <c:pt idx="15">
                  <c:v>-1102.2633307025517</c:v>
                </c:pt>
                <c:pt idx="16">
                  <c:v>-1412.1531087439371</c:v>
                </c:pt>
                <c:pt idx="17">
                  <c:v>2386.6747645764617</c:v>
                </c:pt>
                <c:pt idx="18">
                  <c:v>116.60931844321294</c:v>
                </c:pt>
                <c:pt idx="19">
                  <c:v>-1117.8756465676347</c:v>
                </c:pt>
                <c:pt idx="20">
                  <c:v>-42.651482418307978</c:v>
                </c:pt>
                <c:pt idx="21">
                  <c:v>-1964.3736569725843</c:v>
                </c:pt>
                <c:pt idx="22">
                  <c:v>-851.43872494626282</c:v>
                </c:pt>
                <c:pt idx="23">
                  <c:v>-1904.5441800023461</c:v>
                </c:pt>
                <c:pt idx="24">
                  <c:v>-2378.9961489594452</c:v>
                </c:pt>
                <c:pt idx="25">
                  <c:v>-1404.6381145331302</c:v>
                </c:pt>
                <c:pt idx="26">
                  <c:v>-2413.8811335415462</c:v>
                </c:pt>
                <c:pt idx="27">
                  <c:v>2051.7450955555169</c:v>
                </c:pt>
                <c:pt idx="28">
                  <c:v>-1537.6988616781214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325-4F3B-9103-C7471EA45379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242.8701531966131</c:v>
                </c:pt>
                <c:pt idx="1">
                  <c:v>253.46018621871698</c:v>
                </c:pt>
                <c:pt idx="2">
                  <c:v>274.09535023050978</c:v>
                </c:pt>
                <c:pt idx="3">
                  <c:v>304.72199262810017</c:v>
                </c:pt>
                <c:pt idx="4">
                  <c:v>342.8904868490817</c:v>
                </c:pt>
                <c:pt idx="5">
                  <c:v>375.69221644401227</c:v>
                </c:pt>
                <c:pt idx="6">
                  <c:v>406.87695202838341</c:v>
                </c:pt>
                <c:pt idx="7">
                  <c:v>426.91985185784267</c:v>
                </c:pt>
                <c:pt idx="8">
                  <c:v>450.57683396657779</c:v>
                </c:pt>
                <c:pt idx="9">
                  <c:v>469.57557369691455</c:v>
                </c:pt>
                <c:pt idx="10">
                  <c:v>486.19660833299241</c:v>
                </c:pt>
                <c:pt idx="11">
                  <c:v>459.75015822587238</c:v>
                </c:pt>
                <c:pt idx="12">
                  <c:v>478.95657610379931</c:v>
                </c:pt>
                <c:pt idx="13">
                  <c:v>491.01265689235419</c:v>
                </c:pt>
                <c:pt idx="14">
                  <c:v>497.90051691546864</c:v>
                </c:pt>
                <c:pt idx="15">
                  <c:v>560.50118050163496</c:v>
                </c:pt>
                <c:pt idx="16">
                  <c:v>580.04786334639539</c:v>
                </c:pt>
                <c:pt idx="17">
                  <c:v>617.89991445630551</c:v>
                </c:pt>
                <c:pt idx="18">
                  <c:v>624.87693567652252</c:v>
                </c:pt>
                <c:pt idx="19">
                  <c:v>637.1761834111802</c:v>
                </c:pt>
                <c:pt idx="20">
                  <c:v>662.56367490352307</c:v>
                </c:pt>
                <c:pt idx="21">
                  <c:v>715.10611716293261</c:v>
                </c:pt>
                <c:pt idx="22">
                  <c:v>713.53741849883056</c:v>
                </c:pt>
                <c:pt idx="23">
                  <c:v>766.48829003809237</c:v>
                </c:pt>
                <c:pt idx="24">
                  <c:v>703.62258102269834</c:v>
                </c:pt>
                <c:pt idx="25">
                  <c:v>765.39281568704257</c:v>
                </c:pt>
                <c:pt idx="26">
                  <c:v>815.06488483227338</c:v>
                </c:pt>
                <c:pt idx="27">
                  <c:v>832.63388030449391</c:v>
                </c:pt>
                <c:pt idx="28">
                  <c:v>869.70886620559884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325-4F3B-9103-C7471EA45379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788.11408548698523</c:v>
                </c:pt>
                <c:pt idx="1">
                  <c:v>788.49418628003889</c:v>
                </c:pt>
                <c:pt idx="2">
                  <c:v>804.67993523098312</c:v>
                </c:pt>
                <c:pt idx="3">
                  <c:v>822.65350310127599</c:v>
                </c:pt>
                <c:pt idx="4">
                  <c:v>831.82396960817118</c:v>
                </c:pt>
                <c:pt idx="5">
                  <c:v>845.40796195284372</c:v>
                </c:pt>
                <c:pt idx="6">
                  <c:v>862.00112718572348</c:v>
                </c:pt>
                <c:pt idx="7">
                  <c:v>865.17102874733007</c:v>
                </c:pt>
                <c:pt idx="8">
                  <c:v>860.98735887379121</c:v>
                </c:pt>
                <c:pt idx="9">
                  <c:v>843.08186838453696</c:v>
                </c:pt>
                <c:pt idx="10">
                  <c:v>817.9152535401297</c:v>
                </c:pt>
                <c:pt idx="11">
                  <c:v>792.23918124755289</c:v>
                </c:pt>
                <c:pt idx="12">
                  <c:v>788.29390015035779</c:v>
                </c:pt>
                <c:pt idx="13">
                  <c:v>755.87133407806232</c:v>
                </c:pt>
                <c:pt idx="14">
                  <c:v>771.06696865515505</c:v>
                </c:pt>
                <c:pt idx="15">
                  <c:v>736.0546008615014</c:v>
                </c:pt>
                <c:pt idx="16">
                  <c:v>732.90233070887837</c:v>
                </c:pt>
                <c:pt idx="17">
                  <c:v>726.35572502368893</c:v>
                </c:pt>
                <c:pt idx="18">
                  <c:v>697.77825089889484</c:v>
                </c:pt>
                <c:pt idx="19">
                  <c:v>661.72580318044947</c:v>
                </c:pt>
                <c:pt idx="20">
                  <c:v>623.68878001563291</c:v>
                </c:pt>
                <c:pt idx="21">
                  <c:v>558.74126956116368</c:v>
                </c:pt>
                <c:pt idx="22">
                  <c:v>585.73380676984925</c:v>
                </c:pt>
                <c:pt idx="23">
                  <c:v>634.95056377127923</c:v>
                </c:pt>
                <c:pt idx="24">
                  <c:v>631.71216861931316</c:v>
                </c:pt>
                <c:pt idx="25">
                  <c:v>622.7897198373098</c:v>
                </c:pt>
                <c:pt idx="26">
                  <c:v>586.50250909661077</c:v>
                </c:pt>
                <c:pt idx="27">
                  <c:v>546.20465884111786</c:v>
                </c:pt>
                <c:pt idx="28">
                  <c:v>506.3644261581357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325-4F3B-9103-C7471EA45379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86.204345583375712</c:v>
                </c:pt>
                <c:pt idx="1">
                  <c:v>65.152245438246069</c:v>
                </c:pt>
                <c:pt idx="2">
                  <c:v>47.859111584731849</c:v>
                </c:pt>
                <c:pt idx="3">
                  <c:v>49.354294619839884</c:v>
                </c:pt>
                <c:pt idx="4">
                  <c:v>75.615744346167446</c:v>
                </c:pt>
                <c:pt idx="5">
                  <c:v>96.904067705485488</c:v>
                </c:pt>
                <c:pt idx="6">
                  <c:v>148.87486079676302</c:v>
                </c:pt>
                <c:pt idx="7">
                  <c:v>218.16532810957776</c:v>
                </c:pt>
                <c:pt idx="8">
                  <c:v>238.07439268402464</c:v>
                </c:pt>
                <c:pt idx="9">
                  <c:v>324.6186884351722</c:v>
                </c:pt>
                <c:pt idx="10">
                  <c:v>229.42261989985946</c:v>
                </c:pt>
                <c:pt idx="11">
                  <c:v>186.47471545620263</c:v>
                </c:pt>
                <c:pt idx="12">
                  <c:v>182.88768309456876</c:v>
                </c:pt>
                <c:pt idx="13">
                  <c:v>239.61728533832587</c:v>
                </c:pt>
                <c:pt idx="14">
                  <c:v>254.17941156791954</c:v>
                </c:pt>
                <c:pt idx="15">
                  <c:v>204.16954355759052</c:v>
                </c:pt>
                <c:pt idx="16">
                  <c:v>225.03686651465293</c:v>
                </c:pt>
                <c:pt idx="17">
                  <c:v>350.09017105280844</c:v>
                </c:pt>
                <c:pt idx="18">
                  <c:v>303.46523733452915</c:v>
                </c:pt>
                <c:pt idx="19">
                  <c:v>242.18010033615786</c:v>
                </c:pt>
                <c:pt idx="20">
                  <c:v>297.50362226752605</c:v>
                </c:pt>
                <c:pt idx="21">
                  <c:v>272.3153284855174</c:v>
                </c:pt>
                <c:pt idx="22">
                  <c:v>248.69111026579259</c:v>
                </c:pt>
                <c:pt idx="23">
                  <c:v>211.66018222349325</c:v>
                </c:pt>
                <c:pt idx="24">
                  <c:v>147.56721350961507</c:v>
                </c:pt>
                <c:pt idx="25">
                  <c:v>143.77771418788987</c:v>
                </c:pt>
                <c:pt idx="26">
                  <c:v>143.88048002030442</c:v>
                </c:pt>
                <c:pt idx="27">
                  <c:v>129.41191518172914</c:v>
                </c:pt>
                <c:pt idx="28">
                  <c:v>159.8385026185563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325-4F3B-9103-C7471EA45379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142.3839520668765</c:v>
                </c:pt>
                <c:pt idx="1">
                  <c:v>137.50412724597595</c:v>
                </c:pt>
                <c:pt idx="2">
                  <c:v>173.73239641583481</c:v>
                </c:pt>
                <c:pt idx="3">
                  <c:v>173.36375729038446</c:v>
                </c:pt>
                <c:pt idx="4">
                  <c:v>166.58014790677078</c:v>
                </c:pt>
                <c:pt idx="5">
                  <c:v>210.54238877040365</c:v>
                </c:pt>
                <c:pt idx="6">
                  <c:v>228.21383896992944</c:v>
                </c:pt>
                <c:pt idx="7">
                  <c:v>281.93407602103525</c:v>
                </c:pt>
                <c:pt idx="8">
                  <c:v>268.95786849874185</c:v>
                </c:pt>
                <c:pt idx="9">
                  <c:v>247.76842332697427</c:v>
                </c:pt>
                <c:pt idx="10">
                  <c:v>219.92010445023311</c:v>
                </c:pt>
                <c:pt idx="11">
                  <c:v>237.87757683883962</c:v>
                </c:pt>
                <c:pt idx="12">
                  <c:v>251.25978489512994</c:v>
                </c:pt>
                <c:pt idx="13">
                  <c:v>242.28254405323901</c:v>
                </c:pt>
                <c:pt idx="14">
                  <c:v>269.23244231801169</c:v>
                </c:pt>
                <c:pt idx="15">
                  <c:v>277.67711880202194</c:v>
                </c:pt>
                <c:pt idx="16">
                  <c:v>411.43566492127229</c:v>
                </c:pt>
                <c:pt idx="17">
                  <c:v>456.58402838378402</c:v>
                </c:pt>
                <c:pt idx="18">
                  <c:v>380.9647901864206</c:v>
                </c:pt>
                <c:pt idx="19">
                  <c:v>322.27571720326915</c:v>
                </c:pt>
                <c:pt idx="20">
                  <c:v>283.19099026956411</c:v>
                </c:pt>
                <c:pt idx="21">
                  <c:v>374.58633258697017</c:v>
                </c:pt>
                <c:pt idx="22">
                  <c:v>451.16704905508726</c:v>
                </c:pt>
                <c:pt idx="23">
                  <c:v>376.8891875978577</c:v>
                </c:pt>
                <c:pt idx="24">
                  <c:v>442.5169403984944</c:v>
                </c:pt>
                <c:pt idx="25">
                  <c:v>420.89379687965891</c:v>
                </c:pt>
                <c:pt idx="26">
                  <c:v>413.37872008953008</c:v>
                </c:pt>
                <c:pt idx="27">
                  <c:v>440.36294410306925</c:v>
                </c:pt>
                <c:pt idx="28">
                  <c:v>420.96054206512218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325-4F3B-9103-C7471EA45379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Disposición de residuos sólidos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15.019970518100743</c:v>
                </c:pt>
                <c:pt idx="1">
                  <c:v>15.444043823151386</c:v>
                </c:pt>
                <c:pt idx="2">
                  <c:v>16.649196564059608</c:v>
                </c:pt>
                <c:pt idx="3">
                  <c:v>17.903768490860632</c:v>
                </c:pt>
                <c:pt idx="4">
                  <c:v>19.056111672619011</c:v>
                </c:pt>
                <c:pt idx="5">
                  <c:v>20.221675172361216</c:v>
                </c:pt>
                <c:pt idx="6">
                  <c:v>21.558130605819734</c:v>
                </c:pt>
                <c:pt idx="7">
                  <c:v>22.869481865380727</c:v>
                </c:pt>
                <c:pt idx="8">
                  <c:v>24.248343398653645</c:v>
                </c:pt>
                <c:pt idx="9">
                  <c:v>25.56695961803829</c:v>
                </c:pt>
                <c:pt idx="10">
                  <c:v>26.65614050021124</c:v>
                </c:pt>
                <c:pt idx="11">
                  <c:v>35.015060756435432</c:v>
                </c:pt>
                <c:pt idx="12">
                  <c:v>42.838830346652912</c:v>
                </c:pt>
                <c:pt idx="13">
                  <c:v>50.384291524606418</c:v>
                </c:pt>
                <c:pt idx="14">
                  <c:v>58.064639167720131</c:v>
                </c:pt>
                <c:pt idx="15">
                  <c:v>65.637091157516252</c:v>
                </c:pt>
                <c:pt idx="16">
                  <c:v>73.15099207492915</c:v>
                </c:pt>
                <c:pt idx="17">
                  <c:v>81.725151822065712</c:v>
                </c:pt>
                <c:pt idx="18">
                  <c:v>90.648451912525502</c:v>
                </c:pt>
                <c:pt idx="19">
                  <c:v>100.00751619145318</c:v>
                </c:pt>
                <c:pt idx="20">
                  <c:v>108.62468005800906</c:v>
                </c:pt>
                <c:pt idx="21">
                  <c:v>117.18567656844628</c:v>
                </c:pt>
                <c:pt idx="22">
                  <c:v>125.69064875623368</c:v>
                </c:pt>
                <c:pt idx="23">
                  <c:v>133.96825644675025</c:v>
                </c:pt>
                <c:pt idx="24">
                  <c:v>141.1106476321504</c:v>
                </c:pt>
                <c:pt idx="25">
                  <c:v>148.86588630345719</c:v>
                </c:pt>
                <c:pt idx="26">
                  <c:v>160.80135402298254</c:v>
                </c:pt>
                <c:pt idx="27">
                  <c:v>172.37757057019408</c:v>
                </c:pt>
                <c:pt idx="28">
                  <c:v>181.56993755204792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325-4F3B-9103-C7471EA45379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8.7575784317288241E-2</c:v>
                </c:pt>
                <c:pt idx="1">
                  <c:v>0.34562707625514733</c:v>
                </c:pt>
                <c:pt idx="2">
                  <c:v>0.21331976645088999</c:v>
                </c:pt>
                <c:pt idx="3">
                  <c:v>0.23987842559622233</c:v>
                </c:pt>
                <c:pt idx="4">
                  <c:v>0.39100206935940118</c:v>
                </c:pt>
                <c:pt idx="5">
                  <c:v>0.48844296127144127</c:v>
                </c:pt>
                <c:pt idx="6">
                  <c:v>0.83532862019389753</c:v>
                </c:pt>
                <c:pt idx="7">
                  <c:v>0.80007689622865852</c:v>
                </c:pt>
                <c:pt idx="8">
                  <c:v>0.9937098494265727</c:v>
                </c:pt>
                <c:pt idx="9">
                  <c:v>1.2596629614057884</c:v>
                </c:pt>
                <c:pt idx="10">
                  <c:v>0.87044277974403561</c:v>
                </c:pt>
                <c:pt idx="11">
                  <c:v>0.73903196631568657</c:v>
                </c:pt>
                <c:pt idx="12">
                  <c:v>0.7564587678224467</c:v>
                </c:pt>
                <c:pt idx="13">
                  <c:v>0.92579989168908106</c:v>
                </c:pt>
                <c:pt idx="14">
                  <c:v>1.1922982937546669</c:v>
                </c:pt>
                <c:pt idx="15">
                  <c:v>0.94237854622369732</c:v>
                </c:pt>
                <c:pt idx="16">
                  <c:v>1.0358204274926903</c:v>
                </c:pt>
                <c:pt idx="17">
                  <c:v>1.7383620465114413</c:v>
                </c:pt>
                <c:pt idx="18">
                  <c:v>1.5880535566805292</c:v>
                </c:pt>
                <c:pt idx="19">
                  <c:v>1.4609513593913304</c:v>
                </c:pt>
                <c:pt idx="20">
                  <c:v>1.8442163940657645</c:v>
                </c:pt>
                <c:pt idx="21">
                  <c:v>2.033461904788767</c:v>
                </c:pt>
                <c:pt idx="22">
                  <c:v>2.2203476261600099</c:v>
                </c:pt>
                <c:pt idx="23">
                  <c:v>2.6210053398738689</c:v>
                </c:pt>
                <c:pt idx="24">
                  <c:v>2.2925630284305201</c:v>
                </c:pt>
                <c:pt idx="25">
                  <c:v>2.2720311595875988</c:v>
                </c:pt>
                <c:pt idx="26">
                  <c:v>2.7611746372794874</c:v>
                </c:pt>
                <c:pt idx="27">
                  <c:v>2.3365006672294104</c:v>
                </c:pt>
                <c:pt idx="28">
                  <c:v>2.9960408975400878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325-4F3B-9103-C7471EA45379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1.727166073825418</c:v>
                </c:pt>
                <c:pt idx="1">
                  <c:v>1.7215031847687956</c:v>
                </c:pt>
                <c:pt idx="2">
                  <c:v>1.8096724149087149</c:v>
                </c:pt>
                <c:pt idx="3">
                  <c:v>1.8198686248411304</c:v>
                </c:pt>
                <c:pt idx="4">
                  <c:v>2.0939969620659231</c:v>
                </c:pt>
                <c:pt idx="5">
                  <c:v>2.3691710491499656</c:v>
                </c:pt>
                <c:pt idx="6">
                  <c:v>2.9617613115852497</c:v>
                </c:pt>
                <c:pt idx="7">
                  <c:v>4.1733411366170188</c:v>
                </c:pt>
                <c:pt idx="8">
                  <c:v>4.2729675984974547</c:v>
                </c:pt>
                <c:pt idx="9">
                  <c:v>6.3315381763358767</c:v>
                </c:pt>
                <c:pt idx="10">
                  <c:v>7.955558661364929</c:v>
                </c:pt>
                <c:pt idx="11">
                  <c:v>11.971546411936659</c:v>
                </c:pt>
                <c:pt idx="12">
                  <c:v>12.478770634617179</c:v>
                </c:pt>
                <c:pt idx="13">
                  <c:v>16.938271755589746</c:v>
                </c:pt>
                <c:pt idx="14">
                  <c:v>20.374296431076239</c:v>
                </c:pt>
                <c:pt idx="15">
                  <c:v>24.588617951914138</c:v>
                </c:pt>
                <c:pt idx="16">
                  <c:v>30.626978082639397</c:v>
                </c:pt>
                <c:pt idx="17">
                  <c:v>34.607910977058452</c:v>
                </c:pt>
                <c:pt idx="18">
                  <c:v>47.782529296325258</c:v>
                </c:pt>
                <c:pt idx="19">
                  <c:v>46.10580449284285</c:v>
                </c:pt>
                <c:pt idx="20">
                  <c:v>52.152786855296135</c:v>
                </c:pt>
                <c:pt idx="21">
                  <c:v>66.147569316761988</c:v>
                </c:pt>
                <c:pt idx="22">
                  <c:v>77.812269422626258</c:v>
                </c:pt>
                <c:pt idx="23">
                  <c:v>79.55185587809909</c:v>
                </c:pt>
                <c:pt idx="24">
                  <c:v>89.36094223361529</c:v>
                </c:pt>
                <c:pt idx="25">
                  <c:v>100.42786967282593</c:v>
                </c:pt>
                <c:pt idx="26">
                  <c:v>106.62114187796553</c:v>
                </c:pt>
                <c:pt idx="27">
                  <c:v>122.26822578609243</c:v>
                </c:pt>
                <c:pt idx="28">
                  <c:v>138.70461625886173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325-4F3B-9103-C7471EA45379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Edificios residenciales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24.480978485680062</c:v>
                </c:pt>
                <c:pt idx="1">
                  <c:v>25.04555162175004</c:v>
                </c:pt>
                <c:pt idx="2">
                  <c:v>27.466640044073444</c:v>
                </c:pt>
                <c:pt idx="3">
                  <c:v>29.891905298785172</c:v>
                </c:pt>
                <c:pt idx="4">
                  <c:v>29.742124315712946</c:v>
                </c:pt>
                <c:pt idx="5">
                  <c:v>30.423724553050217</c:v>
                </c:pt>
                <c:pt idx="6">
                  <c:v>29.524828534343666</c:v>
                </c:pt>
                <c:pt idx="7">
                  <c:v>29.231270723763512</c:v>
                </c:pt>
                <c:pt idx="8">
                  <c:v>27.337765903207064</c:v>
                </c:pt>
                <c:pt idx="9">
                  <c:v>29.227181241770758</c:v>
                </c:pt>
                <c:pt idx="10">
                  <c:v>30.294144386168401</c:v>
                </c:pt>
                <c:pt idx="11">
                  <c:v>30.957477050580362</c:v>
                </c:pt>
                <c:pt idx="12">
                  <c:v>29.782469852338128</c:v>
                </c:pt>
                <c:pt idx="13">
                  <c:v>27.622791193510398</c:v>
                </c:pt>
                <c:pt idx="14">
                  <c:v>28.768120646776811</c:v>
                </c:pt>
                <c:pt idx="15">
                  <c:v>28.241615767674567</c:v>
                </c:pt>
                <c:pt idx="16">
                  <c:v>28.421509031211304</c:v>
                </c:pt>
                <c:pt idx="17">
                  <c:v>29.817198116639815</c:v>
                </c:pt>
                <c:pt idx="18">
                  <c:v>28.725168593818747</c:v>
                </c:pt>
                <c:pt idx="19">
                  <c:v>29.830933917395466</c:v>
                </c:pt>
                <c:pt idx="20">
                  <c:v>30.134031915366396</c:v>
                </c:pt>
                <c:pt idx="21">
                  <c:v>30.295084219628709</c:v>
                </c:pt>
                <c:pt idx="22">
                  <c:v>30.245776583682396</c:v>
                </c:pt>
                <c:pt idx="23">
                  <c:v>31.065751377511923</c:v>
                </c:pt>
                <c:pt idx="24">
                  <c:v>30.269940158922282</c:v>
                </c:pt>
                <c:pt idx="25">
                  <c:v>35.404359318147883</c:v>
                </c:pt>
                <c:pt idx="26">
                  <c:v>36.50504867538104</c:v>
                </c:pt>
                <c:pt idx="27">
                  <c:v>35.071868812043618</c:v>
                </c:pt>
                <c:pt idx="28">
                  <c:v>38.287288554781831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325-4F3B-9103-C7471EA45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796096"/>
        <c:axId val="143797632"/>
      </c:barChart>
      <c:catAx>
        <c:axId val="14379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97632"/>
        <c:crosses val="autoZero"/>
        <c:auto val="1"/>
        <c:lblAlgn val="ctr"/>
        <c:lblOffset val="100"/>
        <c:noMultiLvlLbl val="0"/>
      </c:catAx>
      <c:valAx>
        <c:axId val="1437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9609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Ñuble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209.33609464179807</c:v>
                </c:pt>
                <c:pt idx="1">
                  <c:v>226.01531453195855</c:v>
                </c:pt>
                <c:pt idx="2">
                  <c:v>265.3980703085781</c:v>
                </c:pt>
                <c:pt idx="3">
                  <c:v>253.78518769236581</c:v>
                </c:pt>
                <c:pt idx="4">
                  <c:v>249.71752563654289</c:v>
                </c:pt>
                <c:pt idx="5">
                  <c:v>276.48804780397978</c:v>
                </c:pt>
                <c:pt idx="6">
                  <c:v>348.10340539384151</c:v>
                </c:pt>
                <c:pt idx="7">
                  <c:v>404.2453521256125</c:v>
                </c:pt>
                <c:pt idx="8">
                  <c:v>346.78798541427398</c:v>
                </c:pt>
                <c:pt idx="9">
                  <c:v>333.78863535755528</c:v>
                </c:pt>
                <c:pt idx="10">
                  <c:v>300.88761572431531</c:v>
                </c:pt>
                <c:pt idx="11">
                  <c:v>304.50914921318474</c:v>
                </c:pt>
                <c:pt idx="12">
                  <c:v>326.46250642789533</c:v>
                </c:pt>
                <c:pt idx="13">
                  <c:v>321.63438065678088</c:v>
                </c:pt>
                <c:pt idx="14">
                  <c:v>367.27057021611006</c:v>
                </c:pt>
                <c:pt idx="15">
                  <c:v>357.28698792518526</c:v>
                </c:pt>
                <c:pt idx="16">
                  <c:v>484.76512607683361</c:v>
                </c:pt>
                <c:pt idx="17">
                  <c:v>533.39792499785301</c:v>
                </c:pt>
                <c:pt idx="18">
                  <c:v>481.86499810150707</c:v>
                </c:pt>
                <c:pt idx="19">
                  <c:v>433.68737803446368</c:v>
                </c:pt>
                <c:pt idx="20">
                  <c:v>414.98012908295044</c:v>
                </c:pt>
                <c:pt idx="21">
                  <c:v>543.46296541090169</c:v>
                </c:pt>
                <c:pt idx="22">
                  <c:v>588.05165734606555</c:v>
                </c:pt>
                <c:pt idx="23">
                  <c:v>469.77299317905857</c:v>
                </c:pt>
                <c:pt idx="24">
                  <c:v>545.64086099349026</c:v>
                </c:pt>
                <c:pt idx="25">
                  <c:v>509.23639924931126</c:v>
                </c:pt>
                <c:pt idx="26">
                  <c:v>526.60316763594255</c:v>
                </c:pt>
                <c:pt idx="27">
                  <c:v>574.68389515222464</c:v>
                </c:pt>
                <c:pt idx="28">
                  <c:v>544.92652078422179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48E-4AE6-A158-A9E282B4A9AC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254.98554765010277</c:v>
                </c:pt>
                <c:pt idx="1">
                  <c:v>266.57569754112558</c:v>
                </c:pt>
                <c:pt idx="2">
                  <c:v>289.05093787213764</c:v>
                </c:pt>
                <c:pt idx="3">
                  <c:v>321.53539381773697</c:v>
                </c:pt>
                <c:pt idx="4">
                  <c:v>362.58792925060288</c:v>
                </c:pt>
                <c:pt idx="5">
                  <c:v>397.6380674942169</c:v>
                </c:pt>
                <c:pt idx="6">
                  <c:v>431.04039744059594</c:v>
                </c:pt>
                <c:pt idx="7">
                  <c:v>452.70623078566121</c:v>
                </c:pt>
                <c:pt idx="8">
                  <c:v>478.13900327228947</c:v>
                </c:pt>
                <c:pt idx="9">
                  <c:v>499.87627098961821</c:v>
                </c:pt>
                <c:pt idx="10">
                  <c:v>518.16132299788296</c:v>
                </c:pt>
                <c:pt idx="11">
                  <c:v>490.30153239650093</c:v>
                </c:pt>
                <c:pt idx="12">
                  <c:v>509.49336409619434</c:v>
                </c:pt>
                <c:pt idx="13">
                  <c:v>520.64545708792218</c:v>
                </c:pt>
                <c:pt idx="14">
                  <c:v>526.04925786426577</c:v>
                </c:pt>
                <c:pt idx="15">
                  <c:v>589.87416668099434</c:v>
                </c:pt>
                <c:pt idx="16">
                  <c:v>608.32124453020947</c:v>
                </c:pt>
                <c:pt idx="17">
                  <c:v>647.1185189536759</c:v>
                </c:pt>
                <c:pt idx="18">
                  <c:v>653.98689481085137</c:v>
                </c:pt>
                <c:pt idx="19">
                  <c:v>669.18397307474993</c:v>
                </c:pt>
                <c:pt idx="20">
                  <c:v>698.29153344306951</c:v>
                </c:pt>
                <c:pt idx="21">
                  <c:v>752.85790211004348</c:v>
                </c:pt>
                <c:pt idx="22">
                  <c:v>753.12853532618021</c:v>
                </c:pt>
                <c:pt idx="23">
                  <c:v>810.9089617624968</c:v>
                </c:pt>
                <c:pt idx="24">
                  <c:v>749.7502827200467</c:v>
                </c:pt>
                <c:pt idx="25">
                  <c:v>813.98226438706251</c:v>
                </c:pt>
                <c:pt idx="26">
                  <c:v>867.82725816509856</c:v>
                </c:pt>
                <c:pt idx="27">
                  <c:v>886.47651872069662</c:v>
                </c:pt>
                <c:pt idx="28">
                  <c:v>922.16677948230881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8E-4AE6-A158-A9E282B4A9AC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50.091708920072676</c:v>
                </c:pt>
                <c:pt idx="1">
                  <c:v>49.897107435731222</c:v>
                </c:pt>
                <c:pt idx="2">
                  <c:v>51.488103725999409</c:v>
                </c:pt>
                <c:pt idx="3">
                  <c:v>52.134279492251565</c:v>
                </c:pt>
                <c:pt idx="4">
                  <c:v>53.020136732388792</c:v>
                </c:pt>
                <c:pt idx="5">
                  <c:v>54.592406128795382</c:v>
                </c:pt>
                <c:pt idx="6">
                  <c:v>56.544068431343291</c:v>
                </c:pt>
                <c:pt idx="7">
                  <c:v>56.720803465169375</c:v>
                </c:pt>
                <c:pt idx="8">
                  <c:v>55.508174956864522</c:v>
                </c:pt>
                <c:pt idx="9">
                  <c:v>57.076445030806859</c:v>
                </c:pt>
                <c:pt idx="10">
                  <c:v>58.650409725549416</c:v>
                </c:pt>
                <c:pt idx="11">
                  <c:v>61.984458704774376</c:v>
                </c:pt>
                <c:pt idx="12">
                  <c:v>66.00416653353588</c:v>
                </c:pt>
                <c:pt idx="13">
                  <c:v>76.150509120739386</c:v>
                </c:pt>
                <c:pt idx="14">
                  <c:v>86.853888302842563</c:v>
                </c:pt>
                <c:pt idx="15">
                  <c:v>94.800356856230593</c:v>
                </c:pt>
                <c:pt idx="16">
                  <c:v>113.6763101088338</c:v>
                </c:pt>
                <c:pt idx="17">
                  <c:v>122.52173307201689</c:v>
                </c:pt>
                <c:pt idx="18">
                  <c:v>131.06896759415326</c:v>
                </c:pt>
                <c:pt idx="19">
                  <c:v>123.32661572916845</c:v>
                </c:pt>
                <c:pt idx="20">
                  <c:v>139.04577969267956</c:v>
                </c:pt>
                <c:pt idx="21">
                  <c:v>147.87618968268961</c:v>
                </c:pt>
                <c:pt idx="22">
                  <c:v>152.28846475232663</c:v>
                </c:pt>
                <c:pt idx="23">
                  <c:v>159.64476229761968</c:v>
                </c:pt>
                <c:pt idx="24">
                  <c:v>173.73860270358338</c:v>
                </c:pt>
                <c:pt idx="25">
                  <c:v>189.74635972288519</c:v>
                </c:pt>
                <c:pt idx="26">
                  <c:v>194.19629257585137</c:v>
                </c:pt>
                <c:pt idx="27">
                  <c:v>207.47983547985518</c:v>
                </c:pt>
                <c:pt idx="28">
                  <c:v>217.89215968747112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48E-4AE6-A158-A9E282B4A9AC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Procesos industriales y uso de productos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1.727166073825418</c:v>
                </c:pt>
                <c:pt idx="1">
                  <c:v>1.7215031847687956</c:v>
                </c:pt>
                <c:pt idx="2">
                  <c:v>1.8096724149087149</c:v>
                </c:pt>
                <c:pt idx="3">
                  <c:v>1.8198686248411304</c:v>
                </c:pt>
                <c:pt idx="4">
                  <c:v>2.0939969620659231</c:v>
                </c:pt>
                <c:pt idx="5">
                  <c:v>2.3691710491499656</c:v>
                </c:pt>
                <c:pt idx="6">
                  <c:v>2.9617613115852497</c:v>
                </c:pt>
                <c:pt idx="7">
                  <c:v>4.1733411366170188</c:v>
                </c:pt>
                <c:pt idx="8">
                  <c:v>4.2729675984974547</c:v>
                </c:pt>
                <c:pt idx="9">
                  <c:v>6.3315381763358767</c:v>
                </c:pt>
                <c:pt idx="10">
                  <c:v>7.955558661364929</c:v>
                </c:pt>
                <c:pt idx="11">
                  <c:v>11.971546411936659</c:v>
                </c:pt>
                <c:pt idx="12">
                  <c:v>12.478770634617179</c:v>
                </c:pt>
                <c:pt idx="13">
                  <c:v>16.938271755589746</c:v>
                </c:pt>
                <c:pt idx="14">
                  <c:v>20.374296431076239</c:v>
                </c:pt>
                <c:pt idx="15">
                  <c:v>24.588617951914138</c:v>
                </c:pt>
                <c:pt idx="16">
                  <c:v>30.626978082639397</c:v>
                </c:pt>
                <c:pt idx="17">
                  <c:v>34.607910977058452</c:v>
                </c:pt>
                <c:pt idx="18">
                  <c:v>47.782529296325258</c:v>
                </c:pt>
                <c:pt idx="19">
                  <c:v>46.10580449284285</c:v>
                </c:pt>
                <c:pt idx="20">
                  <c:v>52.152786855296135</c:v>
                </c:pt>
                <c:pt idx="21">
                  <c:v>66.147569316761988</c:v>
                </c:pt>
                <c:pt idx="22">
                  <c:v>77.812269422626258</c:v>
                </c:pt>
                <c:pt idx="23">
                  <c:v>79.55185587809909</c:v>
                </c:pt>
                <c:pt idx="24">
                  <c:v>89.36094223361529</c:v>
                </c:pt>
                <c:pt idx="25">
                  <c:v>100.42786967282593</c:v>
                </c:pt>
                <c:pt idx="26">
                  <c:v>106.62114187796553</c:v>
                </c:pt>
                <c:pt idx="27">
                  <c:v>122.26822578609243</c:v>
                </c:pt>
                <c:pt idx="28">
                  <c:v>138.7283451568772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48E-4AE6-A158-A9E282B4A9AC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788.11408548698523</c:v>
                </c:pt>
                <c:pt idx="1">
                  <c:v>788.49418628003889</c:v>
                </c:pt>
                <c:pt idx="2">
                  <c:v>804.67993523098312</c:v>
                </c:pt>
                <c:pt idx="3">
                  <c:v>822.65350310127599</c:v>
                </c:pt>
                <c:pt idx="4">
                  <c:v>831.82396960817118</c:v>
                </c:pt>
                <c:pt idx="5">
                  <c:v>845.40796195284372</c:v>
                </c:pt>
                <c:pt idx="6">
                  <c:v>862.00112718572348</c:v>
                </c:pt>
                <c:pt idx="7">
                  <c:v>865.17102874733007</c:v>
                </c:pt>
                <c:pt idx="8">
                  <c:v>860.98735887379121</c:v>
                </c:pt>
                <c:pt idx="9">
                  <c:v>843.08186838453696</c:v>
                </c:pt>
                <c:pt idx="10">
                  <c:v>817.9152535401297</c:v>
                </c:pt>
                <c:pt idx="11">
                  <c:v>792.23918124755289</c:v>
                </c:pt>
                <c:pt idx="12">
                  <c:v>788.29390015035779</c:v>
                </c:pt>
                <c:pt idx="13">
                  <c:v>755.87133407806232</c:v>
                </c:pt>
                <c:pt idx="14">
                  <c:v>771.06696865515505</c:v>
                </c:pt>
                <c:pt idx="15">
                  <c:v>736.0546008615014</c:v>
                </c:pt>
                <c:pt idx="16">
                  <c:v>732.90233070887837</c:v>
                </c:pt>
                <c:pt idx="17">
                  <c:v>726.35572502368893</c:v>
                </c:pt>
                <c:pt idx="18">
                  <c:v>697.77825089889484</c:v>
                </c:pt>
                <c:pt idx="19">
                  <c:v>661.72580318044947</c:v>
                </c:pt>
                <c:pt idx="20">
                  <c:v>623.68878001563291</c:v>
                </c:pt>
                <c:pt idx="21">
                  <c:v>558.74126956116368</c:v>
                </c:pt>
                <c:pt idx="22">
                  <c:v>585.73380676984925</c:v>
                </c:pt>
                <c:pt idx="23">
                  <c:v>634.95056377127923</c:v>
                </c:pt>
                <c:pt idx="24">
                  <c:v>631.71216861931316</c:v>
                </c:pt>
                <c:pt idx="25">
                  <c:v>622.7897198373098</c:v>
                </c:pt>
                <c:pt idx="26">
                  <c:v>586.50250909661077</c:v>
                </c:pt>
                <c:pt idx="27">
                  <c:v>546.20465884111786</c:v>
                </c:pt>
                <c:pt idx="28">
                  <c:v>506.3644261581357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48E-4AE6-A158-A9E282B4A9AC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-2823.438298338373</c:v>
                </c:pt>
                <c:pt idx="1">
                  <c:v>-2386.8771309625326</c:v>
                </c:pt>
                <c:pt idx="2">
                  <c:v>-2099.2873195724123</c:v>
                </c:pt>
                <c:pt idx="3">
                  <c:v>-2329.2563802317418</c:v>
                </c:pt>
                <c:pt idx="4">
                  <c:v>-2141.4892465542976</c:v>
                </c:pt>
                <c:pt idx="5">
                  <c:v>-1930.4874388820895</c:v>
                </c:pt>
                <c:pt idx="6">
                  <c:v>-2513.2798715425565</c:v>
                </c:pt>
                <c:pt idx="7">
                  <c:v>-1762.4793225925764</c:v>
                </c:pt>
                <c:pt idx="8">
                  <c:v>-2802.2668934236335</c:v>
                </c:pt>
                <c:pt idx="9">
                  <c:v>-1951.7431648331153</c:v>
                </c:pt>
                <c:pt idx="10">
                  <c:v>-2804.3484663691188</c:v>
                </c:pt>
                <c:pt idx="11">
                  <c:v>-2528.0231959117859</c:v>
                </c:pt>
                <c:pt idx="12">
                  <c:v>-2603.873411105993</c:v>
                </c:pt>
                <c:pt idx="13">
                  <c:v>-2033.8214605197788</c:v>
                </c:pt>
                <c:pt idx="14">
                  <c:v>-1613.5128147940495</c:v>
                </c:pt>
                <c:pt idx="15">
                  <c:v>-1102.2633307025517</c:v>
                </c:pt>
                <c:pt idx="16">
                  <c:v>-1412.1531087439371</c:v>
                </c:pt>
                <c:pt idx="17">
                  <c:v>2386.6747645764617</c:v>
                </c:pt>
                <c:pt idx="18">
                  <c:v>116.60931844321294</c:v>
                </c:pt>
                <c:pt idx="19">
                  <c:v>-1117.8756465676347</c:v>
                </c:pt>
                <c:pt idx="20">
                  <c:v>-42.651482418307978</c:v>
                </c:pt>
                <c:pt idx="21">
                  <c:v>-1964.3736569725843</c:v>
                </c:pt>
                <c:pt idx="22">
                  <c:v>-851.43872494626282</c:v>
                </c:pt>
                <c:pt idx="23">
                  <c:v>-1904.5441800023461</c:v>
                </c:pt>
                <c:pt idx="24">
                  <c:v>-2378.9961489594452</c:v>
                </c:pt>
                <c:pt idx="25">
                  <c:v>-1404.6381145331302</c:v>
                </c:pt>
                <c:pt idx="26">
                  <c:v>-2413.8811335415462</c:v>
                </c:pt>
                <c:pt idx="27">
                  <c:v>2051.7450955555169</c:v>
                </c:pt>
                <c:pt idx="28">
                  <c:v>-1537.6988616781214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863808"/>
        <c:axId val="143865344"/>
      </c:barChart>
      <c:catAx>
        <c:axId val="14386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65344"/>
        <c:crosses val="autoZero"/>
        <c:auto val="1"/>
        <c:lblAlgn val="ctr"/>
        <c:lblOffset val="100"/>
        <c:noMultiLvlLbl val="0"/>
      </c:catAx>
      <c:valAx>
        <c:axId val="1438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6380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6011561015749664E-3"/>
          <c:y val="0.91907244066087657"/>
          <c:w val="0.89999995356275808"/>
          <c:h val="5.490072916111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269-4263-9C61-4A69B51B6010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269-4263-9C61-4A69B51B601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269-4263-9C61-4A69B51B6010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269-4263-9C61-4A69B51B6010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269-4263-9C61-4A69B51B6010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269-4263-9C61-4A69B51B60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544.92652078422179</c:v>
                </c:pt>
                <c:pt idx="1">
                  <c:v>922.16677948230881</c:v>
                </c:pt>
                <c:pt idx="2" formatCode="_-* #,##0.00_-;\-* #,##0.00_-;_-* &quot;-&quot;??_-;_-@_-">
                  <c:v>217.89215968747112</c:v>
                </c:pt>
                <c:pt idx="3">
                  <c:v>138.7283451568772</c:v>
                </c:pt>
                <c:pt idx="4">
                  <c:v>506.3644261581357</c:v>
                </c:pt>
                <c:pt idx="5">
                  <c:v>-1537.6988616781214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C269-4263-9C61-4A69B51B601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90F-46E2-8C82-7AD267FFA1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90F-46E2-8C82-7AD267FFA1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90F-46E2-8C82-7AD267FFA1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90F-46E2-8C82-7AD267FFA1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90F-46E2-8C82-7AD267FFA1F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90F-46E2-8C82-7AD267FFA1F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090F-46E2-8C82-7AD267FFA1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544.92337653583081</c:v>
                </c:pt>
                <c:pt idx="1">
                  <c:v>922.16677948230881</c:v>
                </c:pt>
                <c:pt idx="2" formatCode="_-* #,##0.00_-;\-* #,##0.00_-;_-* &quot;-&quot;??_-;_-@_-">
                  <c:v>217.89215968747112</c:v>
                </c:pt>
                <c:pt idx="3">
                  <c:v>188.14009171232846</c:v>
                </c:pt>
                <c:pt idx="4">
                  <c:v>0.68462989063285029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090F-46E2-8C82-7AD267FFA1F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209.33609464179807</c:v>
                </c:pt>
                <c:pt idx="1">
                  <c:v>226.01531453195855</c:v>
                </c:pt>
                <c:pt idx="2">
                  <c:v>265.3980703085781</c:v>
                </c:pt>
                <c:pt idx="3">
                  <c:v>253.78518769236581</c:v>
                </c:pt>
                <c:pt idx="4">
                  <c:v>249.71752563654289</c:v>
                </c:pt>
                <c:pt idx="5">
                  <c:v>276.48804780397978</c:v>
                </c:pt>
                <c:pt idx="6">
                  <c:v>348.10340539384151</c:v>
                </c:pt>
                <c:pt idx="7">
                  <c:v>404.2453521256125</c:v>
                </c:pt>
                <c:pt idx="8">
                  <c:v>346.78798541427398</c:v>
                </c:pt>
                <c:pt idx="9">
                  <c:v>333.78863535755528</c:v>
                </c:pt>
                <c:pt idx="10">
                  <c:v>300.88761572431531</c:v>
                </c:pt>
                <c:pt idx="11">
                  <c:v>304.50914921318474</c:v>
                </c:pt>
                <c:pt idx="12">
                  <c:v>326.46250642789533</c:v>
                </c:pt>
                <c:pt idx="13">
                  <c:v>321.63438065678088</c:v>
                </c:pt>
                <c:pt idx="14">
                  <c:v>367.27057021611006</c:v>
                </c:pt>
                <c:pt idx="15">
                  <c:v>357.28698792518526</c:v>
                </c:pt>
                <c:pt idx="16">
                  <c:v>481.78983222678852</c:v>
                </c:pt>
                <c:pt idx="17">
                  <c:v>525.73661571125729</c:v>
                </c:pt>
                <c:pt idx="18">
                  <c:v>481.83646531419424</c:v>
                </c:pt>
                <c:pt idx="19">
                  <c:v>433.68737803446368</c:v>
                </c:pt>
                <c:pt idx="20">
                  <c:v>414.98012908295044</c:v>
                </c:pt>
                <c:pt idx="21">
                  <c:v>543.05822652541713</c:v>
                </c:pt>
                <c:pt idx="22">
                  <c:v>587.78281691457141</c:v>
                </c:pt>
                <c:pt idx="23">
                  <c:v>469.77299317905857</c:v>
                </c:pt>
                <c:pt idx="24">
                  <c:v>545.64086099349026</c:v>
                </c:pt>
                <c:pt idx="25">
                  <c:v>509.23639924931126</c:v>
                </c:pt>
                <c:pt idx="26">
                  <c:v>526.60316763594255</c:v>
                </c:pt>
                <c:pt idx="27">
                  <c:v>574.68389515222464</c:v>
                </c:pt>
                <c:pt idx="28">
                  <c:v>544.9233765358307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2B3-4FBF-9CCF-A76BF76AA32B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254.98554765010277</c:v>
                </c:pt>
                <c:pt idx="1">
                  <c:v>266.57569754112558</c:v>
                </c:pt>
                <c:pt idx="2">
                  <c:v>289.05093787213764</c:v>
                </c:pt>
                <c:pt idx="3">
                  <c:v>321.53539381773697</c:v>
                </c:pt>
                <c:pt idx="4">
                  <c:v>362.58792925060288</c:v>
                </c:pt>
                <c:pt idx="5">
                  <c:v>397.6380674942169</c:v>
                </c:pt>
                <c:pt idx="6">
                  <c:v>431.04039744059594</c:v>
                </c:pt>
                <c:pt idx="7">
                  <c:v>452.70623078566121</c:v>
                </c:pt>
                <c:pt idx="8">
                  <c:v>478.13900327228947</c:v>
                </c:pt>
                <c:pt idx="9">
                  <c:v>499.87627098961821</c:v>
                </c:pt>
                <c:pt idx="10">
                  <c:v>518.16132299788296</c:v>
                </c:pt>
                <c:pt idx="11">
                  <c:v>490.30153239650093</c:v>
                </c:pt>
                <c:pt idx="12">
                  <c:v>509.49336409619434</c:v>
                </c:pt>
                <c:pt idx="13">
                  <c:v>520.64545708792218</c:v>
                </c:pt>
                <c:pt idx="14">
                  <c:v>526.04925786426577</c:v>
                </c:pt>
                <c:pt idx="15">
                  <c:v>589.87416668099434</c:v>
                </c:pt>
                <c:pt idx="16">
                  <c:v>608.32124453020947</c:v>
                </c:pt>
                <c:pt idx="17">
                  <c:v>647.1185189536759</c:v>
                </c:pt>
                <c:pt idx="18">
                  <c:v>653.98689481085137</c:v>
                </c:pt>
                <c:pt idx="19">
                  <c:v>669.18397307474993</c:v>
                </c:pt>
                <c:pt idx="20">
                  <c:v>698.29153344306951</c:v>
                </c:pt>
                <c:pt idx="21">
                  <c:v>752.85790211004348</c:v>
                </c:pt>
                <c:pt idx="22">
                  <c:v>753.12853532618021</c:v>
                </c:pt>
                <c:pt idx="23">
                  <c:v>810.9089617624968</c:v>
                </c:pt>
                <c:pt idx="24">
                  <c:v>749.7502827200467</c:v>
                </c:pt>
                <c:pt idx="25">
                  <c:v>813.98226438706251</c:v>
                </c:pt>
                <c:pt idx="26">
                  <c:v>867.82725816509856</c:v>
                </c:pt>
                <c:pt idx="27">
                  <c:v>886.47651872069662</c:v>
                </c:pt>
                <c:pt idx="28">
                  <c:v>922.16677948230881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2B3-4FBF-9CCF-A76BF76AA32B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50.091708920072676</c:v>
                </c:pt>
                <c:pt idx="1">
                  <c:v>49.897107435731222</c:v>
                </c:pt>
                <c:pt idx="2">
                  <c:v>51.488103725999409</c:v>
                </c:pt>
                <c:pt idx="3">
                  <c:v>52.134279492251565</c:v>
                </c:pt>
                <c:pt idx="4">
                  <c:v>53.020136732388792</c:v>
                </c:pt>
                <c:pt idx="5">
                  <c:v>54.592406128795382</c:v>
                </c:pt>
                <c:pt idx="6">
                  <c:v>56.544068431343291</c:v>
                </c:pt>
                <c:pt idx="7">
                  <c:v>56.720803465169375</c:v>
                </c:pt>
                <c:pt idx="8">
                  <c:v>55.508174956864522</c:v>
                </c:pt>
                <c:pt idx="9">
                  <c:v>57.076445030806859</c:v>
                </c:pt>
                <c:pt idx="10">
                  <c:v>58.650409725549416</c:v>
                </c:pt>
                <c:pt idx="11">
                  <c:v>61.984458704774376</c:v>
                </c:pt>
                <c:pt idx="12">
                  <c:v>66.00416653353588</c:v>
                </c:pt>
                <c:pt idx="13">
                  <c:v>76.150509120739386</c:v>
                </c:pt>
                <c:pt idx="14">
                  <c:v>86.853888302842563</c:v>
                </c:pt>
                <c:pt idx="15">
                  <c:v>94.800356856230593</c:v>
                </c:pt>
                <c:pt idx="16">
                  <c:v>113.6763101088338</c:v>
                </c:pt>
                <c:pt idx="17">
                  <c:v>122.52173307201689</c:v>
                </c:pt>
                <c:pt idx="18">
                  <c:v>131.06896759415326</c:v>
                </c:pt>
                <c:pt idx="19">
                  <c:v>123.32661572916845</c:v>
                </c:pt>
                <c:pt idx="20">
                  <c:v>139.04577969267956</c:v>
                </c:pt>
                <c:pt idx="21">
                  <c:v>147.87618968268961</c:v>
                </c:pt>
                <c:pt idx="22">
                  <c:v>152.28846475232663</c:v>
                </c:pt>
                <c:pt idx="23">
                  <c:v>159.64476229761968</c:v>
                </c:pt>
                <c:pt idx="24">
                  <c:v>173.73860270358338</c:v>
                </c:pt>
                <c:pt idx="25">
                  <c:v>189.74635972288519</c:v>
                </c:pt>
                <c:pt idx="26">
                  <c:v>194.19629257585137</c:v>
                </c:pt>
                <c:pt idx="27">
                  <c:v>207.47983547985518</c:v>
                </c:pt>
                <c:pt idx="28">
                  <c:v>217.89215968747112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2B3-4FBF-9CCF-A76BF76AA32B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91.79974075333682</c:v>
                </c:pt>
                <c:pt idx="1">
                  <c:v>66.160881439228476</c:v>
                </c:pt>
                <c:pt idx="2">
                  <c:v>48.463189349893767</c:v>
                </c:pt>
                <c:pt idx="3">
                  <c:v>50.043230322546165</c:v>
                </c:pt>
                <c:pt idx="4">
                  <c:v>76.745506810671174</c:v>
                </c:pt>
                <c:pt idx="5">
                  <c:v>98.322957784796657</c:v>
                </c:pt>
                <c:pt idx="6">
                  <c:v>151.36899739957943</c:v>
                </c:pt>
                <c:pt idx="7">
                  <c:v>224.60209767259013</c:v>
                </c:pt>
                <c:pt idx="8">
                  <c:v>246.36488691608926</c:v>
                </c:pt>
                <c:pt idx="9">
                  <c:v>335.13704858985761</c:v>
                </c:pt>
                <c:pt idx="10">
                  <c:v>237.02263843414627</c:v>
                </c:pt>
                <c:pt idx="11">
                  <c:v>192.74471936241835</c:v>
                </c:pt>
                <c:pt idx="12">
                  <c:v>189.58803178664789</c:v>
                </c:pt>
                <c:pt idx="13">
                  <c:v>248.10133538982035</c:v>
                </c:pt>
                <c:pt idx="14">
                  <c:v>266.01118807571004</c:v>
                </c:pt>
                <c:pt idx="15">
                  <c:v>213.37951717517203</c:v>
                </c:pt>
                <c:pt idx="16">
                  <c:v>235.37999014759356</c:v>
                </c:pt>
                <c:pt idx="17">
                  <c:v>367.01002944913165</c:v>
                </c:pt>
                <c:pt idx="18">
                  <c:v>319.48420408266537</c:v>
                </c:pt>
                <c:pt idx="19">
                  <c:v>257.2157991409531</c:v>
                </c:pt>
                <c:pt idx="20">
                  <c:v>317.66429899007971</c:v>
                </c:pt>
                <c:pt idx="21">
                  <c:v>295.15203949038721</c:v>
                </c:pt>
                <c:pt idx="22">
                  <c:v>273.08969774341045</c:v>
                </c:pt>
                <c:pt idx="23">
                  <c:v>242.17417646764736</c:v>
                </c:pt>
                <c:pt idx="24">
                  <c:v>174.44860900893761</c:v>
                </c:pt>
                <c:pt idx="25">
                  <c:v>173.0762334050093</c:v>
                </c:pt>
                <c:pt idx="26">
                  <c:v>172.96072874994815</c:v>
                </c:pt>
                <c:pt idx="27">
                  <c:v>155.14423026865526</c:v>
                </c:pt>
                <c:pt idx="28">
                  <c:v>188.14009171232846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2B3-4FBF-9CCF-A76BF76AA32B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6.3480569627192618E-2</c:v>
                </c:pt>
                <c:pt idx="1">
                  <c:v>4.3445239293271785E-2</c:v>
                </c:pt>
                <c:pt idx="2">
                  <c:v>2.4214182775747189E-2</c:v>
                </c:pt>
                <c:pt idx="3">
                  <c:v>2.8643332940049053E-2</c:v>
                </c:pt>
                <c:pt idx="4">
                  <c:v>3.3999920156293321E-2</c:v>
                </c:pt>
                <c:pt idx="5">
                  <c:v>3.3315106188387254E-2</c:v>
                </c:pt>
                <c:pt idx="6">
                  <c:v>5.3218055984475154E-2</c:v>
                </c:pt>
                <c:pt idx="7">
                  <c:v>5.8974870577360811E-2</c:v>
                </c:pt>
                <c:pt idx="8">
                  <c:v>5.7403446337236687E-2</c:v>
                </c:pt>
                <c:pt idx="9">
                  <c:v>6.680451127089812E-2</c:v>
                </c:pt>
                <c:pt idx="10">
                  <c:v>5.0611302860860186E-2</c:v>
                </c:pt>
                <c:pt idx="11">
                  <c:v>4.1487538167519177E-2</c:v>
                </c:pt>
                <c:pt idx="12">
                  <c:v>3.5473345877849019E-2</c:v>
                </c:pt>
                <c:pt idx="13">
                  <c:v>4.3555157231119079E-2</c:v>
                </c:pt>
                <c:pt idx="14">
                  <c:v>5.1256866494472919E-2</c:v>
                </c:pt>
                <c:pt idx="15">
                  <c:v>3.4147499394793862E-2</c:v>
                </c:pt>
                <c:pt idx="16">
                  <c:v>3.491579228383427E-2</c:v>
                </c:pt>
                <c:pt idx="17">
                  <c:v>4.3809728938523758E-2</c:v>
                </c:pt>
                <c:pt idx="18">
                  <c:v>3.9774134514874333E-2</c:v>
                </c:pt>
                <c:pt idx="19">
                  <c:v>3.5113525526861165E-2</c:v>
                </c:pt>
                <c:pt idx="20">
                  <c:v>0.31610178737420669</c:v>
                </c:pt>
                <c:pt idx="21">
                  <c:v>0.32314988409069517</c:v>
                </c:pt>
                <c:pt idx="22">
                  <c:v>0.33400345248034385</c:v>
                </c:pt>
                <c:pt idx="23">
                  <c:v>0.38486791721738295</c:v>
                </c:pt>
                <c:pt idx="24">
                  <c:v>0.36867487542953786</c:v>
                </c:pt>
                <c:pt idx="25">
                  <c:v>0</c:v>
                </c:pt>
                <c:pt idx="26">
                  <c:v>0.4898978449218751</c:v>
                </c:pt>
                <c:pt idx="27">
                  <c:v>0.53029038751436108</c:v>
                </c:pt>
                <c:pt idx="28">
                  <c:v>0.68462989063285029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2B3-4FBF-9CCF-A76BF76AA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4820096"/>
        <c:axId val="144821632"/>
      </c:barChart>
      <c:catAx>
        <c:axId val="14482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21632"/>
        <c:crosses val="autoZero"/>
        <c:auto val="1"/>
        <c:lblAlgn val="ctr"/>
        <c:lblOffset val="100"/>
        <c:noMultiLvlLbl val="0"/>
      </c:catAx>
      <c:valAx>
        <c:axId val="1448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2009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736-466F-9347-DCA65066A2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736-466F-9347-DCA65066A2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736-466F-9347-DCA65066A2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736-466F-9347-DCA65066A29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736-466F-9347-DCA65066A29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736-466F-9347-DCA65066A2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544.9233765358307</c:v>
                </c:pt>
                <c:pt idx="1">
                  <c:v>922.16677948230881</c:v>
                </c:pt>
                <c:pt idx="2" formatCode="_-* #,##0.00_-;\-* #,##0.00_-;_-* &quot;-&quot;??_-;_-@_-">
                  <c:v>217.89215968747112</c:v>
                </c:pt>
                <c:pt idx="3">
                  <c:v>188.14009171232846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736-466F-9347-DCA65066A2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514.41335121197358</c:v>
                </c:pt>
                <c:pt idx="1">
                  <c:v>542.48811950881532</c:v>
                </c:pt>
                <c:pt idx="2">
                  <c:v>605.93711190671513</c:v>
                </c:pt>
                <c:pt idx="3">
                  <c:v>627.45486100235439</c:v>
                </c:pt>
                <c:pt idx="4">
                  <c:v>665.32559161953452</c:v>
                </c:pt>
                <c:pt idx="5">
                  <c:v>728.71852142699208</c:v>
                </c:pt>
                <c:pt idx="6">
                  <c:v>835.6878712657807</c:v>
                </c:pt>
                <c:pt idx="7">
                  <c:v>913.67238637644311</c:v>
                </c:pt>
                <c:pt idx="8">
                  <c:v>880.43516364342793</c:v>
                </c:pt>
                <c:pt idx="9">
                  <c:v>890.74135137798032</c:v>
                </c:pt>
                <c:pt idx="10">
                  <c:v>877.69934844774764</c:v>
                </c:pt>
                <c:pt idx="11">
                  <c:v>856.79514031446001</c:v>
                </c:pt>
                <c:pt idx="12">
                  <c:v>901.96003705762564</c:v>
                </c:pt>
                <c:pt idx="13">
                  <c:v>918.4303468654424</c:v>
                </c:pt>
                <c:pt idx="14">
                  <c:v>980.17371638321833</c:v>
                </c:pt>
                <c:pt idx="15">
                  <c:v>1041.9615114624103</c:v>
                </c:pt>
                <c:pt idx="16">
                  <c:v>1203.7873868658319</c:v>
                </c:pt>
                <c:pt idx="17">
                  <c:v>1295.3768677369501</c:v>
                </c:pt>
                <c:pt idx="18">
                  <c:v>1266.8923277191989</c:v>
                </c:pt>
                <c:pt idx="19">
                  <c:v>1226.1979668383822</c:v>
                </c:pt>
                <c:pt idx="20">
                  <c:v>1252.3174422186996</c:v>
                </c:pt>
                <c:pt idx="21">
                  <c:v>1443.7923183181501</c:v>
                </c:pt>
                <c:pt idx="22">
                  <c:v>1493.1998169930782</c:v>
                </c:pt>
                <c:pt idx="23">
                  <c:v>1440.3267172391752</c:v>
                </c:pt>
                <c:pt idx="24">
                  <c:v>1469.1297464171205</c:v>
                </c:pt>
                <c:pt idx="25">
                  <c:v>1512.965023359259</c:v>
                </c:pt>
                <c:pt idx="26">
                  <c:v>1588.6267183768925</c:v>
                </c:pt>
                <c:pt idx="27">
                  <c:v>1668.6402493527764</c:v>
                </c:pt>
                <c:pt idx="28">
                  <c:v>1684.9823157056107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DA8-4228-B922-2386E2A477D0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91.863221322964009</c:v>
                </c:pt>
                <c:pt idx="1">
                  <c:v>66.204326678521753</c:v>
                </c:pt>
                <c:pt idx="2">
                  <c:v>48.487403532669518</c:v>
                </c:pt>
                <c:pt idx="3">
                  <c:v>50.071873655486215</c:v>
                </c:pt>
                <c:pt idx="4">
                  <c:v>76.779506730827464</c:v>
                </c:pt>
                <c:pt idx="5">
                  <c:v>98.356272890985039</c:v>
                </c:pt>
                <c:pt idx="6">
                  <c:v>151.4222154555639</c:v>
                </c:pt>
                <c:pt idx="7">
                  <c:v>224.66107254316751</c:v>
                </c:pt>
                <c:pt idx="8">
                  <c:v>246.42229036242651</c:v>
                </c:pt>
                <c:pt idx="9">
                  <c:v>335.20385310112852</c:v>
                </c:pt>
                <c:pt idx="10">
                  <c:v>237.07324973700713</c:v>
                </c:pt>
                <c:pt idx="11">
                  <c:v>192.78620690058588</c:v>
                </c:pt>
                <c:pt idx="12">
                  <c:v>189.62350513252574</c:v>
                </c:pt>
                <c:pt idx="13">
                  <c:v>248.14489054705146</c:v>
                </c:pt>
                <c:pt idx="14">
                  <c:v>266.06244494220454</c:v>
                </c:pt>
                <c:pt idx="15">
                  <c:v>213.41366467456683</c:v>
                </c:pt>
                <c:pt idx="16">
                  <c:v>235.4149059398774</c:v>
                </c:pt>
                <c:pt idx="17">
                  <c:v>367.05383917807018</c:v>
                </c:pt>
                <c:pt idx="18">
                  <c:v>319.52397821718023</c:v>
                </c:pt>
                <c:pt idx="19">
                  <c:v>257.25091266647996</c:v>
                </c:pt>
                <c:pt idx="20">
                  <c:v>317.98040077745389</c:v>
                </c:pt>
                <c:pt idx="21">
                  <c:v>295.47518937447791</c:v>
                </c:pt>
                <c:pt idx="22">
                  <c:v>273.42370119589077</c:v>
                </c:pt>
                <c:pt idx="23">
                  <c:v>242.55904438486473</c:v>
                </c:pt>
                <c:pt idx="24">
                  <c:v>174.81728388436716</c:v>
                </c:pt>
                <c:pt idx="25">
                  <c:v>173.0762334050093</c:v>
                </c:pt>
                <c:pt idx="26">
                  <c:v>173.45062659487002</c:v>
                </c:pt>
                <c:pt idx="27">
                  <c:v>155.67452065616962</c:v>
                </c:pt>
                <c:pt idx="28">
                  <c:v>188.82472160296132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DA8-4228-B922-2386E2A47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63776"/>
        <c:axId val="145165312"/>
      </c:barChart>
      <c:catAx>
        <c:axId val="14516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5312"/>
        <c:crosses val="autoZero"/>
        <c:auto val="1"/>
        <c:lblAlgn val="ctr"/>
        <c:lblOffset val="100"/>
        <c:noMultiLvlLbl val="0"/>
      </c:catAx>
      <c:valAx>
        <c:axId val="1451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377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209.33609464179807</c:v>
                </c:pt>
                <c:pt idx="1">
                  <c:v>226.01531453195855</c:v>
                </c:pt>
                <c:pt idx="2">
                  <c:v>265.3980703085781</c:v>
                </c:pt>
                <c:pt idx="3">
                  <c:v>253.78518769236581</c:v>
                </c:pt>
                <c:pt idx="4">
                  <c:v>249.71752563654289</c:v>
                </c:pt>
                <c:pt idx="5">
                  <c:v>276.48804780397978</c:v>
                </c:pt>
                <c:pt idx="6">
                  <c:v>348.10340539384151</c:v>
                </c:pt>
                <c:pt idx="7">
                  <c:v>404.2453521256125</c:v>
                </c:pt>
                <c:pt idx="8">
                  <c:v>346.78798541427398</c:v>
                </c:pt>
                <c:pt idx="9">
                  <c:v>333.78863535755528</c:v>
                </c:pt>
                <c:pt idx="10">
                  <c:v>300.88761572431531</c:v>
                </c:pt>
                <c:pt idx="11">
                  <c:v>304.50914921318474</c:v>
                </c:pt>
                <c:pt idx="12">
                  <c:v>326.46250642789533</c:v>
                </c:pt>
                <c:pt idx="13">
                  <c:v>321.63438065678088</c:v>
                </c:pt>
                <c:pt idx="14">
                  <c:v>367.27057021611006</c:v>
                </c:pt>
                <c:pt idx="15">
                  <c:v>357.28698792518526</c:v>
                </c:pt>
                <c:pt idx="16">
                  <c:v>481.78983222678852</c:v>
                </c:pt>
                <c:pt idx="17">
                  <c:v>525.73661571125729</c:v>
                </c:pt>
                <c:pt idx="18">
                  <c:v>481.83646531419424</c:v>
                </c:pt>
                <c:pt idx="19">
                  <c:v>433.68737803446368</c:v>
                </c:pt>
                <c:pt idx="20">
                  <c:v>414.98012908295044</c:v>
                </c:pt>
                <c:pt idx="21">
                  <c:v>543.05822652541713</c:v>
                </c:pt>
                <c:pt idx="22">
                  <c:v>587.78281691457141</c:v>
                </c:pt>
                <c:pt idx="23">
                  <c:v>469.77299317905857</c:v>
                </c:pt>
                <c:pt idx="24">
                  <c:v>545.64086099349026</c:v>
                </c:pt>
                <c:pt idx="25">
                  <c:v>509.23639924931126</c:v>
                </c:pt>
                <c:pt idx="26">
                  <c:v>526.60316763594255</c:v>
                </c:pt>
                <c:pt idx="27">
                  <c:v>574.68389515222464</c:v>
                </c:pt>
                <c:pt idx="28">
                  <c:v>544.9233765358307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2B5-4701-99DE-BD1A42A1710F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254.98554765010277</c:v>
                </c:pt>
                <c:pt idx="1">
                  <c:v>266.57569754112558</c:v>
                </c:pt>
                <c:pt idx="2">
                  <c:v>289.05093787213764</c:v>
                </c:pt>
                <c:pt idx="3">
                  <c:v>321.53539381773697</c:v>
                </c:pt>
                <c:pt idx="4">
                  <c:v>362.58792925060288</c:v>
                </c:pt>
                <c:pt idx="5">
                  <c:v>397.6380674942169</c:v>
                </c:pt>
                <c:pt idx="6">
                  <c:v>431.04039744059594</c:v>
                </c:pt>
                <c:pt idx="7">
                  <c:v>452.70623078566121</c:v>
                </c:pt>
                <c:pt idx="8">
                  <c:v>478.13900327228947</c:v>
                </c:pt>
                <c:pt idx="9">
                  <c:v>499.87627098961821</c:v>
                </c:pt>
                <c:pt idx="10">
                  <c:v>518.16132299788296</c:v>
                </c:pt>
                <c:pt idx="11">
                  <c:v>490.30153239650093</c:v>
                </c:pt>
                <c:pt idx="12">
                  <c:v>509.49336409619434</c:v>
                </c:pt>
                <c:pt idx="13">
                  <c:v>520.64545708792218</c:v>
                </c:pt>
                <c:pt idx="14">
                  <c:v>526.04925786426577</c:v>
                </c:pt>
                <c:pt idx="15">
                  <c:v>589.87416668099434</c:v>
                </c:pt>
                <c:pt idx="16">
                  <c:v>608.32124453020947</c:v>
                </c:pt>
                <c:pt idx="17">
                  <c:v>647.1185189536759</c:v>
                </c:pt>
                <c:pt idx="18">
                  <c:v>653.98689481085137</c:v>
                </c:pt>
                <c:pt idx="19">
                  <c:v>669.18397307474993</c:v>
                </c:pt>
                <c:pt idx="20">
                  <c:v>698.29153344306951</c:v>
                </c:pt>
                <c:pt idx="21">
                  <c:v>752.85790211004348</c:v>
                </c:pt>
                <c:pt idx="22">
                  <c:v>753.12853532618021</c:v>
                </c:pt>
                <c:pt idx="23">
                  <c:v>810.9089617624968</c:v>
                </c:pt>
                <c:pt idx="24">
                  <c:v>749.7502827200467</c:v>
                </c:pt>
                <c:pt idx="25">
                  <c:v>813.98226438706251</c:v>
                </c:pt>
                <c:pt idx="26">
                  <c:v>867.82725816509856</c:v>
                </c:pt>
                <c:pt idx="27">
                  <c:v>886.47651872069662</c:v>
                </c:pt>
                <c:pt idx="28">
                  <c:v>922.16677948230881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2B5-4701-99DE-BD1A42A1710F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50.091708920072676</c:v>
                </c:pt>
                <c:pt idx="1">
                  <c:v>49.897107435731222</c:v>
                </c:pt>
                <c:pt idx="2">
                  <c:v>51.488103725999409</c:v>
                </c:pt>
                <c:pt idx="3">
                  <c:v>52.134279492251565</c:v>
                </c:pt>
                <c:pt idx="4">
                  <c:v>53.020136732388792</c:v>
                </c:pt>
                <c:pt idx="5">
                  <c:v>54.592406128795382</c:v>
                </c:pt>
                <c:pt idx="6">
                  <c:v>56.544068431343291</c:v>
                </c:pt>
                <c:pt idx="7">
                  <c:v>56.720803465169375</c:v>
                </c:pt>
                <c:pt idx="8">
                  <c:v>55.508174956864522</c:v>
                </c:pt>
                <c:pt idx="9">
                  <c:v>57.076445030806859</c:v>
                </c:pt>
                <c:pt idx="10">
                  <c:v>58.650409725549416</c:v>
                </c:pt>
                <c:pt idx="11">
                  <c:v>61.984458704774376</c:v>
                </c:pt>
                <c:pt idx="12">
                  <c:v>66.00416653353588</c:v>
                </c:pt>
                <c:pt idx="13">
                  <c:v>76.150509120739386</c:v>
                </c:pt>
                <c:pt idx="14">
                  <c:v>86.853888302842563</c:v>
                </c:pt>
                <c:pt idx="15">
                  <c:v>94.800356856230593</c:v>
                </c:pt>
                <c:pt idx="16">
                  <c:v>113.6763101088338</c:v>
                </c:pt>
                <c:pt idx="17">
                  <c:v>122.52173307201689</c:v>
                </c:pt>
                <c:pt idx="18">
                  <c:v>131.06896759415326</c:v>
                </c:pt>
                <c:pt idx="19">
                  <c:v>123.32661572916845</c:v>
                </c:pt>
                <c:pt idx="20">
                  <c:v>139.04577969267956</c:v>
                </c:pt>
                <c:pt idx="21">
                  <c:v>147.87618968268961</c:v>
                </c:pt>
                <c:pt idx="22">
                  <c:v>152.28846475232663</c:v>
                </c:pt>
                <c:pt idx="23">
                  <c:v>159.64476229761968</c:v>
                </c:pt>
                <c:pt idx="24">
                  <c:v>173.73860270358338</c:v>
                </c:pt>
                <c:pt idx="25">
                  <c:v>189.74635972288519</c:v>
                </c:pt>
                <c:pt idx="26">
                  <c:v>194.19629257585137</c:v>
                </c:pt>
                <c:pt idx="27">
                  <c:v>207.47983547985518</c:v>
                </c:pt>
                <c:pt idx="28">
                  <c:v>217.89215968747112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2B5-4701-99DE-BD1A42A1710F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91.79974075333682</c:v>
                </c:pt>
                <c:pt idx="1">
                  <c:v>66.160881439228476</c:v>
                </c:pt>
                <c:pt idx="2">
                  <c:v>48.463189349893767</c:v>
                </c:pt>
                <c:pt idx="3">
                  <c:v>50.043230322546165</c:v>
                </c:pt>
                <c:pt idx="4">
                  <c:v>76.745506810671174</c:v>
                </c:pt>
                <c:pt idx="5">
                  <c:v>98.322957784796657</c:v>
                </c:pt>
                <c:pt idx="6">
                  <c:v>151.36899739957943</c:v>
                </c:pt>
                <c:pt idx="7">
                  <c:v>224.60209767259013</c:v>
                </c:pt>
                <c:pt idx="8">
                  <c:v>246.36488691608926</c:v>
                </c:pt>
                <c:pt idx="9">
                  <c:v>335.13704858985761</c:v>
                </c:pt>
                <c:pt idx="10">
                  <c:v>237.02263843414627</c:v>
                </c:pt>
                <c:pt idx="11">
                  <c:v>192.74471936241835</c:v>
                </c:pt>
                <c:pt idx="12">
                  <c:v>189.58803178664789</c:v>
                </c:pt>
                <c:pt idx="13">
                  <c:v>248.10133538982035</c:v>
                </c:pt>
                <c:pt idx="14">
                  <c:v>266.01118807571004</c:v>
                </c:pt>
                <c:pt idx="15">
                  <c:v>213.37951717517203</c:v>
                </c:pt>
                <c:pt idx="16">
                  <c:v>235.37999014759356</c:v>
                </c:pt>
                <c:pt idx="17">
                  <c:v>367.01002944913165</c:v>
                </c:pt>
                <c:pt idx="18">
                  <c:v>319.48420408266537</c:v>
                </c:pt>
                <c:pt idx="19">
                  <c:v>257.2157991409531</c:v>
                </c:pt>
                <c:pt idx="20">
                  <c:v>317.66429899007971</c:v>
                </c:pt>
                <c:pt idx="21">
                  <c:v>295.15203949038721</c:v>
                </c:pt>
                <c:pt idx="22">
                  <c:v>273.08969774341045</c:v>
                </c:pt>
                <c:pt idx="23">
                  <c:v>242.17417646764736</c:v>
                </c:pt>
                <c:pt idx="24">
                  <c:v>174.44860900893761</c:v>
                </c:pt>
                <c:pt idx="25">
                  <c:v>173.0762334050093</c:v>
                </c:pt>
                <c:pt idx="26">
                  <c:v>172.96072874994815</c:v>
                </c:pt>
                <c:pt idx="27">
                  <c:v>155.14423026865526</c:v>
                </c:pt>
                <c:pt idx="28">
                  <c:v>188.14009171232846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2B5-4701-99DE-BD1A42A1710F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6.3480569627192618E-2</c:v>
                </c:pt>
                <c:pt idx="1">
                  <c:v>4.3445239293271785E-2</c:v>
                </c:pt>
                <c:pt idx="2">
                  <c:v>2.4214182775747189E-2</c:v>
                </c:pt>
                <c:pt idx="3">
                  <c:v>2.8643332940049053E-2</c:v>
                </c:pt>
                <c:pt idx="4">
                  <c:v>3.3999920156293321E-2</c:v>
                </c:pt>
                <c:pt idx="5">
                  <c:v>3.3315106188387254E-2</c:v>
                </c:pt>
                <c:pt idx="6">
                  <c:v>5.3218055984475154E-2</c:v>
                </c:pt>
                <c:pt idx="7">
                  <c:v>5.8974870577360811E-2</c:v>
                </c:pt>
                <c:pt idx="8">
                  <c:v>5.7403446337236687E-2</c:v>
                </c:pt>
                <c:pt idx="9">
                  <c:v>6.680451127089812E-2</c:v>
                </c:pt>
                <c:pt idx="10">
                  <c:v>5.0611302860860186E-2</c:v>
                </c:pt>
                <c:pt idx="11">
                  <c:v>4.1487538167519177E-2</c:v>
                </c:pt>
                <c:pt idx="12">
                  <c:v>3.5473345877849019E-2</c:v>
                </c:pt>
                <c:pt idx="13">
                  <c:v>4.3555157231119079E-2</c:v>
                </c:pt>
                <c:pt idx="14">
                  <c:v>5.1256866494472919E-2</c:v>
                </c:pt>
                <c:pt idx="15">
                  <c:v>3.4147499394793862E-2</c:v>
                </c:pt>
                <c:pt idx="16">
                  <c:v>3.491579228383427E-2</c:v>
                </c:pt>
                <c:pt idx="17">
                  <c:v>4.3809728938523758E-2</c:v>
                </c:pt>
                <c:pt idx="18">
                  <c:v>3.9774134514874333E-2</c:v>
                </c:pt>
                <c:pt idx="19">
                  <c:v>3.5113525526861165E-2</c:v>
                </c:pt>
                <c:pt idx="20">
                  <c:v>0.31610178737420669</c:v>
                </c:pt>
                <c:pt idx="21">
                  <c:v>0.32314988409069517</c:v>
                </c:pt>
                <c:pt idx="22">
                  <c:v>0.33400345248034385</c:v>
                </c:pt>
                <c:pt idx="23">
                  <c:v>0.38486791721738295</c:v>
                </c:pt>
                <c:pt idx="24">
                  <c:v>0.36867487542953786</c:v>
                </c:pt>
                <c:pt idx="25">
                  <c:v>0</c:v>
                </c:pt>
                <c:pt idx="26">
                  <c:v>0.4898978449218751</c:v>
                </c:pt>
                <c:pt idx="27">
                  <c:v>0.53029038751436108</c:v>
                </c:pt>
                <c:pt idx="28">
                  <c:v>0.68462989063285029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2B5-4701-99DE-BD1A42A17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5228544"/>
        <c:axId val="145230080"/>
      </c:barChart>
      <c:catAx>
        <c:axId val="14522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30080"/>
        <c:crosses val="autoZero"/>
        <c:auto val="1"/>
        <c:lblAlgn val="ctr"/>
        <c:lblOffset val="100"/>
        <c:noMultiLvlLbl val="0"/>
      </c:catAx>
      <c:valAx>
        <c:axId val="1452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2854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B24-4214-B610-C88663B49687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B24-4214-B610-C88663B4968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B24-4214-B610-C88663B4968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B24-4214-B610-C88663B4968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4B24-4214-B610-C88663B4968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4B24-4214-B610-C88663B496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544.9233765358307</c:v>
                </c:pt>
                <c:pt idx="1">
                  <c:v>922.16677948230881</c:v>
                </c:pt>
                <c:pt idx="2" formatCode="_-* #,##0.00_-;\-* #,##0.00_-;_-* &quot;-&quot;??_-;_-@_-">
                  <c:v>217.89215968747112</c:v>
                </c:pt>
                <c:pt idx="3">
                  <c:v>188.14009171232846</c:v>
                </c:pt>
                <c:pt idx="4">
                  <c:v>0.68462989063285029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4B24-4214-B610-C88663B4968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190498</xdr:rowOff>
    </xdr:from>
    <xdr:to>
      <xdr:col>16</xdr:col>
      <xdr:colOff>333375</xdr:colOff>
      <xdr:row>21</xdr:row>
      <xdr:rowOff>152399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24</xdr:row>
      <xdr:rowOff>19051</xdr:rowOff>
    </xdr:from>
    <xdr:to>
      <xdr:col>16</xdr:col>
      <xdr:colOff>333375</xdr:colOff>
      <xdr:row>39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C7DF069B-8872-4985-85B5-EEE9861B6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86F497A8-7288-4120-9A5F-0BA5F5135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364216</xdr:colOff>
      <xdr:row>65</xdr:row>
      <xdr:rowOff>110443</xdr:rowOff>
    </xdr:from>
    <xdr:to>
      <xdr:col>7</xdr:col>
      <xdr:colOff>573767</xdr:colOff>
      <xdr:row>86</xdr:row>
      <xdr:rowOff>77107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2C1B847E-D1A5-4D1A-B824-90477AE33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E21DD474-072E-4D10-90D9-B6A964570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122464</xdr:colOff>
      <xdr:row>66</xdr:row>
      <xdr:rowOff>27214</xdr:rowOff>
    </xdr:from>
    <xdr:to>
      <xdr:col>19</xdr:col>
      <xdr:colOff>354240</xdr:colOff>
      <xdr:row>86</xdr:row>
      <xdr:rowOff>120878</xdr:rowOff>
    </xdr:to>
    <xdr:grpSp>
      <xdr:nvGrpSpPr>
        <xdr:cNvPr id="8" name="7 Grupo">
          <a:extLst>
            <a:ext uri="{FF2B5EF4-FFF2-40B4-BE49-F238E27FC236}">
              <a16:creationId xmlns:a16="http://schemas.microsoft.com/office/drawing/2014/main" xmlns="" id="{99674C03-BA7B-49C9-BB4B-1AC0A95C9BE1}"/>
            </a:ext>
          </a:extLst>
        </xdr:cNvPr>
        <xdr:cNvGrpSpPr/>
      </xdr:nvGrpSpPr>
      <xdr:grpSpPr>
        <a:xfrm>
          <a:off x="8722178" y="12600214"/>
          <a:ext cx="8613776" cy="3903664"/>
          <a:chOff x="17795875" y="12382500"/>
          <a:chExt cx="8613776" cy="3903664"/>
        </a:xfrm>
      </xdr:grpSpPr>
      <xdr:graphicFrame macro="">
        <xdr:nvGraphicFramePr>
          <xdr:cNvPr id="9" name="Gráfico 8">
            <a:extLst>
              <a:ext uri="{FF2B5EF4-FFF2-40B4-BE49-F238E27FC236}">
                <a16:creationId xmlns:a16="http://schemas.microsoft.com/office/drawing/2014/main" xmlns="" id="{3781ACC9-B443-409F-94AB-80F731E12CD1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F680ECF4-6BAB-40D3-ABB0-B494EBAF054F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1E2A10C7-862E-4529-9003-485A4791A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71245FC9-D0FB-4CBC-B52F-8DDF0DFCD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4FFE5A23-324C-484B-A07B-EFC99780E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6E356918-6517-402F-BBA8-3DC44377C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63</xdr:row>
      <xdr:rowOff>0</xdr:rowOff>
    </xdr:from>
    <xdr:to>
      <xdr:col>32</xdr:col>
      <xdr:colOff>231776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4D7A2E47-2BE7-43FB-B07B-26A53B9768A6}"/>
            </a:ext>
          </a:extLst>
        </xdr:cNvPr>
        <xdr:cNvGrpSpPr/>
      </xdr:nvGrpSpPr>
      <xdr:grpSpPr>
        <a:xfrm>
          <a:off x="18206357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959BDD57-A84B-4C48-A882-264223997CA0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A59154EE-720E-4047-B7E2-EBDC6D26BE56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3E635DAD-4CE4-4A2C-A981-35CAB663883E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3E635DAD-4CE4-4A2C-A981-35CAB663883E}" id="{630DE908-39CE-4744-BD9C-8C92A5AF5C45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E38" sqref="E38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3.5" thickBot="1" x14ac:dyDescent="0.3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32" sqref="C32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919</v>
      </c>
    </row>
    <row r="3" spans="2:3" x14ac:dyDescent="0.25">
      <c r="B3" s="62" t="s">
        <v>785</v>
      </c>
      <c r="C3" s="56" t="s">
        <v>920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6" t="s">
        <v>232</v>
      </c>
      <c r="D2" s="146"/>
      <c r="E2" s="146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415" zoomScale="70" zoomScaleNormal="70" workbookViewId="0">
      <selection activeCell="C432" sqref="C432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5851.0159083590643</v>
      </c>
      <c r="D4" s="28">
        <f t="shared" si="0"/>
        <v>6567.1063108637527</v>
      </c>
      <c r="E4" s="28">
        <f t="shared" si="0"/>
        <v>7308.215587624637</v>
      </c>
      <c r="F4" s="28">
        <f t="shared" si="0"/>
        <v>7462.809595756401</v>
      </c>
      <c r="G4" s="28">
        <f t="shared" si="0"/>
        <v>7961.918725804584</v>
      </c>
      <c r="H4" s="28">
        <f t="shared" si="0"/>
        <v>8813.623465785322</v>
      </c>
      <c r="I4" s="28">
        <f t="shared" si="0"/>
        <v>8399.3740612611473</v>
      </c>
      <c r="J4" s="28">
        <f t="shared" si="0"/>
        <v>9164.057811775252</v>
      </c>
      <c r="K4" s="28">
        <f t="shared" si="0"/>
        <v>8152.0992539141826</v>
      </c>
      <c r="L4" s="28">
        <f t="shared" si="0"/>
        <v>9271.8067866799065</v>
      </c>
      <c r="M4" s="28">
        <f t="shared" si="0"/>
        <v>8594.063848640566</v>
      </c>
      <c r="N4" s="28">
        <f t="shared" si="0"/>
        <v>9053.4699711631874</v>
      </c>
      <c r="O4" s="28">
        <f t="shared" si="0"/>
        <v>9382.574464246658</v>
      </c>
      <c r="P4" s="28">
        <f t="shared" si="0"/>
        <v>10000.849018767194</v>
      </c>
      <c r="Q4" s="28">
        <f t="shared" si="0"/>
        <v>9405.5298382495439</v>
      </c>
      <c r="R4" s="28">
        <f t="shared" si="0"/>
        <v>10665.881463396634</v>
      </c>
      <c r="S4" s="28">
        <f t="shared" si="0"/>
        <v>11443.461678577665</v>
      </c>
      <c r="T4" s="28">
        <f t="shared" si="0"/>
        <v>15561.766355272672</v>
      </c>
      <c r="U4" s="28">
        <f t="shared" si="0"/>
        <v>13182.020718612852</v>
      </c>
      <c r="V4" s="28">
        <f t="shared" si="0"/>
        <v>11982.574134051652</v>
      </c>
      <c r="W4" s="28">
        <f t="shared" si="0"/>
        <v>13193.859324449762</v>
      </c>
      <c r="X4" s="28">
        <f t="shared" si="0"/>
        <v>12019.555399504645</v>
      </c>
      <c r="Y4" s="28">
        <f t="shared" si="0"/>
        <v>13019.243419137934</v>
      </c>
      <c r="Z4" s="28">
        <f t="shared" si="0"/>
        <v>12180.734451563587</v>
      </c>
      <c r="AA4" s="28">
        <f t="shared" si="0"/>
        <v>11832.164377886515</v>
      </c>
      <c r="AB4" s="28">
        <f t="shared" si="0"/>
        <v>12711.381889793181</v>
      </c>
      <c r="AC4" s="28">
        <f t="shared" si="0"/>
        <v>12239.224537523563</v>
      </c>
      <c r="AD4" s="28">
        <f t="shared" si="0"/>
        <v>16274.555528913528</v>
      </c>
      <c r="AE4" s="28">
        <f t="shared" si="0"/>
        <v>12732.533829820068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443.8005263315282</v>
      </c>
      <c r="D5" s="28">
        <f t="shared" ref="D5:AE5" si="2">+D7+D67+D102</f>
        <v>470.55583294136471</v>
      </c>
      <c r="E5" s="28">
        <f t="shared" si="2"/>
        <v>531.5310759729748</v>
      </c>
      <c r="F5" s="28">
        <f t="shared" si="2"/>
        <v>552.38578447059729</v>
      </c>
      <c r="G5" s="28">
        <f t="shared" si="2"/>
        <v>588.54054430659698</v>
      </c>
      <c r="H5" s="28">
        <f t="shared" si="2"/>
        <v>649.47709353107393</v>
      </c>
      <c r="I5" s="28">
        <f t="shared" si="2"/>
        <v>750.70412298613917</v>
      </c>
      <c r="J5" s="28">
        <f t="shared" si="2"/>
        <v>830.63287298070168</v>
      </c>
      <c r="K5" s="28">
        <f t="shared" si="2"/>
        <v>799.15167722624187</v>
      </c>
      <c r="L5" s="28">
        <f t="shared" si="2"/>
        <v>807.14425847984523</v>
      </c>
      <c r="M5" s="28">
        <f t="shared" si="2"/>
        <v>792.37876659493941</v>
      </c>
      <c r="N5" s="28">
        <f t="shared" si="2"/>
        <v>768.68162956558763</v>
      </c>
      <c r="O5" s="28">
        <f t="shared" si="2"/>
        <v>809.0189045729403</v>
      </c>
      <c r="P5" s="28">
        <f t="shared" si="2"/>
        <v>815.10451833422701</v>
      </c>
      <c r="Q5" s="28">
        <f t="shared" si="2"/>
        <v>865.25179849976053</v>
      </c>
      <c r="R5" s="28">
        <f t="shared" si="2"/>
        <v>918.14255649280972</v>
      </c>
      <c r="S5" s="28">
        <f t="shared" si="2"/>
        <v>1055.4467489772733</v>
      </c>
      <c r="T5" s="28">
        <f t="shared" si="2"/>
        <v>1140.5056773713984</v>
      </c>
      <c r="U5" s="28">
        <f t="shared" si="2"/>
        <v>1095.332573862127</v>
      </c>
      <c r="V5" s="28">
        <f t="shared" si="2"/>
        <v>1061.9390225262782</v>
      </c>
      <c r="W5" s="28">
        <f t="shared" si="2"/>
        <v>1072.3663620314378</v>
      </c>
      <c r="X5" s="28">
        <f t="shared" si="2"/>
        <v>1252.0246650561603</v>
      </c>
      <c r="Y5" s="28">
        <f t="shared" si="2"/>
        <v>1296.6782300080936</v>
      </c>
      <c r="Z5" s="28">
        <f t="shared" si="2"/>
        <v>1234.6141294363938</v>
      </c>
      <c r="AA5" s="28">
        <f t="shared" si="2"/>
        <v>1247.9036409853095</v>
      </c>
      <c r="AB5" s="28">
        <f t="shared" si="2"/>
        <v>1271.8503900869437</v>
      </c>
      <c r="AC5" s="28">
        <f t="shared" si="2"/>
        <v>1341.1121158936842</v>
      </c>
      <c r="AD5" s="28">
        <f t="shared" si="2"/>
        <v>1408.0072366861414</v>
      </c>
      <c r="AE5" s="28">
        <f t="shared" si="2"/>
        <v>1412.6509470957274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443.8005263315282</v>
      </c>
      <c r="D7" s="21">
        <f t="shared" si="3"/>
        <v>470.55583294136471</v>
      </c>
      <c r="E7" s="21">
        <f t="shared" si="3"/>
        <v>531.5310759729748</v>
      </c>
      <c r="F7" s="21">
        <f t="shared" si="3"/>
        <v>552.38578447059729</v>
      </c>
      <c r="G7" s="21">
        <f t="shared" si="3"/>
        <v>588.54054430659698</v>
      </c>
      <c r="H7" s="21">
        <f t="shared" si="3"/>
        <v>649.47709353107393</v>
      </c>
      <c r="I7" s="21">
        <f t="shared" si="3"/>
        <v>750.70412298613917</v>
      </c>
      <c r="J7" s="21">
        <f t="shared" si="3"/>
        <v>830.63287298070168</v>
      </c>
      <c r="K7" s="21">
        <f t="shared" si="3"/>
        <v>799.15167722624187</v>
      </c>
      <c r="L7" s="21">
        <f t="shared" si="3"/>
        <v>807.14425847984523</v>
      </c>
      <c r="M7" s="21">
        <f t="shared" si="3"/>
        <v>792.37876659493941</v>
      </c>
      <c r="N7" s="21">
        <f t="shared" si="3"/>
        <v>768.68162956558763</v>
      </c>
      <c r="O7" s="21">
        <f t="shared" si="3"/>
        <v>809.0189045729403</v>
      </c>
      <c r="P7" s="21">
        <f t="shared" si="3"/>
        <v>815.10451833422701</v>
      </c>
      <c r="Q7" s="21">
        <f t="shared" si="3"/>
        <v>865.25179849976053</v>
      </c>
      <c r="R7" s="21">
        <f t="shared" si="3"/>
        <v>918.14255649280972</v>
      </c>
      <c r="S7" s="21">
        <f t="shared" si="3"/>
        <v>1055.4467489772733</v>
      </c>
      <c r="T7" s="21">
        <f t="shared" si="3"/>
        <v>1140.5056773713984</v>
      </c>
      <c r="U7" s="21">
        <f t="shared" si="3"/>
        <v>1095.332573862127</v>
      </c>
      <c r="V7" s="21">
        <f t="shared" si="3"/>
        <v>1061.9390225262782</v>
      </c>
      <c r="W7" s="21">
        <f t="shared" si="3"/>
        <v>1072.3663620314378</v>
      </c>
      <c r="X7" s="21">
        <f t="shared" si="3"/>
        <v>1252.0246650561603</v>
      </c>
      <c r="Y7" s="21">
        <f t="shared" si="3"/>
        <v>1296.6782300080936</v>
      </c>
      <c r="Z7" s="21">
        <f t="shared" si="3"/>
        <v>1234.6141294363938</v>
      </c>
      <c r="AA7" s="21">
        <f t="shared" si="3"/>
        <v>1247.9036409853095</v>
      </c>
      <c r="AB7" s="21">
        <f t="shared" si="3"/>
        <v>1271.8503900869437</v>
      </c>
      <c r="AC7" s="21">
        <f t="shared" si="3"/>
        <v>1341.1121158936842</v>
      </c>
      <c r="AD7" s="21">
        <f t="shared" si="3"/>
        <v>1408.0072366861414</v>
      </c>
      <c r="AE7" s="21">
        <f t="shared" si="3"/>
        <v>1412.6509470957274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0</v>
      </c>
      <c r="D8" s="21">
        <f t="shared" si="4"/>
        <v>0</v>
      </c>
      <c r="E8" s="21">
        <f t="shared" si="4"/>
        <v>0</v>
      </c>
      <c r="F8" s="21">
        <f t="shared" si="4"/>
        <v>0</v>
      </c>
      <c r="G8" s="21">
        <f t="shared" si="4"/>
        <v>0</v>
      </c>
      <c r="H8" s="21">
        <f t="shared" si="4"/>
        <v>0</v>
      </c>
      <c r="I8" s="21">
        <f t="shared" si="4"/>
        <v>0</v>
      </c>
      <c r="J8" s="21">
        <f t="shared" si="4"/>
        <v>0</v>
      </c>
      <c r="K8" s="21">
        <f t="shared" si="4"/>
        <v>0</v>
      </c>
      <c r="L8" s="21">
        <f t="shared" si="4"/>
        <v>0</v>
      </c>
      <c r="M8" s="21">
        <f t="shared" si="4"/>
        <v>0</v>
      </c>
      <c r="N8" s="21">
        <f t="shared" si="4"/>
        <v>0</v>
      </c>
      <c r="O8" s="21">
        <f t="shared" si="4"/>
        <v>0</v>
      </c>
      <c r="P8" s="21">
        <f t="shared" si="4"/>
        <v>0</v>
      </c>
      <c r="Q8" s="21">
        <f t="shared" si="4"/>
        <v>0</v>
      </c>
      <c r="R8" s="21">
        <f t="shared" si="4"/>
        <v>0</v>
      </c>
      <c r="S8" s="21">
        <f t="shared" si="4"/>
        <v>2.9646850599296153</v>
      </c>
      <c r="T8" s="21">
        <f t="shared" si="4"/>
        <v>7.6310441460783665</v>
      </c>
      <c r="U8" s="21">
        <f t="shared" si="4"/>
        <v>2.841534687639265E-2</v>
      </c>
      <c r="V8" s="21">
        <f t="shared" si="4"/>
        <v>0</v>
      </c>
      <c r="W8" s="21">
        <f t="shared" si="4"/>
        <v>0</v>
      </c>
      <c r="X8" s="21">
        <f t="shared" si="4"/>
        <v>0.40318553576025629</v>
      </c>
      <c r="Y8" s="21">
        <f t="shared" si="4"/>
        <v>0.26764581489031747</v>
      </c>
      <c r="Z8" s="21">
        <f t="shared" si="4"/>
        <v>0</v>
      </c>
      <c r="AA8" s="21">
        <f t="shared" si="4"/>
        <v>0</v>
      </c>
      <c r="AB8" s="21">
        <f t="shared" si="4"/>
        <v>0</v>
      </c>
      <c r="AC8" s="21">
        <f t="shared" si="4"/>
        <v>0</v>
      </c>
      <c r="AD8" s="21">
        <f t="shared" si="4"/>
        <v>0</v>
      </c>
      <c r="AE8" s="21">
        <f t="shared" si="4"/>
        <v>3.1268322868415054E-3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0</v>
      </c>
      <c r="D9" s="21">
        <f t="shared" ref="D9:AE9" si="6">+D10+D11+D12</f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0</v>
      </c>
      <c r="S9" s="21">
        <f t="shared" si="6"/>
        <v>2.9646850599296153</v>
      </c>
      <c r="T9" s="21">
        <f t="shared" si="6"/>
        <v>7.6310441460783665</v>
      </c>
      <c r="U9" s="21">
        <f t="shared" si="6"/>
        <v>2.841534687639265E-2</v>
      </c>
      <c r="V9" s="21">
        <f t="shared" si="6"/>
        <v>0</v>
      </c>
      <c r="W9" s="21">
        <f t="shared" si="6"/>
        <v>0</v>
      </c>
      <c r="X9" s="21">
        <f t="shared" si="6"/>
        <v>0.40318553576025629</v>
      </c>
      <c r="Y9" s="21">
        <f t="shared" si="6"/>
        <v>0.26764581489031747</v>
      </c>
      <c r="Z9" s="21">
        <f t="shared" si="6"/>
        <v>0</v>
      </c>
      <c r="AA9" s="21">
        <f t="shared" si="6"/>
        <v>0</v>
      </c>
      <c r="AB9" s="21">
        <f t="shared" si="6"/>
        <v>0</v>
      </c>
      <c r="AC9" s="21">
        <f t="shared" si="6"/>
        <v>0</v>
      </c>
      <c r="AD9" s="21">
        <f t="shared" si="6"/>
        <v>0</v>
      </c>
      <c r="AE9" s="21">
        <f t="shared" si="6"/>
        <v>3.1268322868415054E-3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2.9646850599296153</v>
      </c>
      <c r="T10" s="27">
        <v>7.6310441460783665</v>
      </c>
      <c r="U10" s="27">
        <v>2.841534687639265E-2</v>
      </c>
      <c r="V10" s="27">
        <v>0</v>
      </c>
      <c r="W10" s="27">
        <v>0</v>
      </c>
      <c r="X10" s="27">
        <v>0.40318553576025629</v>
      </c>
      <c r="Y10" s="27">
        <v>0.26764581489031747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3.1268322868415054E-3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140.98186951615855</v>
      </c>
      <c r="D17" s="21">
        <f t="shared" ref="D17:AE17" si="10">+D18+D19+D20+D21+D22+D23+D24+D25+D26+D27+D28+D29+D30</f>
        <v>136.10139348293632</v>
      </c>
      <c r="E17" s="21">
        <f t="shared" si="10"/>
        <v>171.84912081580194</v>
      </c>
      <c r="F17" s="21">
        <f t="shared" si="10"/>
        <v>171.70062546932971</v>
      </c>
      <c r="G17" s="21">
        <f t="shared" si="10"/>
        <v>165.04408824343545</v>
      </c>
      <c r="H17" s="21">
        <f t="shared" si="10"/>
        <v>208.68082528885068</v>
      </c>
      <c r="I17" s="21">
        <f t="shared" si="10"/>
        <v>226.27673371936174</v>
      </c>
      <c r="J17" s="21">
        <f t="shared" si="10"/>
        <v>279.7762125014624</v>
      </c>
      <c r="K17" s="21">
        <f t="shared" si="10"/>
        <v>266.83350414237231</v>
      </c>
      <c r="L17" s="21">
        <f t="shared" si="10"/>
        <v>245.72395983635042</v>
      </c>
      <c r="M17" s="21">
        <f t="shared" si="10"/>
        <v>218.11596458759544</v>
      </c>
      <c r="N17" s="21">
        <f t="shared" si="10"/>
        <v>235.91554552254732</v>
      </c>
      <c r="O17" s="21">
        <f t="shared" si="10"/>
        <v>249.07227792353186</v>
      </c>
      <c r="P17" s="21">
        <f t="shared" si="10"/>
        <v>240.14738798186903</v>
      </c>
      <c r="Q17" s="21">
        <f t="shared" si="10"/>
        <v>266.90090949214374</v>
      </c>
      <c r="R17" s="21">
        <f t="shared" si="10"/>
        <v>275.2034044929436</v>
      </c>
      <c r="S17" s="21">
        <f t="shared" si="10"/>
        <v>400.81093676447756</v>
      </c>
      <c r="T17" s="21">
        <f t="shared" si="10"/>
        <v>444.56150881701529</v>
      </c>
      <c r="U17" s="21">
        <f t="shared" si="10"/>
        <v>369.00138354944193</v>
      </c>
      <c r="V17" s="21">
        <f t="shared" si="10"/>
        <v>310.66441133738573</v>
      </c>
      <c r="W17" s="21">
        <f t="shared" si="10"/>
        <v>272.71823701869295</v>
      </c>
      <c r="X17" s="21">
        <f t="shared" si="10"/>
        <v>361.88210221625422</v>
      </c>
      <c r="Y17" s="21">
        <f t="shared" si="10"/>
        <v>438.45243146948019</v>
      </c>
      <c r="Z17" s="21">
        <f t="shared" si="10"/>
        <v>364.007676759596</v>
      </c>
      <c r="AA17" s="21">
        <f t="shared" si="10"/>
        <v>428.37165609580853</v>
      </c>
      <c r="AB17" s="21">
        <f t="shared" si="10"/>
        <v>407.04903346037042</v>
      </c>
      <c r="AC17" s="21">
        <f t="shared" si="10"/>
        <v>399.17563860782138</v>
      </c>
      <c r="AD17" s="21">
        <f t="shared" si="10"/>
        <v>426.35152956382097</v>
      </c>
      <c r="AE17" s="21">
        <f t="shared" si="10"/>
        <v>406.45863144673592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117.00954763388204</v>
      </c>
      <c r="T21" s="27">
        <v>143.63821852883305</v>
      </c>
      <c r="U21" s="27">
        <v>118.24740874803877</v>
      </c>
      <c r="V21" s="27">
        <v>136.09259647786371</v>
      </c>
      <c r="W21" s="27">
        <v>88.038195113666291</v>
      </c>
      <c r="X21" s="27">
        <v>80.392613439440694</v>
      </c>
      <c r="Y21" s="27">
        <v>178.79603254353606</v>
      </c>
      <c r="Z21" s="27">
        <v>134.21859120804373</v>
      </c>
      <c r="AA21" s="27">
        <v>163.07307734472229</v>
      </c>
      <c r="AB21" s="27">
        <v>149.70830835941052</v>
      </c>
      <c r="AC21" s="27">
        <v>142.04912470703533</v>
      </c>
      <c r="AD21" s="27">
        <v>150.50430978887391</v>
      </c>
      <c r="AE21" s="27">
        <v>165.93382906145811</v>
      </c>
    </row>
    <row r="22" spans="1:31" x14ac:dyDescent="0.2">
      <c r="A22" s="13" t="s">
        <v>53</v>
      </c>
      <c r="B22" s="4" t="s">
        <v>54</v>
      </c>
      <c r="C22" s="27">
        <v>68.543954458922414</v>
      </c>
      <c r="D22" s="27">
        <v>65.204037869848747</v>
      </c>
      <c r="E22" s="27">
        <v>91.790566267197235</v>
      </c>
      <c r="F22" s="27">
        <v>82.23906363652921</v>
      </c>
      <c r="G22" s="27">
        <v>83.183237311450227</v>
      </c>
      <c r="H22" s="27">
        <v>106.20305415800979</v>
      </c>
      <c r="I22" s="27">
        <v>130.38203508083976</v>
      </c>
      <c r="J22" s="27">
        <v>108.50286356866829</v>
      </c>
      <c r="K22" s="27">
        <v>135.88522577313051</v>
      </c>
      <c r="L22" s="27">
        <v>125.70387276259355</v>
      </c>
      <c r="M22" s="27">
        <v>113.72823749054808</v>
      </c>
      <c r="N22" s="27">
        <v>100.46539922447553</v>
      </c>
      <c r="O22" s="27">
        <v>139.42784015111943</v>
      </c>
      <c r="P22" s="27">
        <v>88.826465860661443</v>
      </c>
      <c r="Q22" s="27">
        <v>123.43809393428126</v>
      </c>
      <c r="R22" s="27">
        <v>146.36245583580961</v>
      </c>
      <c r="S22" s="27">
        <v>134.39541014179136</v>
      </c>
      <c r="T22" s="27">
        <v>128.13176744959569</v>
      </c>
      <c r="U22" s="27">
        <v>114.5169364652878</v>
      </c>
      <c r="V22" s="27">
        <v>81.28049066293994</v>
      </c>
      <c r="W22" s="27">
        <v>109.88293152898159</v>
      </c>
      <c r="X22" s="27">
        <v>169.90561666623191</v>
      </c>
      <c r="Y22" s="27">
        <v>144.59199045699077</v>
      </c>
      <c r="Z22" s="27">
        <v>124.97707117191285</v>
      </c>
      <c r="AA22" s="27">
        <v>140.33791037486105</v>
      </c>
      <c r="AB22" s="27">
        <v>134.49201233816731</v>
      </c>
      <c r="AC22" s="27">
        <v>136.78107592193669</v>
      </c>
      <c r="AD22" s="27">
        <v>147.934865858184</v>
      </c>
      <c r="AE22" s="27">
        <v>127.19455595292108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2.4217853440847103E-2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72.43791505723614</v>
      </c>
      <c r="D30" s="27">
        <v>70.897355613087583</v>
      </c>
      <c r="E30" s="27">
        <v>80.058554548604718</v>
      </c>
      <c r="F30" s="27">
        <v>89.461561832800498</v>
      </c>
      <c r="G30" s="27">
        <v>81.860850931985212</v>
      </c>
      <c r="H30" s="27">
        <v>102.47777113084089</v>
      </c>
      <c r="I30" s="27">
        <v>95.894698638522001</v>
      </c>
      <c r="J30" s="27">
        <v>171.27334893279414</v>
      </c>
      <c r="K30" s="27">
        <v>130.94827836924179</v>
      </c>
      <c r="L30" s="27">
        <v>120.02008707375687</v>
      </c>
      <c r="M30" s="27">
        <v>104.38772709704737</v>
      </c>
      <c r="N30" s="27">
        <v>135.45014629807179</v>
      </c>
      <c r="O30" s="27">
        <v>109.64443777241243</v>
      </c>
      <c r="P30" s="27">
        <v>151.32092212120759</v>
      </c>
      <c r="Q30" s="27">
        <v>143.46281555786248</v>
      </c>
      <c r="R30" s="27">
        <v>128.84094865713396</v>
      </c>
      <c r="S30" s="27">
        <v>149.40597898880418</v>
      </c>
      <c r="T30" s="27">
        <v>172.79152283858656</v>
      </c>
      <c r="U30" s="27">
        <v>136.23703833611532</v>
      </c>
      <c r="V30" s="27">
        <v>93.291324196582096</v>
      </c>
      <c r="W30" s="27">
        <v>74.797110376045069</v>
      </c>
      <c r="X30" s="27">
        <v>111.58387211058161</v>
      </c>
      <c r="Y30" s="27">
        <v>115.06440846895336</v>
      </c>
      <c r="Z30" s="27">
        <v>104.81201437963936</v>
      </c>
      <c r="AA30" s="27">
        <v>124.96066837622521</v>
      </c>
      <c r="AB30" s="27">
        <v>122.84871276279263</v>
      </c>
      <c r="AC30" s="27">
        <v>120.34543797884936</v>
      </c>
      <c r="AD30" s="27">
        <v>127.91235391676304</v>
      </c>
      <c r="AE30" s="27">
        <v>113.30602857891583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249.19664801268337</v>
      </c>
      <c r="D31" s="21">
        <f t="shared" si="11"/>
        <v>260.50818289185105</v>
      </c>
      <c r="E31" s="21">
        <f t="shared" si="11"/>
        <v>282.42907809007403</v>
      </c>
      <c r="F31" s="21">
        <f t="shared" si="11"/>
        <v>314.2060054213951</v>
      </c>
      <c r="G31" s="21">
        <f t="shared" si="11"/>
        <v>354.2910558807597</v>
      </c>
      <c r="H31" s="21">
        <f t="shared" si="11"/>
        <v>388.39466056451982</v>
      </c>
      <c r="I31" s="21">
        <f t="shared" si="11"/>
        <v>420.87759403641849</v>
      </c>
      <c r="J31" s="21">
        <f t="shared" si="11"/>
        <v>441.89393888766085</v>
      </c>
      <c r="K31" s="21">
        <f t="shared" si="11"/>
        <v>466.59872178238891</v>
      </c>
      <c r="L31" s="21">
        <f t="shared" si="11"/>
        <v>487.65983532641405</v>
      </c>
      <c r="M31" s="21">
        <f t="shared" si="11"/>
        <v>505.41906357580001</v>
      </c>
      <c r="N31" s="21">
        <f t="shared" si="11"/>
        <v>478.2009838424504</v>
      </c>
      <c r="O31" s="21">
        <f t="shared" si="11"/>
        <v>496.95389582295246</v>
      </c>
      <c r="P31" s="21">
        <f t="shared" si="11"/>
        <v>507.87288717622647</v>
      </c>
      <c r="Q31" s="21">
        <f t="shared" si="11"/>
        <v>513.17414991344992</v>
      </c>
      <c r="R31" s="21">
        <f t="shared" si="11"/>
        <v>575.77500461691773</v>
      </c>
      <c r="S31" s="21">
        <f t="shared" si="11"/>
        <v>593.71902325119822</v>
      </c>
      <c r="T31" s="21">
        <f t="shared" si="11"/>
        <v>631.54534679345079</v>
      </c>
      <c r="U31" s="21">
        <f t="shared" si="11"/>
        <v>638.13533565712089</v>
      </c>
      <c r="V31" s="21">
        <f t="shared" si="11"/>
        <v>652.6749848669449</v>
      </c>
      <c r="W31" s="21">
        <f t="shared" si="11"/>
        <v>680.55251791313071</v>
      </c>
      <c r="X31" s="21">
        <f t="shared" si="11"/>
        <v>734.21881326174071</v>
      </c>
      <c r="Y31" s="21">
        <f t="shared" si="11"/>
        <v>734.30999467954052</v>
      </c>
      <c r="Z31" s="21">
        <f t="shared" si="11"/>
        <v>790.53560454770502</v>
      </c>
      <c r="AA31" s="21">
        <f t="shared" si="11"/>
        <v>730.07321248666824</v>
      </c>
      <c r="AB31" s="21">
        <f t="shared" si="11"/>
        <v>792.89194880762966</v>
      </c>
      <c r="AC31" s="21">
        <f t="shared" si="11"/>
        <v>845.22870001304943</v>
      </c>
      <c r="AD31" s="21">
        <f t="shared" si="11"/>
        <v>863.37563380515599</v>
      </c>
      <c r="AE31" s="21">
        <f t="shared" si="11"/>
        <v>898.51579439183831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0</v>
      </c>
      <c r="D32" s="21">
        <f t="shared" si="12"/>
        <v>0</v>
      </c>
      <c r="E32" s="21">
        <f t="shared" si="12"/>
        <v>0</v>
      </c>
      <c r="F32" s="21">
        <f t="shared" si="12"/>
        <v>0</v>
      </c>
      <c r="G32" s="21">
        <f t="shared" si="12"/>
        <v>0</v>
      </c>
      <c r="H32" s="21">
        <f t="shared" si="12"/>
        <v>0</v>
      </c>
      <c r="I32" s="21">
        <f t="shared" si="12"/>
        <v>0</v>
      </c>
      <c r="J32" s="21">
        <f t="shared" si="12"/>
        <v>0</v>
      </c>
      <c r="K32" s="21">
        <f t="shared" si="12"/>
        <v>0</v>
      </c>
      <c r="L32" s="21">
        <f t="shared" si="12"/>
        <v>0</v>
      </c>
      <c r="M32" s="21">
        <f t="shared" si="12"/>
        <v>0</v>
      </c>
      <c r="N32" s="21">
        <f t="shared" si="12"/>
        <v>0</v>
      </c>
      <c r="O32" s="21">
        <f t="shared" si="12"/>
        <v>0</v>
      </c>
      <c r="P32" s="21">
        <f t="shared" si="12"/>
        <v>0</v>
      </c>
      <c r="Q32" s="21">
        <f t="shared" si="12"/>
        <v>0</v>
      </c>
      <c r="R32" s="21">
        <f t="shared" si="12"/>
        <v>0</v>
      </c>
      <c r="S32" s="21">
        <f t="shared" si="12"/>
        <v>0</v>
      </c>
      <c r="T32" s="21">
        <f t="shared" si="12"/>
        <v>0</v>
      </c>
      <c r="U32" s="21">
        <f t="shared" si="12"/>
        <v>0</v>
      </c>
      <c r="V32" s="21">
        <f t="shared" si="12"/>
        <v>0</v>
      </c>
      <c r="W32" s="21">
        <f t="shared" si="12"/>
        <v>0</v>
      </c>
      <c r="X32" s="21">
        <f t="shared" si="12"/>
        <v>0</v>
      </c>
      <c r="Y32" s="21">
        <f t="shared" si="12"/>
        <v>0</v>
      </c>
      <c r="Z32" s="21">
        <f t="shared" si="12"/>
        <v>0</v>
      </c>
      <c r="AA32" s="21">
        <f t="shared" si="12"/>
        <v>0</v>
      </c>
      <c r="AB32" s="21">
        <f t="shared" si="12"/>
        <v>0</v>
      </c>
      <c r="AC32" s="21">
        <f t="shared" si="12"/>
        <v>0</v>
      </c>
      <c r="AD32" s="21">
        <f t="shared" si="12"/>
        <v>0</v>
      </c>
      <c r="AE32" s="21">
        <f t="shared" si="12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237.81152227351481</v>
      </c>
      <c r="D35" s="21">
        <f t="shared" si="13"/>
        <v>248.19008050699597</v>
      </c>
      <c r="E35" s="21">
        <f t="shared" si="13"/>
        <v>268.38303957142341</v>
      </c>
      <c r="F35" s="21">
        <f t="shared" si="13"/>
        <v>298.43668127042332</v>
      </c>
      <c r="G35" s="21">
        <f t="shared" si="13"/>
        <v>335.82372864311105</v>
      </c>
      <c r="H35" s="21">
        <f t="shared" si="13"/>
        <v>367.81706798080592</v>
      </c>
      <c r="I35" s="21">
        <f t="shared" si="13"/>
        <v>398.21679103726711</v>
      </c>
      <c r="J35" s="21">
        <f t="shared" si="13"/>
        <v>417.70521760900374</v>
      </c>
      <c r="K35" s="21">
        <f t="shared" si="13"/>
        <v>440.73956026891869</v>
      </c>
      <c r="L35" s="21">
        <f t="shared" si="13"/>
        <v>459.24741493459049</v>
      </c>
      <c r="M35" s="21">
        <f t="shared" si="13"/>
        <v>475.45457161536694</v>
      </c>
      <c r="N35" s="21">
        <f t="shared" si="13"/>
        <v>449.56394825335838</v>
      </c>
      <c r="O35" s="21">
        <f t="shared" si="13"/>
        <v>468.33996144810374</v>
      </c>
      <c r="P35" s="21">
        <f t="shared" si="13"/>
        <v>480.10988085530744</v>
      </c>
      <c r="Q35" s="21">
        <f t="shared" si="13"/>
        <v>486.76278552526043</v>
      </c>
      <c r="R35" s="21">
        <f t="shared" si="13"/>
        <v>548.18699409424221</v>
      </c>
      <c r="S35" s="21">
        <f t="shared" si="13"/>
        <v>567.21336316555733</v>
      </c>
      <c r="T35" s="21">
        <f t="shared" si="13"/>
        <v>604.13104072688157</v>
      </c>
      <c r="U35" s="21">
        <f t="shared" si="13"/>
        <v>610.81385107426308</v>
      </c>
      <c r="V35" s="21">
        <f t="shared" si="13"/>
        <v>622.52793134264516</v>
      </c>
      <c r="W35" s="21">
        <f t="shared" si="13"/>
        <v>646.9360282618677</v>
      </c>
      <c r="X35" s="21">
        <f t="shared" si="13"/>
        <v>698.75697355502393</v>
      </c>
      <c r="Y35" s="21">
        <f t="shared" si="13"/>
        <v>697.13935695454586</v>
      </c>
      <c r="Z35" s="21">
        <f t="shared" si="13"/>
        <v>748.7692226130788</v>
      </c>
      <c r="AA35" s="21">
        <f t="shared" si="13"/>
        <v>686.58478777426478</v>
      </c>
      <c r="AB35" s="21">
        <f t="shared" si="13"/>
        <v>747.19121166351613</v>
      </c>
      <c r="AC35" s="21">
        <f t="shared" si="13"/>
        <v>795.59712939526867</v>
      </c>
      <c r="AD35" s="21">
        <f t="shared" si="13"/>
        <v>812.76616507393055</v>
      </c>
      <c r="AE35" s="21">
        <f t="shared" si="13"/>
        <v>849.21426345086627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42.739632026705678</v>
      </c>
      <c r="D36" s="21">
        <f t="shared" si="14"/>
        <v>44.820268369248303</v>
      </c>
      <c r="E36" s="21">
        <f t="shared" si="14"/>
        <v>49.093455796106525</v>
      </c>
      <c r="F36" s="21">
        <f t="shared" si="14"/>
        <v>53.800069719846832</v>
      </c>
      <c r="G36" s="21">
        <f t="shared" si="14"/>
        <v>60.910696673856762</v>
      </c>
      <c r="H36" s="21">
        <f t="shared" si="14"/>
        <v>66.637346187652597</v>
      </c>
      <c r="I36" s="21">
        <f t="shared" si="14"/>
        <v>71.884578255385222</v>
      </c>
      <c r="J36" s="21">
        <f t="shared" si="14"/>
        <v>74.98032799239229</v>
      </c>
      <c r="K36" s="21">
        <f t="shared" si="14"/>
        <v>78.291791783892279</v>
      </c>
      <c r="L36" s="21">
        <f t="shared" si="14"/>
        <v>82.492969115371281</v>
      </c>
      <c r="M36" s="21">
        <f t="shared" si="14"/>
        <v>83.440360111018236</v>
      </c>
      <c r="N36" s="21">
        <f t="shared" si="14"/>
        <v>76.375976502738894</v>
      </c>
      <c r="O36" s="21">
        <f t="shared" si="14"/>
        <v>77.027618098629119</v>
      </c>
      <c r="P36" s="21">
        <f t="shared" si="14"/>
        <v>76.925748119531704</v>
      </c>
      <c r="Q36" s="21">
        <f t="shared" si="14"/>
        <v>77.317084714583061</v>
      </c>
      <c r="R36" s="21">
        <f t="shared" si="14"/>
        <v>79.426312343983142</v>
      </c>
      <c r="S36" s="21">
        <f t="shared" si="14"/>
        <v>81.583564238629421</v>
      </c>
      <c r="T36" s="21">
        <f t="shared" si="14"/>
        <v>85.820823531613854</v>
      </c>
      <c r="U36" s="21">
        <f t="shared" si="14"/>
        <v>86.457706821613058</v>
      </c>
      <c r="V36" s="21">
        <f t="shared" si="14"/>
        <v>95.881938067784688</v>
      </c>
      <c r="W36" s="21">
        <f t="shared" si="14"/>
        <v>111.42881831475268</v>
      </c>
      <c r="X36" s="21">
        <f t="shared" si="14"/>
        <v>112.90515355271221</v>
      </c>
      <c r="Y36" s="21">
        <f t="shared" si="14"/>
        <v>123.61727766139364</v>
      </c>
      <c r="Z36" s="21">
        <f t="shared" si="14"/>
        <v>139.485019102541</v>
      </c>
      <c r="AA36" s="21">
        <f t="shared" si="14"/>
        <v>149.08601366833054</v>
      </c>
      <c r="AB36" s="21">
        <f t="shared" si="14"/>
        <v>157.52560414526388</v>
      </c>
      <c r="AC36" s="21">
        <f t="shared" si="14"/>
        <v>172.68956070517416</v>
      </c>
      <c r="AD36" s="21">
        <f t="shared" si="14"/>
        <v>184.36999645497636</v>
      </c>
      <c r="AE36" s="21">
        <f t="shared" si="14"/>
        <v>188.3283150010455</v>
      </c>
    </row>
    <row r="37" spans="1:31" x14ac:dyDescent="0.2">
      <c r="A37" s="13" t="s">
        <v>83</v>
      </c>
      <c r="B37" s="4" t="s">
        <v>84</v>
      </c>
      <c r="C37" s="27">
        <v>0.2445668958619085</v>
      </c>
      <c r="D37" s="27">
        <v>0.29979167879846841</v>
      </c>
      <c r="E37" s="27">
        <v>0.17750823086751422</v>
      </c>
      <c r="F37" s="27">
        <v>0.23273301380407421</v>
      </c>
      <c r="G37" s="27">
        <v>0.27217928733018854</v>
      </c>
      <c r="H37" s="27">
        <v>5.3521966072856788</v>
      </c>
      <c r="I37" s="27">
        <v>10.813715364930774</v>
      </c>
      <c r="J37" s="27">
        <v>16.183978502409126</v>
      </c>
      <c r="K37" s="27">
        <v>21.731186551980894</v>
      </c>
      <c r="L37" s="27">
        <v>27.271103876256188</v>
      </c>
      <c r="M37" s="27">
        <v>31.955063845214177</v>
      </c>
      <c r="N37" s="27">
        <v>33.209957913478355</v>
      </c>
      <c r="O37" s="27">
        <v>37.460078539147752</v>
      </c>
      <c r="P37" s="27">
        <v>41.173747235799354</v>
      </c>
      <c r="Q37" s="27">
        <v>45.843667549788378</v>
      </c>
      <c r="R37" s="27">
        <v>50.833947983230374</v>
      </c>
      <c r="S37" s="27">
        <v>57.111872175044887</v>
      </c>
      <c r="T37" s="27">
        <v>65.562410643028954</v>
      </c>
      <c r="U37" s="27">
        <v>72.169619414331521</v>
      </c>
      <c r="V37" s="27">
        <v>82.502962383117449</v>
      </c>
      <c r="W37" s="27">
        <v>98.266059142619497</v>
      </c>
      <c r="X37" s="27">
        <v>101.79241970233589</v>
      </c>
      <c r="Y37" s="27">
        <v>113.61748236669014</v>
      </c>
      <c r="Z37" s="27">
        <v>130.08804841939764</v>
      </c>
      <c r="AA37" s="27">
        <v>140.7507040409495</v>
      </c>
      <c r="AB37" s="27">
        <v>150.22442438590596</v>
      </c>
      <c r="AC37" s="27">
        <v>166.01920345478294</v>
      </c>
      <c r="AD37" s="27">
        <v>178.56369195823942</v>
      </c>
      <c r="AE37" s="27">
        <v>183.53545944578747</v>
      </c>
    </row>
    <row r="38" spans="1:31" x14ac:dyDescent="0.2">
      <c r="A38" s="13" t="s">
        <v>85</v>
      </c>
      <c r="B38" s="4" t="s">
        <v>86</v>
      </c>
      <c r="C38" s="27">
        <v>42.49506513084377</v>
      </c>
      <c r="D38" s="27">
        <v>44.520476690449833</v>
      </c>
      <c r="E38" s="27">
        <v>48.915947565239009</v>
      </c>
      <c r="F38" s="27">
        <v>53.567336706042759</v>
      </c>
      <c r="G38" s="27">
        <v>60.638517386526573</v>
      </c>
      <c r="H38" s="27">
        <v>61.285149580366912</v>
      </c>
      <c r="I38" s="27">
        <v>61.07086289045445</v>
      </c>
      <c r="J38" s="27">
        <v>58.796349489983157</v>
      </c>
      <c r="K38" s="27">
        <v>56.560605231911381</v>
      </c>
      <c r="L38" s="27">
        <v>55.22186523911509</v>
      </c>
      <c r="M38" s="27">
        <v>51.485296265804052</v>
      </c>
      <c r="N38" s="27">
        <v>43.166018589260531</v>
      </c>
      <c r="O38" s="27">
        <v>39.567539559481375</v>
      </c>
      <c r="P38" s="27">
        <v>35.75200088373235</v>
      </c>
      <c r="Q38" s="27">
        <v>31.473417164794682</v>
      </c>
      <c r="R38" s="27">
        <v>28.592364360752768</v>
      </c>
      <c r="S38" s="27">
        <v>24.471692063584538</v>
      </c>
      <c r="T38" s="27">
        <v>20.2584128885849</v>
      </c>
      <c r="U38" s="27">
        <v>14.288087407281539</v>
      </c>
      <c r="V38" s="27">
        <v>13.378975684667239</v>
      </c>
      <c r="W38" s="27">
        <v>13.162759172133171</v>
      </c>
      <c r="X38" s="27">
        <v>11.11273385037631</v>
      </c>
      <c r="Y38" s="27">
        <v>9.9997952947034978</v>
      </c>
      <c r="Z38" s="27">
        <v>9.3969706831433566</v>
      </c>
      <c r="AA38" s="27">
        <v>8.335309627381049</v>
      </c>
      <c r="AB38" s="27">
        <v>7.3011797593579253</v>
      </c>
      <c r="AC38" s="27">
        <v>6.6703572503912243</v>
      </c>
      <c r="AD38" s="27">
        <v>5.8063044967369519</v>
      </c>
      <c r="AE38" s="27">
        <v>4.7928555552580345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61.534283539688765</v>
      </c>
      <c r="D39" s="21">
        <f t="shared" ref="D39:AE39" si="16">+D40+D41</f>
        <v>64.472548462399615</v>
      </c>
      <c r="E39" s="21">
        <f t="shared" si="16"/>
        <v>70.863141083486965</v>
      </c>
      <c r="F39" s="21">
        <f t="shared" si="16"/>
        <v>77.614339779871358</v>
      </c>
      <c r="G39" s="21">
        <f t="shared" si="16"/>
        <v>87.912474050522761</v>
      </c>
      <c r="H39" s="21">
        <f t="shared" si="16"/>
        <v>95.096914429749873</v>
      </c>
      <c r="I39" s="21">
        <f t="shared" si="16"/>
        <v>101.66939973536708</v>
      </c>
      <c r="J39" s="21">
        <f t="shared" si="16"/>
        <v>105.34574631889043</v>
      </c>
      <c r="K39" s="21">
        <f t="shared" si="16"/>
        <v>109.45467054251333</v>
      </c>
      <c r="L39" s="21">
        <f t="shared" si="16"/>
        <v>115.46670500752693</v>
      </c>
      <c r="M39" s="21">
        <f t="shared" si="16"/>
        <v>117.79243824192972</v>
      </c>
      <c r="N39" s="21">
        <f t="shared" si="16"/>
        <v>108.31022807764612</v>
      </c>
      <c r="O39" s="21">
        <f t="shared" si="16"/>
        <v>109.87949309010634</v>
      </c>
      <c r="P39" s="21">
        <f t="shared" si="16"/>
        <v>110.67999167436182</v>
      </c>
      <c r="Q39" s="21">
        <f t="shared" si="16"/>
        <v>107.73352609868877</v>
      </c>
      <c r="R39" s="21">
        <f t="shared" si="16"/>
        <v>112.33040982415945</v>
      </c>
      <c r="S39" s="21">
        <f t="shared" si="16"/>
        <v>115.66984712583414</v>
      </c>
      <c r="T39" s="21">
        <f t="shared" si="16"/>
        <v>122.05854524063813</v>
      </c>
      <c r="U39" s="21">
        <f t="shared" si="16"/>
        <v>125.57123752921251</v>
      </c>
      <c r="V39" s="21">
        <f t="shared" si="16"/>
        <v>133.13394201558941</v>
      </c>
      <c r="W39" s="21">
        <f t="shared" si="16"/>
        <v>144.63945991365068</v>
      </c>
      <c r="X39" s="21">
        <f t="shared" si="16"/>
        <v>153.83402137514426</v>
      </c>
      <c r="Y39" s="21">
        <f t="shared" si="16"/>
        <v>160.76076643903821</v>
      </c>
      <c r="Z39" s="21">
        <f t="shared" si="16"/>
        <v>174.07552544098527</v>
      </c>
      <c r="AA39" s="21">
        <f t="shared" si="16"/>
        <v>164.69568906224723</v>
      </c>
      <c r="AB39" s="21">
        <f t="shared" si="16"/>
        <v>181.7687312602865</v>
      </c>
      <c r="AC39" s="21">
        <f t="shared" si="16"/>
        <v>196.31430087784048</v>
      </c>
      <c r="AD39" s="21">
        <f t="shared" si="16"/>
        <v>204.9017406855813</v>
      </c>
      <c r="AE39" s="21">
        <f t="shared" si="16"/>
        <v>210.4100054332331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4.875670727994324E-15</v>
      </c>
      <c r="H40" s="27">
        <v>6.0731906992014562</v>
      </c>
      <c r="I40" s="27">
        <v>12.76411274144996</v>
      </c>
      <c r="J40" s="27">
        <v>19.541486791825399</v>
      </c>
      <c r="K40" s="27">
        <v>26.690972936142551</v>
      </c>
      <c r="L40" s="27">
        <v>34.588214213297391</v>
      </c>
      <c r="M40" s="27">
        <v>41.812975941881923</v>
      </c>
      <c r="N40" s="27">
        <v>44.456143304366201</v>
      </c>
      <c r="O40" s="27">
        <v>51.184444317254794</v>
      </c>
      <c r="P40" s="27">
        <v>57.818955223126345</v>
      </c>
      <c r="Q40" s="27">
        <v>62.556651698228585</v>
      </c>
      <c r="R40" s="27">
        <v>72.000220513535581</v>
      </c>
      <c r="S40" s="27">
        <v>81.394175405488355</v>
      </c>
      <c r="T40" s="27">
        <v>93.812082716775535</v>
      </c>
      <c r="U40" s="27">
        <v>105.21862958673861</v>
      </c>
      <c r="V40" s="27">
        <v>113.80248460630921</v>
      </c>
      <c r="W40" s="27">
        <v>125.60427710032562</v>
      </c>
      <c r="X40" s="27">
        <v>137.58506415848905</v>
      </c>
      <c r="Y40" s="27">
        <v>145.8319231985258</v>
      </c>
      <c r="Z40" s="27">
        <v>159.69369226875335</v>
      </c>
      <c r="AA40" s="27">
        <v>151.53968172971167</v>
      </c>
      <c r="AB40" s="27">
        <v>169.705758161982</v>
      </c>
      <c r="AC40" s="27">
        <v>184.84620533601679</v>
      </c>
      <c r="AD40" s="27">
        <v>194.29243235637645</v>
      </c>
      <c r="AE40" s="27">
        <v>201.51590350410925</v>
      </c>
    </row>
    <row r="41" spans="1:31" x14ac:dyDescent="0.2">
      <c r="A41" s="13" t="s">
        <v>91</v>
      </c>
      <c r="B41" s="4" t="s">
        <v>92</v>
      </c>
      <c r="C41" s="27">
        <v>61.534283539688765</v>
      </c>
      <c r="D41" s="27">
        <v>64.472548462399615</v>
      </c>
      <c r="E41" s="27">
        <v>70.863141083486965</v>
      </c>
      <c r="F41" s="27">
        <v>77.614339779871358</v>
      </c>
      <c r="G41" s="27">
        <v>87.912474050522761</v>
      </c>
      <c r="H41" s="27">
        <v>89.023723730548411</v>
      </c>
      <c r="I41" s="27">
        <v>88.905286993917116</v>
      </c>
      <c r="J41" s="27">
        <v>85.804259527065028</v>
      </c>
      <c r="K41" s="27">
        <v>82.763697606370783</v>
      </c>
      <c r="L41" s="27">
        <v>80.878490794229535</v>
      </c>
      <c r="M41" s="27">
        <v>75.9794623000478</v>
      </c>
      <c r="N41" s="27">
        <v>63.854084773279915</v>
      </c>
      <c r="O41" s="27">
        <v>58.695048772851543</v>
      </c>
      <c r="P41" s="27">
        <v>52.861036451235464</v>
      </c>
      <c r="Q41" s="27">
        <v>45.176874400460179</v>
      </c>
      <c r="R41" s="27">
        <v>40.330189310623865</v>
      </c>
      <c r="S41" s="27">
        <v>34.275671720345777</v>
      </c>
      <c r="T41" s="27">
        <v>28.246462523862597</v>
      </c>
      <c r="U41" s="27">
        <v>20.352607942473899</v>
      </c>
      <c r="V41" s="27">
        <v>19.331457409280191</v>
      </c>
      <c r="W41" s="27">
        <v>19.035182813325068</v>
      </c>
      <c r="X41" s="27">
        <v>16.248957216655203</v>
      </c>
      <c r="Y41" s="27">
        <v>14.928843240512398</v>
      </c>
      <c r="Z41" s="27">
        <v>14.381833172231929</v>
      </c>
      <c r="AA41" s="27">
        <v>13.156007332535545</v>
      </c>
      <c r="AB41" s="27">
        <v>12.0629730983045</v>
      </c>
      <c r="AC41" s="27">
        <v>11.468095541823692</v>
      </c>
      <c r="AD41" s="27">
        <v>10.609308329204859</v>
      </c>
      <c r="AE41" s="27">
        <v>8.8941019291238561</v>
      </c>
    </row>
    <row r="42" spans="1:31" x14ac:dyDescent="0.2">
      <c r="A42" s="13" t="s">
        <v>93</v>
      </c>
      <c r="B42" s="4" t="s">
        <v>94</v>
      </c>
      <c r="C42" s="27">
        <v>132.80907920395467</v>
      </c>
      <c r="D42" s="27">
        <v>138.16505186804878</v>
      </c>
      <c r="E42" s="27">
        <v>147.64110667925061</v>
      </c>
      <c r="F42" s="27">
        <v>166.21469032218144</v>
      </c>
      <c r="G42" s="27">
        <v>186.11478020071763</v>
      </c>
      <c r="H42" s="27">
        <v>205.21830593837632</v>
      </c>
      <c r="I42" s="27">
        <v>223.82689586788544</v>
      </c>
      <c r="J42" s="27">
        <v>236.59361820108717</v>
      </c>
      <c r="K42" s="27">
        <v>252.25405073677186</v>
      </c>
      <c r="L42" s="27">
        <v>260.58297115298706</v>
      </c>
      <c r="M42" s="27">
        <v>273.62485608990909</v>
      </c>
      <c r="N42" s="27">
        <v>264.37888056063201</v>
      </c>
      <c r="O42" s="27">
        <v>281.00931587130407</v>
      </c>
      <c r="P42" s="27">
        <v>292.11550574575176</v>
      </c>
      <c r="Q42" s="27">
        <v>301.39581326903971</v>
      </c>
      <c r="R42" s="27">
        <v>356.07608408536663</v>
      </c>
      <c r="S42" s="27">
        <v>369.52574328471928</v>
      </c>
      <c r="T42" s="27">
        <v>395.7066860634427</v>
      </c>
      <c r="U42" s="27">
        <v>397.96056090386259</v>
      </c>
      <c r="V42" s="27">
        <v>392.47572286573052</v>
      </c>
      <c r="W42" s="27">
        <v>389.38363172368469</v>
      </c>
      <c r="X42" s="27">
        <v>430.45732543723443</v>
      </c>
      <c r="Y42" s="27">
        <v>410.82278882671415</v>
      </c>
      <c r="Z42" s="27">
        <v>432.89455313466107</v>
      </c>
      <c r="AA42" s="27">
        <v>370.19347126536434</v>
      </c>
      <c r="AB42" s="27">
        <v>405.25295379469532</v>
      </c>
      <c r="AC42" s="27">
        <v>423.87881038887451</v>
      </c>
      <c r="AD42" s="27">
        <v>420.76648084230237</v>
      </c>
      <c r="AE42" s="27">
        <v>447.89545091710306</v>
      </c>
    </row>
    <row r="43" spans="1:31" x14ac:dyDescent="0.2">
      <c r="A43" s="13" t="s">
        <v>95</v>
      </c>
      <c r="B43" s="4" t="s">
        <v>96</v>
      </c>
      <c r="C43" s="27">
        <v>0.7285275031657088</v>
      </c>
      <c r="D43" s="27">
        <v>0.73221180729928803</v>
      </c>
      <c r="E43" s="27">
        <v>0.78533601257933039</v>
      </c>
      <c r="F43" s="27">
        <v>0.80758144852365588</v>
      </c>
      <c r="G43" s="27">
        <v>0.88577771801393912</v>
      </c>
      <c r="H43" s="27">
        <v>0.86450142502715099</v>
      </c>
      <c r="I43" s="27">
        <v>0.83591717862937953</v>
      </c>
      <c r="J43" s="27">
        <v>0.78552509663380921</v>
      </c>
      <c r="K43" s="27">
        <v>0.7390472057412516</v>
      </c>
      <c r="L43" s="27">
        <v>0.70476965870520325</v>
      </c>
      <c r="M43" s="27">
        <v>0.59691717250988119</v>
      </c>
      <c r="N43" s="27">
        <v>0.49886311234138409</v>
      </c>
      <c r="O43" s="27">
        <v>0.42353438806424643</v>
      </c>
      <c r="P43" s="27">
        <v>0.38863531566217557</v>
      </c>
      <c r="Q43" s="27">
        <v>0.3163614429489085</v>
      </c>
      <c r="R43" s="27">
        <v>0.35418784073293075</v>
      </c>
      <c r="S43" s="27">
        <v>0.43420851637447933</v>
      </c>
      <c r="T43" s="27">
        <v>0.54498589118688345</v>
      </c>
      <c r="U43" s="27">
        <v>0.82434581957498454</v>
      </c>
      <c r="V43" s="27">
        <v>1.0363283935405692</v>
      </c>
      <c r="W43" s="27">
        <v>1.4841183097796888</v>
      </c>
      <c r="X43" s="27">
        <v>1.5604731899330204</v>
      </c>
      <c r="Y43" s="27">
        <v>1.9385240273999695</v>
      </c>
      <c r="Z43" s="27">
        <v>2.3141249348915167</v>
      </c>
      <c r="AA43" s="27">
        <v>2.6096137783226463</v>
      </c>
      <c r="AB43" s="27">
        <v>2.6439224632703744</v>
      </c>
      <c r="AC43" s="27">
        <v>2.71445742337953</v>
      </c>
      <c r="AD43" s="27">
        <v>2.7279470910705141</v>
      </c>
      <c r="AE43" s="27">
        <v>2.580492099484577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0</v>
      </c>
      <c r="D47" s="21">
        <f t="shared" ref="D47:AE47" si="18">+D49</f>
        <v>0</v>
      </c>
      <c r="E47" s="21">
        <f t="shared" si="18"/>
        <v>0</v>
      </c>
      <c r="F47" s="21">
        <f t="shared" si="18"/>
        <v>0</v>
      </c>
      <c r="G47" s="21">
        <f t="shared" si="18"/>
        <v>0</v>
      </c>
      <c r="H47" s="21">
        <f t="shared" si="18"/>
        <v>0</v>
      </c>
      <c r="I47" s="21">
        <f t="shared" si="18"/>
        <v>0</v>
      </c>
      <c r="J47" s="21">
        <f t="shared" si="18"/>
        <v>0</v>
      </c>
      <c r="K47" s="21">
        <f t="shared" si="18"/>
        <v>0</v>
      </c>
      <c r="L47" s="21">
        <f t="shared" si="18"/>
        <v>0</v>
      </c>
      <c r="M47" s="21">
        <f t="shared" si="18"/>
        <v>0</v>
      </c>
      <c r="N47" s="21">
        <f t="shared" si="18"/>
        <v>0</v>
      </c>
      <c r="O47" s="21">
        <f t="shared" si="18"/>
        <v>0</v>
      </c>
      <c r="P47" s="21">
        <f t="shared" si="18"/>
        <v>0</v>
      </c>
      <c r="Q47" s="21">
        <f t="shared" si="18"/>
        <v>0</v>
      </c>
      <c r="R47" s="21">
        <f t="shared" si="18"/>
        <v>0</v>
      </c>
      <c r="S47" s="21">
        <f t="shared" si="18"/>
        <v>0</v>
      </c>
      <c r="T47" s="21">
        <f t="shared" si="18"/>
        <v>0</v>
      </c>
      <c r="U47" s="21">
        <f t="shared" si="18"/>
        <v>0</v>
      </c>
      <c r="V47" s="21">
        <f t="shared" si="18"/>
        <v>0</v>
      </c>
      <c r="W47" s="21">
        <f t="shared" si="18"/>
        <v>0</v>
      </c>
      <c r="X47" s="21">
        <f t="shared" si="18"/>
        <v>0</v>
      </c>
      <c r="Y47" s="21">
        <f t="shared" si="18"/>
        <v>0</v>
      </c>
      <c r="Z47" s="21">
        <f t="shared" si="18"/>
        <v>0</v>
      </c>
      <c r="AA47" s="21">
        <f t="shared" si="18"/>
        <v>0</v>
      </c>
      <c r="AB47" s="21">
        <f t="shared" si="18"/>
        <v>0</v>
      </c>
      <c r="AC47" s="21">
        <f t="shared" si="18"/>
        <v>0</v>
      </c>
      <c r="AD47" s="21">
        <f t="shared" si="18"/>
        <v>0</v>
      </c>
      <c r="AE47" s="21">
        <f t="shared" si="18"/>
        <v>0.63470101826413472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0.63470101826413472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11.385125739168554</v>
      </c>
      <c r="D50" s="21">
        <f t="shared" ref="D50:AE50" si="20">+D51+D52</f>
        <v>12.318102384855083</v>
      </c>
      <c r="E50" s="21">
        <f t="shared" si="20"/>
        <v>14.046038518650636</v>
      </c>
      <c r="F50" s="21">
        <f t="shared" si="20"/>
        <v>15.769324150971801</v>
      </c>
      <c r="G50" s="21">
        <f t="shared" si="20"/>
        <v>18.46732723764865</v>
      </c>
      <c r="H50" s="21">
        <f t="shared" si="20"/>
        <v>20.577592583713923</v>
      </c>
      <c r="I50" s="21">
        <f t="shared" si="20"/>
        <v>22.66080299915135</v>
      </c>
      <c r="J50" s="21">
        <f t="shared" si="20"/>
        <v>24.188721278657123</v>
      </c>
      <c r="K50" s="21">
        <f t="shared" si="20"/>
        <v>25.85916151347023</v>
      </c>
      <c r="L50" s="21">
        <f t="shared" si="20"/>
        <v>28.412420391823559</v>
      </c>
      <c r="M50" s="21">
        <f t="shared" si="20"/>
        <v>29.964491960433076</v>
      </c>
      <c r="N50" s="21">
        <f t="shared" si="20"/>
        <v>28.637035589092026</v>
      </c>
      <c r="O50" s="21">
        <f t="shared" si="20"/>
        <v>28.613934374848711</v>
      </c>
      <c r="P50" s="21">
        <f t="shared" si="20"/>
        <v>27.763006320919036</v>
      </c>
      <c r="Q50" s="21">
        <f t="shared" si="20"/>
        <v>26.411364388189519</v>
      </c>
      <c r="R50" s="21">
        <f t="shared" si="20"/>
        <v>27.588010522675496</v>
      </c>
      <c r="S50" s="21">
        <f t="shared" si="20"/>
        <v>26.505660085640891</v>
      </c>
      <c r="T50" s="21">
        <f t="shared" si="20"/>
        <v>27.41430606656921</v>
      </c>
      <c r="U50" s="21">
        <f t="shared" si="20"/>
        <v>27.321484582857821</v>
      </c>
      <c r="V50" s="21">
        <f t="shared" si="20"/>
        <v>30.147053524299679</v>
      </c>
      <c r="W50" s="21">
        <f t="shared" si="20"/>
        <v>33.61648965126296</v>
      </c>
      <c r="X50" s="21">
        <f t="shared" si="20"/>
        <v>35.461839706716816</v>
      </c>
      <c r="Y50" s="21">
        <f t="shared" si="20"/>
        <v>37.170637724994691</v>
      </c>
      <c r="Z50" s="21">
        <f t="shared" si="20"/>
        <v>41.766381934626182</v>
      </c>
      <c r="AA50" s="21">
        <f t="shared" si="20"/>
        <v>43.488424712403415</v>
      </c>
      <c r="AB50" s="21">
        <f t="shared" si="20"/>
        <v>45.700737144113511</v>
      </c>
      <c r="AC50" s="21">
        <f t="shared" si="20"/>
        <v>49.631570617780817</v>
      </c>
      <c r="AD50" s="21">
        <f t="shared" si="20"/>
        <v>50.609468731225419</v>
      </c>
      <c r="AE50" s="21">
        <f t="shared" si="20"/>
        <v>48.666829922707933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11.385125739168554</v>
      </c>
      <c r="D52" s="27">
        <v>12.318102384855083</v>
      </c>
      <c r="E52" s="27">
        <v>14.046038518650636</v>
      </c>
      <c r="F52" s="27">
        <v>15.769324150971801</v>
      </c>
      <c r="G52" s="27">
        <v>18.46732723764865</v>
      </c>
      <c r="H52" s="27">
        <v>20.577592583713923</v>
      </c>
      <c r="I52" s="27">
        <v>22.66080299915135</v>
      </c>
      <c r="J52" s="27">
        <v>24.188721278657123</v>
      </c>
      <c r="K52" s="27">
        <v>25.85916151347023</v>
      </c>
      <c r="L52" s="27">
        <v>28.412420391823559</v>
      </c>
      <c r="M52" s="27">
        <v>29.964491960433076</v>
      </c>
      <c r="N52" s="27">
        <v>28.637035589092026</v>
      </c>
      <c r="O52" s="27">
        <v>28.613934374848711</v>
      </c>
      <c r="P52" s="27">
        <v>27.763006320919036</v>
      </c>
      <c r="Q52" s="27">
        <v>26.411364388189519</v>
      </c>
      <c r="R52" s="27">
        <v>27.588010522675496</v>
      </c>
      <c r="S52" s="27">
        <v>26.505660085640891</v>
      </c>
      <c r="T52" s="27">
        <v>27.41430606656921</v>
      </c>
      <c r="U52" s="27">
        <v>27.321484582857821</v>
      </c>
      <c r="V52" s="27">
        <v>30.147053524299679</v>
      </c>
      <c r="W52" s="27">
        <v>33.61648965126296</v>
      </c>
      <c r="X52" s="27">
        <v>35.461839706716816</v>
      </c>
      <c r="Y52" s="27">
        <v>37.170637724994691</v>
      </c>
      <c r="Z52" s="27">
        <v>41.766381934626182</v>
      </c>
      <c r="AA52" s="27">
        <v>43.488424712403415</v>
      </c>
      <c r="AB52" s="27">
        <v>45.700737144113511</v>
      </c>
      <c r="AC52" s="27">
        <v>49.631570617780817</v>
      </c>
      <c r="AD52" s="27">
        <v>50.609468731225419</v>
      </c>
      <c r="AE52" s="27">
        <v>48.666829922707933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53.622008802686281</v>
      </c>
      <c r="D53" s="21">
        <f t="shared" si="21"/>
        <v>73.946256566577361</v>
      </c>
      <c r="E53" s="21">
        <f t="shared" si="21"/>
        <v>77.252877067098837</v>
      </c>
      <c r="F53" s="21">
        <f t="shared" si="21"/>
        <v>66.479153579872431</v>
      </c>
      <c r="G53" s="21">
        <f t="shared" si="21"/>
        <v>69.205400182401775</v>
      </c>
      <c r="H53" s="21">
        <f t="shared" si="21"/>
        <v>52.401607677703367</v>
      </c>
      <c r="I53" s="21">
        <f t="shared" si="21"/>
        <v>103.54979523035885</v>
      </c>
      <c r="J53" s="21">
        <f t="shared" si="21"/>
        <v>108.96272159157837</v>
      </c>
      <c r="K53" s="21">
        <f t="shared" si="21"/>
        <v>65.719451301480632</v>
      </c>
      <c r="L53" s="21">
        <f t="shared" si="21"/>
        <v>73.760463317080706</v>
      </c>
      <c r="M53" s="21">
        <f t="shared" si="21"/>
        <v>68.843738431543883</v>
      </c>
      <c r="N53" s="21">
        <f t="shared" si="21"/>
        <v>54.565100200589832</v>
      </c>
      <c r="O53" s="21">
        <f t="shared" si="21"/>
        <v>62.99273082645594</v>
      </c>
      <c r="P53" s="21">
        <f t="shared" si="21"/>
        <v>67.084243176131508</v>
      </c>
      <c r="Q53" s="21">
        <f t="shared" si="21"/>
        <v>85.176739094166834</v>
      </c>
      <c r="R53" s="21">
        <f t="shared" si="21"/>
        <v>67.164147382948357</v>
      </c>
      <c r="S53" s="21">
        <f t="shared" si="21"/>
        <v>57.952103901667854</v>
      </c>
      <c r="T53" s="21">
        <f t="shared" si="21"/>
        <v>56.767777614853813</v>
      </c>
      <c r="U53" s="21">
        <f t="shared" si="21"/>
        <v>88.16743930868779</v>
      </c>
      <c r="V53" s="21">
        <f t="shared" si="21"/>
        <v>98.599626321947767</v>
      </c>
      <c r="W53" s="21">
        <f t="shared" si="21"/>
        <v>119.0956070996142</v>
      </c>
      <c r="X53" s="21">
        <f t="shared" si="21"/>
        <v>155.52056404240508</v>
      </c>
      <c r="Y53" s="21">
        <f t="shared" si="21"/>
        <v>123.64815804418247</v>
      </c>
      <c r="Z53" s="21">
        <f t="shared" si="21"/>
        <v>80.070848129092894</v>
      </c>
      <c r="AA53" s="21">
        <f t="shared" si="21"/>
        <v>89.458772402832722</v>
      </c>
      <c r="AB53" s="21">
        <f t="shared" si="21"/>
        <v>71.909407818943606</v>
      </c>
      <c r="AC53" s="21">
        <f t="shared" si="21"/>
        <v>96.707777272813189</v>
      </c>
      <c r="AD53" s="21">
        <f t="shared" si="21"/>
        <v>118.28007331716438</v>
      </c>
      <c r="AE53" s="21">
        <f t="shared" si="21"/>
        <v>107.67339442486636</v>
      </c>
    </row>
    <row r="54" spans="1:31" x14ac:dyDescent="0.2">
      <c r="A54" s="13" t="s">
        <v>117</v>
      </c>
      <c r="B54" s="4" t="s">
        <v>118</v>
      </c>
      <c r="C54" s="27">
        <v>5.6133577016276046</v>
      </c>
      <c r="D54" s="27">
        <v>5.7361425482157919</v>
      </c>
      <c r="E54" s="27">
        <v>6.2636282399835164</v>
      </c>
      <c r="F54" s="27">
        <v>3.1636408370073759</v>
      </c>
      <c r="G54" s="27">
        <v>6.6698219184794967</v>
      </c>
      <c r="H54" s="27">
        <v>6.5211929370332147</v>
      </c>
      <c r="I54" s="27">
        <v>8.2175687659615857</v>
      </c>
      <c r="J54" s="27">
        <v>15.151685913155664</v>
      </c>
      <c r="K54" s="27">
        <v>8.6377906594428033</v>
      </c>
      <c r="L54" s="27">
        <v>9.5014768488765071</v>
      </c>
      <c r="M54" s="27">
        <v>10.099998372183649</v>
      </c>
      <c r="N54" s="27">
        <v>8.8185385963037906</v>
      </c>
      <c r="O54" s="27">
        <v>10.379630620547148</v>
      </c>
      <c r="P54" s="27">
        <v>12.228213852814065</v>
      </c>
      <c r="Q54" s="27">
        <v>14.226751253782155</v>
      </c>
      <c r="R54" s="27">
        <v>12.23322181035064</v>
      </c>
      <c r="S54" s="27">
        <v>12.456183933091541</v>
      </c>
      <c r="T54" s="27">
        <v>14.380418434420605</v>
      </c>
      <c r="U54" s="27">
        <v>21.535559569653142</v>
      </c>
      <c r="V54" s="27">
        <v>21.367832433275911</v>
      </c>
      <c r="W54" s="27">
        <v>28.056715898979391</v>
      </c>
      <c r="X54" s="27">
        <v>27.901806860557002</v>
      </c>
      <c r="Y54" s="27">
        <v>27.321331431631403</v>
      </c>
      <c r="Z54" s="27">
        <v>20.49422937347056</v>
      </c>
      <c r="AA54" s="27">
        <v>21.94775126141748</v>
      </c>
      <c r="AB54" s="27">
        <v>22.234216893370878</v>
      </c>
      <c r="AC54" s="27">
        <v>32.21750823935605</v>
      </c>
      <c r="AD54" s="27">
        <v>37.259401612921664</v>
      </c>
      <c r="AE54" s="27">
        <v>37.906165474249875</v>
      </c>
    </row>
    <row r="55" spans="1:31" x14ac:dyDescent="0.2">
      <c r="A55" s="13" t="s">
        <v>119</v>
      </c>
      <c r="B55" s="4" t="s">
        <v>120</v>
      </c>
      <c r="C55" s="27">
        <v>13.587663152350332</v>
      </c>
      <c r="D55" s="27">
        <v>14.176824874940493</v>
      </c>
      <c r="E55" s="27">
        <v>16.459171007179595</v>
      </c>
      <c r="F55" s="27">
        <v>18.815067075006787</v>
      </c>
      <c r="G55" s="27">
        <v>18.558471742835284</v>
      </c>
      <c r="H55" s="27">
        <v>18.964776948444197</v>
      </c>
      <c r="I55" s="27">
        <v>17.809921086121729</v>
      </c>
      <c r="J55" s="27">
        <v>17.743713881711557</v>
      </c>
      <c r="K55" s="27">
        <v>16.060212499584463</v>
      </c>
      <c r="L55" s="27">
        <v>17.739351643730235</v>
      </c>
      <c r="M55" s="27">
        <v>18.621097059467143</v>
      </c>
      <c r="N55" s="27">
        <v>19.208611173881259</v>
      </c>
      <c r="O55" s="27">
        <v>17.965641240598977</v>
      </c>
      <c r="P55" s="27">
        <v>15.769809825692198</v>
      </c>
      <c r="Q55" s="27">
        <v>16.874367951729468</v>
      </c>
      <c r="R55" s="27">
        <v>16.319347436710657</v>
      </c>
      <c r="S55" s="27">
        <v>16.468665174192331</v>
      </c>
      <c r="T55" s="27">
        <v>17.769943602999081</v>
      </c>
      <c r="U55" s="27">
        <v>16.616294423533557</v>
      </c>
      <c r="V55" s="27">
        <v>17.627341159263487</v>
      </c>
      <c r="W55" s="27">
        <v>18.098487147560299</v>
      </c>
      <c r="X55" s="27">
        <v>18.158364190556249</v>
      </c>
      <c r="Y55" s="27">
        <v>17.91968966177766</v>
      </c>
      <c r="Z55" s="27">
        <v>18.637293870478484</v>
      </c>
      <c r="AA55" s="27">
        <v>17.479211702894563</v>
      </c>
      <c r="AB55" s="27">
        <v>19.304305327266494</v>
      </c>
      <c r="AC55" s="27">
        <v>20.512445828101054</v>
      </c>
      <c r="AD55" s="27">
        <v>19.652785951128624</v>
      </c>
      <c r="AE55" s="27">
        <v>22.545063202959589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34.420987948708344</v>
      </c>
      <c r="D56" s="21">
        <f t="shared" si="22"/>
        <v>54.033289143421072</v>
      </c>
      <c r="E56" s="21">
        <f t="shared" si="22"/>
        <v>54.53007781993572</v>
      </c>
      <c r="F56" s="21">
        <f t="shared" si="22"/>
        <v>44.500445667858273</v>
      </c>
      <c r="G56" s="21">
        <f t="shared" si="22"/>
        <v>43.977106521086995</v>
      </c>
      <c r="H56" s="21">
        <f t="shared" si="22"/>
        <v>26.915637792225954</v>
      </c>
      <c r="I56" s="21">
        <f t="shared" si="22"/>
        <v>77.522305378275533</v>
      </c>
      <c r="J56" s="21">
        <f t="shared" si="22"/>
        <v>76.067321796711155</v>
      </c>
      <c r="K56" s="21">
        <f t="shared" si="22"/>
        <v>41.021448142453359</v>
      </c>
      <c r="L56" s="21">
        <f t="shared" si="22"/>
        <v>46.519634824473968</v>
      </c>
      <c r="M56" s="21">
        <f t="shared" si="22"/>
        <v>40.122642999893088</v>
      </c>
      <c r="N56" s="21">
        <f t="shared" si="22"/>
        <v>26.537950430404784</v>
      </c>
      <c r="O56" s="21">
        <f t="shared" si="22"/>
        <v>34.647458965309816</v>
      </c>
      <c r="P56" s="21">
        <f t="shared" si="22"/>
        <v>39.086219497625244</v>
      </c>
      <c r="Q56" s="21">
        <f t="shared" si="22"/>
        <v>54.075619888655211</v>
      </c>
      <c r="R56" s="21">
        <f t="shared" si="22"/>
        <v>38.611578135887065</v>
      </c>
      <c r="S56" s="21">
        <f t="shared" si="22"/>
        <v>29.027254794383982</v>
      </c>
      <c r="T56" s="21">
        <f t="shared" si="22"/>
        <v>24.61741557743413</v>
      </c>
      <c r="U56" s="21">
        <f t="shared" si="22"/>
        <v>50.015585315501092</v>
      </c>
      <c r="V56" s="21">
        <f t="shared" si="22"/>
        <v>59.604452729408365</v>
      </c>
      <c r="W56" s="21">
        <f t="shared" si="22"/>
        <v>72.940404053074516</v>
      </c>
      <c r="X56" s="21">
        <f t="shared" si="22"/>
        <v>109.46039299129183</v>
      </c>
      <c r="Y56" s="21">
        <f t="shared" si="22"/>
        <v>78.407136950773406</v>
      </c>
      <c r="Z56" s="21">
        <f t="shared" si="22"/>
        <v>40.93932488514384</v>
      </c>
      <c r="AA56" s="21">
        <f t="shared" si="22"/>
        <v>50.031809438520675</v>
      </c>
      <c r="AB56" s="21">
        <f t="shared" si="22"/>
        <v>30.370885598306231</v>
      </c>
      <c r="AC56" s="21">
        <f t="shared" si="22"/>
        <v>43.977823205356088</v>
      </c>
      <c r="AD56" s="21">
        <f t="shared" si="22"/>
        <v>61.367885753114088</v>
      </c>
      <c r="AE56" s="21">
        <f t="shared" si="22"/>
        <v>47.222165747656888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1.3147795822619417</v>
      </c>
      <c r="D58" s="27">
        <v>1.5913555612450661</v>
      </c>
      <c r="E58" s="27">
        <v>1.6786022034699268</v>
      </c>
      <c r="F58" s="27">
        <v>1.665715656601686</v>
      </c>
      <c r="G58" s="27">
        <v>1.6806427992034361</v>
      </c>
      <c r="H58" s="27">
        <v>1.6332234260133576</v>
      </c>
      <c r="I58" s="27">
        <v>2.4452089545023106</v>
      </c>
      <c r="J58" s="27">
        <v>2.3179404419234886</v>
      </c>
      <c r="K58" s="27">
        <v>2.0357794677830743</v>
      </c>
      <c r="L58" s="27">
        <v>2.163925607676807</v>
      </c>
      <c r="M58" s="27">
        <v>1.840484975157451</v>
      </c>
      <c r="N58" s="27">
        <v>1.5612585874240685</v>
      </c>
      <c r="O58" s="27">
        <v>1.5769777585362756</v>
      </c>
      <c r="P58" s="27">
        <v>1.7468848687721059</v>
      </c>
      <c r="Q58" s="27">
        <v>1.5843815857898813</v>
      </c>
      <c r="R58" s="27">
        <v>1.778010695755579</v>
      </c>
      <c r="S58" s="27">
        <v>1.9565026429004222</v>
      </c>
      <c r="T58" s="27">
        <v>1.6403784642011543</v>
      </c>
      <c r="U58" s="27">
        <v>2.2761259889329053</v>
      </c>
      <c r="V58" s="27">
        <v>2.0934452577870899</v>
      </c>
      <c r="W58" s="27">
        <v>1.7771740685024937</v>
      </c>
      <c r="X58" s="27">
        <v>2.0864974240353451</v>
      </c>
      <c r="Y58" s="27">
        <v>2.2332284746011566</v>
      </c>
      <c r="Z58" s="27">
        <v>1.9646522714426178</v>
      </c>
      <c r="AA58" s="27">
        <v>1.6922574446321013</v>
      </c>
      <c r="AB58" s="27">
        <v>2.0456823994484283</v>
      </c>
      <c r="AC58" s="27">
        <v>1.7366366403991493</v>
      </c>
      <c r="AD58" s="27">
        <v>1.749499207246173</v>
      </c>
      <c r="AE58" s="27">
        <v>1.7101362510608551</v>
      </c>
    </row>
    <row r="59" spans="1:31" x14ac:dyDescent="0.2">
      <c r="A59" s="13" t="s">
        <v>127</v>
      </c>
      <c r="B59" s="4" t="s">
        <v>128</v>
      </c>
      <c r="C59" s="27">
        <v>33.106208366446403</v>
      </c>
      <c r="D59" s="27">
        <v>52.441933582176006</v>
      </c>
      <c r="E59" s="27">
        <v>52.851475616465791</v>
      </c>
      <c r="F59" s="27">
        <v>42.834730011256589</v>
      </c>
      <c r="G59" s="27">
        <v>42.296463721883562</v>
      </c>
      <c r="H59" s="27">
        <v>25.282414366212596</v>
      </c>
      <c r="I59" s="27">
        <v>75.077096423773227</v>
      </c>
      <c r="J59" s="27">
        <v>73.749381354787673</v>
      </c>
      <c r="K59" s="27">
        <v>38.985668674670286</v>
      </c>
      <c r="L59" s="27">
        <v>44.355709216797159</v>
      </c>
      <c r="M59" s="27">
        <v>38.282158024735637</v>
      </c>
      <c r="N59" s="27">
        <v>24.976691842980717</v>
      </c>
      <c r="O59" s="27">
        <v>33.070481206773543</v>
      </c>
      <c r="P59" s="27">
        <v>37.339334628853138</v>
      </c>
      <c r="Q59" s="27">
        <v>52.491238302865327</v>
      </c>
      <c r="R59" s="27">
        <v>36.833567440131489</v>
      </c>
      <c r="S59" s="27">
        <v>27.070752151483561</v>
      </c>
      <c r="T59" s="27">
        <v>22.977037113232974</v>
      </c>
      <c r="U59" s="27">
        <v>47.739459326568188</v>
      </c>
      <c r="V59" s="27">
        <v>57.511007471621276</v>
      </c>
      <c r="W59" s="27">
        <v>71.163229984572027</v>
      </c>
      <c r="X59" s="27">
        <v>107.37389556725648</v>
      </c>
      <c r="Y59" s="27">
        <v>76.173908476172244</v>
      </c>
      <c r="Z59" s="27">
        <v>38.974672613701223</v>
      </c>
      <c r="AA59" s="27">
        <v>48.339551993888577</v>
      </c>
      <c r="AB59" s="27">
        <v>28.325203198857803</v>
      </c>
      <c r="AC59" s="27">
        <v>42.241186564956941</v>
      </c>
      <c r="AD59" s="27">
        <v>59.618386545867914</v>
      </c>
      <c r="AE59" s="27">
        <v>45.512029496596035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</v>
      </c>
      <c r="X60" s="21">
        <f t="shared" si="23"/>
        <v>0</v>
      </c>
      <c r="Y60" s="21">
        <f t="shared" si="23"/>
        <v>0</v>
      </c>
      <c r="Z60" s="21">
        <f t="shared" si="23"/>
        <v>0</v>
      </c>
      <c r="AA60" s="21">
        <f t="shared" si="23"/>
        <v>0</v>
      </c>
      <c r="AB60" s="21">
        <f t="shared" si="23"/>
        <v>0</v>
      </c>
      <c r="AC60" s="21">
        <f t="shared" si="23"/>
        <v>0</v>
      </c>
      <c r="AD60" s="21">
        <f t="shared" si="23"/>
        <v>0</v>
      </c>
      <c r="AE60" s="21">
        <f t="shared" si="23"/>
        <v>0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</v>
      </c>
      <c r="X62" s="21">
        <f t="shared" si="24"/>
        <v>0</v>
      </c>
      <c r="Y62" s="21">
        <f t="shared" si="24"/>
        <v>0</v>
      </c>
      <c r="Z62" s="21">
        <f t="shared" si="24"/>
        <v>0</v>
      </c>
      <c r="AA62" s="21">
        <f t="shared" si="24"/>
        <v>0</v>
      </c>
      <c r="AB62" s="21">
        <f t="shared" si="24"/>
        <v>0</v>
      </c>
      <c r="AC62" s="21">
        <f t="shared" si="24"/>
        <v>0</v>
      </c>
      <c r="AD62" s="21">
        <f t="shared" si="24"/>
        <v>0</v>
      </c>
      <c r="AE62" s="21">
        <f t="shared" si="24"/>
        <v>0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0</v>
      </c>
      <c r="AE67" s="21">
        <f t="shared" si="25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0</v>
      </c>
      <c r="AE80" s="21">
        <f t="shared" si="3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0</v>
      </c>
      <c r="AE91" s="21">
        <f t="shared" si="3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0</v>
      </c>
      <c r="AE94" s="21">
        <f t="shared" si="3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1.7085326324956871</v>
      </c>
      <c r="D111" s="28">
        <f t="shared" si="39"/>
        <v>1.7026304211262777</v>
      </c>
      <c r="E111" s="28">
        <f t="shared" si="39"/>
        <v>1.7902568663061258</v>
      </c>
      <c r="F111" s="28">
        <f t="shared" si="39"/>
        <v>1.7992782684664825</v>
      </c>
      <c r="G111" s="28">
        <f t="shared" si="39"/>
        <v>1.8799844698983379</v>
      </c>
      <c r="H111" s="28">
        <f t="shared" si="39"/>
        <v>1.9091867197243735</v>
      </c>
      <c r="I111" s="28">
        <f t="shared" si="39"/>
        <v>1.9866497749518857</v>
      </c>
      <c r="J111" s="28">
        <f t="shared" si="39"/>
        <v>2.0170276672556051</v>
      </c>
      <c r="K111" s="28">
        <f t="shared" si="39"/>
        <v>2.0312304413203015</v>
      </c>
      <c r="L111" s="28">
        <f t="shared" si="39"/>
        <v>1.8721534723702644</v>
      </c>
      <c r="M111" s="28">
        <f t="shared" si="39"/>
        <v>2.1307038272706698</v>
      </c>
      <c r="N111" s="28">
        <f t="shared" si="39"/>
        <v>2.1762194400270833</v>
      </c>
      <c r="O111" s="28">
        <f t="shared" si="39"/>
        <v>2.241769185923288</v>
      </c>
      <c r="P111" s="28">
        <f t="shared" si="39"/>
        <v>2.2921075371158515</v>
      </c>
      <c r="Q111" s="28">
        <f t="shared" si="39"/>
        <v>2.4061571930881431</v>
      </c>
      <c r="R111" s="28">
        <f t="shared" si="39"/>
        <v>2.5695556234151273</v>
      </c>
      <c r="S111" s="28">
        <f t="shared" si="39"/>
        <v>2.6859102348611299</v>
      </c>
      <c r="T111" s="28">
        <f t="shared" si="39"/>
        <v>2.7526949122857127</v>
      </c>
      <c r="U111" s="28">
        <f t="shared" si="39"/>
        <v>2.8314837335823269</v>
      </c>
      <c r="V111" s="28">
        <f t="shared" si="39"/>
        <v>2.8097784770568017</v>
      </c>
      <c r="W111" s="28">
        <f t="shared" si="39"/>
        <v>3.1221331034232613</v>
      </c>
      <c r="X111" s="28">
        <f t="shared" si="39"/>
        <v>3.6618435027806902</v>
      </c>
      <c r="Y111" s="28">
        <f t="shared" si="39"/>
        <v>3.7178249509585801</v>
      </c>
      <c r="Z111" s="28">
        <f t="shared" si="39"/>
        <v>3.7777646896108461</v>
      </c>
      <c r="AA111" s="28">
        <f t="shared" si="39"/>
        <v>3.7040229659036035</v>
      </c>
      <c r="AB111" s="28">
        <f t="shared" si="39"/>
        <v>3.7234684852586972</v>
      </c>
      <c r="AC111" s="28">
        <f t="shared" si="39"/>
        <v>4.2298209708491212</v>
      </c>
      <c r="AD111" s="28">
        <f t="shared" si="39"/>
        <v>4.2853953841823422</v>
      </c>
      <c r="AE111" s="28">
        <f t="shared" si="39"/>
        <v>4.526952169096031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0</v>
      </c>
      <c r="V112" s="21">
        <f t="shared" si="40"/>
        <v>0</v>
      </c>
      <c r="W112" s="21">
        <f t="shared" si="40"/>
        <v>0</v>
      </c>
      <c r="X112" s="21">
        <f t="shared" si="40"/>
        <v>0</v>
      </c>
      <c r="Y112" s="21">
        <f t="shared" si="40"/>
        <v>0</v>
      </c>
      <c r="Z112" s="21">
        <f t="shared" si="40"/>
        <v>0</v>
      </c>
      <c r="AA112" s="21">
        <f t="shared" si="40"/>
        <v>0</v>
      </c>
      <c r="AB112" s="21">
        <f t="shared" si="40"/>
        <v>0</v>
      </c>
      <c r="AC112" s="21">
        <f t="shared" si="40"/>
        <v>0</v>
      </c>
      <c r="AD112" s="21">
        <f t="shared" si="40"/>
        <v>0</v>
      </c>
      <c r="AE112" s="21">
        <f t="shared" si="40"/>
        <v>2.3728898015459732E-2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2.3728898015459732E-2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1.7085326324956871</v>
      </c>
      <c r="D149" s="21">
        <f t="shared" si="45"/>
        <v>1.7026304211262777</v>
      </c>
      <c r="E149" s="21">
        <f t="shared" si="45"/>
        <v>1.7902568663061258</v>
      </c>
      <c r="F149" s="21">
        <f t="shared" si="45"/>
        <v>1.7992782684664825</v>
      </c>
      <c r="G149" s="21">
        <f t="shared" si="45"/>
        <v>1.8799844698983379</v>
      </c>
      <c r="H149" s="21">
        <f t="shared" si="45"/>
        <v>1.9091867197243735</v>
      </c>
      <c r="I149" s="21">
        <f t="shared" si="45"/>
        <v>1.9866497749518857</v>
      </c>
      <c r="J149" s="21">
        <f t="shared" si="45"/>
        <v>2.0170276672556051</v>
      </c>
      <c r="K149" s="21">
        <f t="shared" si="45"/>
        <v>2.0312304413203015</v>
      </c>
      <c r="L149" s="21">
        <f t="shared" si="45"/>
        <v>1.8721534723702644</v>
      </c>
      <c r="M149" s="21">
        <f t="shared" si="45"/>
        <v>2.1307038272706698</v>
      </c>
      <c r="N149" s="21">
        <f t="shared" si="45"/>
        <v>2.1762194400270833</v>
      </c>
      <c r="O149" s="21">
        <f t="shared" si="45"/>
        <v>2.241769185923288</v>
      </c>
      <c r="P149" s="21">
        <f t="shared" si="45"/>
        <v>2.2921075371158515</v>
      </c>
      <c r="Q149" s="21">
        <f t="shared" si="45"/>
        <v>2.4061571930881431</v>
      </c>
      <c r="R149" s="21">
        <f t="shared" si="45"/>
        <v>2.5695556234151273</v>
      </c>
      <c r="S149" s="21">
        <f t="shared" si="45"/>
        <v>2.6859102348611299</v>
      </c>
      <c r="T149" s="21">
        <f t="shared" si="45"/>
        <v>2.7526949122857127</v>
      </c>
      <c r="U149" s="21">
        <f t="shared" si="45"/>
        <v>2.8314837335823269</v>
      </c>
      <c r="V149" s="21">
        <f t="shared" si="45"/>
        <v>2.8097784770568017</v>
      </c>
      <c r="W149" s="21">
        <f t="shared" si="45"/>
        <v>3.1221331034232613</v>
      </c>
      <c r="X149" s="21">
        <f t="shared" si="45"/>
        <v>3.6618435027806902</v>
      </c>
      <c r="Y149" s="21">
        <f t="shared" si="45"/>
        <v>3.7178249509585801</v>
      </c>
      <c r="Z149" s="21">
        <f t="shared" si="45"/>
        <v>3.7777646896108461</v>
      </c>
      <c r="AA149" s="21">
        <f t="shared" si="45"/>
        <v>3.7040229659036035</v>
      </c>
      <c r="AB149" s="21">
        <f t="shared" si="45"/>
        <v>3.7234684852586972</v>
      </c>
      <c r="AC149" s="21">
        <f t="shared" si="45"/>
        <v>4.2298209708491212</v>
      </c>
      <c r="AD149" s="21">
        <f t="shared" si="45"/>
        <v>4.2853953841823422</v>
      </c>
      <c r="AE149" s="21">
        <f t="shared" si="45"/>
        <v>4.5032232710805715</v>
      </c>
    </row>
    <row r="150" spans="1:31" x14ac:dyDescent="0.2">
      <c r="A150" s="13" t="s">
        <v>323</v>
      </c>
      <c r="B150" s="4" t="s">
        <v>324</v>
      </c>
      <c r="C150" s="27">
        <v>1.4248699466320816</v>
      </c>
      <c r="D150" s="27">
        <v>1.4530368690769324</v>
      </c>
      <c r="E150" s="27">
        <v>1.4819961490388882</v>
      </c>
      <c r="F150" s="27">
        <v>1.5117617924680626</v>
      </c>
      <c r="G150" s="27">
        <v>1.5423485635504759</v>
      </c>
      <c r="H150" s="27">
        <v>1.573771995836482</v>
      </c>
      <c r="I150" s="27">
        <v>1.6060484047063506</v>
      </c>
      <c r="J150" s="27">
        <v>1.6391949011935891</v>
      </c>
      <c r="K150" s="27">
        <v>1.6732294071897174</v>
      </c>
      <c r="L150" s="27">
        <v>1.7756564158471395</v>
      </c>
      <c r="M150" s="27">
        <v>1.764789356078373</v>
      </c>
      <c r="N150" s="27">
        <v>1.8024742381601124</v>
      </c>
      <c r="O150" s="27">
        <v>1.8447057298733682</v>
      </c>
      <c r="P150" s="27">
        <v>1.8994108371810832</v>
      </c>
      <c r="Q150" s="27">
        <v>1.9882537506471445</v>
      </c>
      <c r="R150" s="27">
        <v>2.106818798370655</v>
      </c>
      <c r="S150" s="27">
        <v>2.2764974121670072</v>
      </c>
      <c r="T150" s="27">
        <v>2.3772295844067042</v>
      </c>
      <c r="U150" s="27">
        <v>2.4672998916321602</v>
      </c>
      <c r="V150" s="27">
        <v>2.5458508728290781</v>
      </c>
      <c r="W150" s="27">
        <v>2.7554716412147129</v>
      </c>
      <c r="X150" s="27">
        <v>3.3059551853133269</v>
      </c>
      <c r="Y150" s="27">
        <v>3.3795453668951878</v>
      </c>
      <c r="Z150" s="27">
        <v>3.3299810510274837</v>
      </c>
      <c r="AA150" s="27">
        <v>3.3256921915087121</v>
      </c>
      <c r="AB150" s="27">
        <v>3.3203199877741367</v>
      </c>
      <c r="AC150" s="27">
        <v>3.8539822106747943</v>
      </c>
      <c r="AD150" s="27">
        <v>3.9961076596306726</v>
      </c>
      <c r="AE150" s="27">
        <v>4.1674706614166084</v>
      </c>
    </row>
    <row r="151" spans="1:31" x14ac:dyDescent="0.2">
      <c r="A151" s="13" t="s">
        <v>325</v>
      </c>
      <c r="B151" s="4" t="s">
        <v>326</v>
      </c>
      <c r="C151" s="27">
        <v>0.28366268586360549</v>
      </c>
      <c r="D151" s="27">
        <v>0.24959355204934533</v>
      </c>
      <c r="E151" s="27">
        <v>0.30826071726723769</v>
      </c>
      <c r="F151" s="27">
        <v>0.28751647599841978</v>
      </c>
      <c r="G151" s="27">
        <v>0.33763590634786211</v>
      </c>
      <c r="H151" s="27">
        <v>0.33541472388789162</v>
      </c>
      <c r="I151" s="27">
        <v>0.38060137024553498</v>
      </c>
      <c r="J151" s="27">
        <v>0.37783276606201599</v>
      </c>
      <c r="K151" s="27">
        <v>0.35800103413058415</v>
      </c>
      <c r="L151" s="27">
        <v>9.6497056523124888E-2</v>
      </c>
      <c r="M151" s="27">
        <v>0.3659144711922967</v>
      </c>
      <c r="N151" s="27">
        <v>0.37374520186697086</v>
      </c>
      <c r="O151" s="27">
        <v>0.39706345604991988</v>
      </c>
      <c r="P151" s="27">
        <v>0.39269669993476813</v>
      </c>
      <c r="Q151" s="27">
        <v>0.41790344244099881</v>
      </c>
      <c r="R151" s="27">
        <v>0.46273682504447217</v>
      </c>
      <c r="S151" s="27">
        <v>0.40941282269412277</v>
      </c>
      <c r="T151" s="27">
        <v>0.37546532787900838</v>
      </c>
      <c r="U151" s="27">
        <v>0.36418384195016673</v>
      </c>
      <c r="V151" s="27">
        <v>0.26392760422772366</v>
      </c>
      <c r="W151" s="27">
        <v>0.36666146220854845</v>
      </c>
      <c r="X151" s="27">
        <v>0.35588831746736344</v>
      </c>
      <c r="Y151" s="27">
        <v>0.3382795840633922</v>
      </c>
      <c r="Z151" s="27">
        <v>0.4477836385833624</v>
      </c>
      <c r="AA151" s="27">
        <v>0.37833077439489138</v>
      </c>
      <c r="AB151" s="27">
        <v>0.40314849748456044</v>
      </c>
      <c r="AC151" s="27">
        <v>0.37583876017432699</v>
      </c>
      <c r="AD151" s="27">
        <v>0.28928772455166962</v>
      </c>
      <c r="AE151" s="27">
        <v>0.33575260966396342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13.473656446545437</v>
      </c>
      <c r="D191" s="28">
        <f t="shared" si="53"/>
        <v>15.229477636865502</v>
      </c>
      <c r="E191" s="28">
        <f t="shared" si="53"/>
        <v>16.536778260175709</v>
      </c>
      <c r="F191" s="28">
        <f t="shared" si="53"/>
        <v>16.599924382776447</v>
      </c>
      <c r="G191" s="28">
        <f t="shared" si="53"/>
        <v>15.735375619728682</v>
      </c>
      <c r="H191" s="28">
        <f t="shared" si="53"/>
        <v>17.574735275548353</v>
      </c>
      <c r="I191" s="28">
        <f t="shared" si="53"/>
        <v>23.241945140758492</v>
      </c>
      <c r="J191" s="28">
        <f t="shared" si="53"/>
        <v>16.302045375465649</v>
      </c>
      <c r="K191" s="28">
        <f t="shared" si="53"/>
        <v>18.488817121278764</v>
      </c>
      <c r="L191" s="28">
        <f t="shared" si="53"/>
        <v>21.251158642860254</v>
      </c>
      <c r="M191" s="28">
        <f t="shared" si="53"/>
        <v>23.638902479933719</v>
      </c>
      <c r="N191" s="28">
        <f t="shared" si="53"/>
        <v>21.338163331389325</v>
      </c>
      <c r="O191" s="28">
        <f t="shared" si="53"/>
        <v>24.083691160876668</v>
      </c>
      <c r="P191" s="28">
        <f t="shared" si="53"/>
        <v>26.785427237022049</v>
      </c>
      <c r="Q191" s="28">
        <f t="shared" si="53"/>
        <v>27.420927536805682</v>
      </c>
      <c r="R191" s="28">
        <f t="shared" si="53"/>
        <v>23.041282751368406</v>
      </c>
      <c r="S191" s="28">
        <f t="shared" si="53"/>
        <v>24.35583322871231</v>
      </c>
      <c r="T191" s="28">
        <f t="shared" si="53"/>
        <v>24.089875286942618</v>
      </c>
      <c r="U191" s="28">
        <f t="shared" si="53"/>
        <v>26.75307451082594</v>
      </c>
      <c r="V191" s="28">
        <f t="shared" si="53"/>
        <v>23.517322793386796</v>
      </c>
      <c r="W191" s="28">
        <f t="shared" si="53"/>
        <v>29.441996586250323</v>
      </c>
      <c r="X191" s="28">
        <f t="shared" si="53"/>
        <v>29.178474018661998</v>
      </c>
      <c r="Y191" s="28">
        <f t="shared" si="53"/>
        <v>29.054858746433595</v>
      </c>
      <c r="Z191" s="28">
        <f t="shared" si="53"/>
        <v>31.249024732463422</v>
      </c>
      <c r="AA191" s="28">
        <f t="shared" si="53"/>
        <v>29.774127027558791</v>
      </c>
      <c r="AB191" s="28">
        <f t="shared" si="53"/>
        <v>33.796595566766648</v>
      </c>
      <c r="AC191" s="28">
        <f t="shared" si="53"/>
        <v>27.859811560550781</v>
      </c>
      <c r="AD191" s="28">
        <f t="shared" si="53"/>
        <v>28.187767610176643</v>
      </c>
      <c r="AE191" s="28">
        <f t="shared" si="53"/>
        <v>28.543111635204802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13.473656446545437</v>
      </c>
      <c r="D294" s="27">
        <v>15.229477636865502</v>
      </c>
      <c r="E294" s="27">
        <v>16.536778260175709</v>
      </c>
      <c r="F294" s="27">
        <v>16.599924382776447</v>
      </c>
      <c r="G294" s="27">
        <v>15.735375619728682</v>
      </c>
      <c r="H294" s="27">
        <v>17.574735275548353</v>
      </c>
      <c r="I294" s="27">
        <v>23.241945140758492</v>
      </c>
      <c r="J294" s="27">
        <v>16.302045375465649</v>
      </c>
      <c r="K294" s="27">
        <v>18.488817121278764</v>
      </c>
      <c r="L294" s="27">
        <v>21.251158642860254</v>
      </c>
      <c r="M294" s="27">
        <v>23.638902479933719</v>
      </c>
      <c r="N294" s="27">
        <v>21.338163331389325</v>
      </c>
      <c r="O294" s="27">
        <v>24.083691160876668</v>
      </c>
      <c r="P294" s="27">
        <v>26.785427237022049</v>
      </c>
      <c r="Q294" s="27">
        <v>27.420927536805682</v>
      </c>
      <c r="R294" s="27">
        <v>23.041282751368406</v>
      </c>
      <c r="S294" s="27">
        <v>24.35583322871231</v>
      </c>
      <c r="T294" s="27">
        <v>24.089875286942618</v>
      </c>
      <c r="U294" s="27">
        <v>26.75307451082594</v>
      </c>
      <c r="V294" s="27">
        <v>23.517322793386796</v>
      </c>
      <c r="W294" s="27">
        <v>29.441996586250323</v>
      </c>
      <c r="X294" s="27">
        <v>29.178474018661998</v>
      </c>
      <c r="Y294" s="27">
        <v>29.054858746433595</v>
      </c>
      <c r="Z294" s="27">
        <v>31.249024732463422</v>
      </c>
      <c r="AA294" s="27">
        <v>29.774127027558791</v>
      </c>
      <c r="AB294" s="27">
        <v>33.796595566766648</v>
      </c>
      <c r="AC294" s="27">
        <v>27.859811560550781</v>
      </c>
      <c r="AD294" s="27">
        <v>28.187767610176643</v>
      </c>
      <c r="AE294" s="27">
        <v>28.543111635204802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5390.1167607501302</v>
      </c>
      <c r="D297" s="28">
        <f t="shared" si="79"/>
        <v>6077.6716003496913</v>
      </c>
      <c r="E297" s="28">
        <f t="shared" si="79"/>
        <v>6756.4372390795206</v>
      </c>
      <c r="F297" s="28">
        <f t="shared" si="79"/>
        <v>6890.0802398175474</v>
      </c>
      <c r="G297" s="28">
        <f t="shared" si="79"/>
        <v>7353.8068301875874</v>
      </c>
      <c r="H297" s="28">
        <f t="shared" si="79"/>
        <v>8142.6642268329697</v>
      </c>
      <c r="I297" s="28">
        <f t="shared" si="79"/>
        <v>7621.4012206453262</v>
      </c>
      <c r="J297" s="28">
        <f t="shared" si="79"/>
        <v>8313.0185879614419</v>
      </c>
      <c r="K297" s="28">
        <f t="shared" si="79"/>
        <v>7330.3201208430801</v>
      </c>
      <c r="L297" s="28">
        <f t="shared" si="79"/>
        <v>8439.4552094115261</v>
      </c>
      <c r="M297" s="28">
        <f t="shared" si="79"/>
        <v>7773.8046330474526</v>
      </c>
      <c r="N297" s="28">
        <f t="shared" si="79"/>
        <v>8259.1561790648429</v>
      </c>
      <c r="O297" s="28">
        <f t="shared" si="79"/>
        <v>8545.0005514394397</v>
      </c>
      <c r="P297" s="28">
        <f t="shared" si="79"/>
        <v>9154.2569613774886</v>
      </c>
      <c r="Q297" s="28">
        <f t="shared" si="79"/>
        <v>8507.9276783978912</v>
      </c>
      <c r="R297" s="28">
        <f t="shared" si="79"/>
        <v>9719.5305005691589</v>
      </c>
      <c r="S297" s="28">
        <f t="shared" si="79"/>
        <v>10358.106017897688</v>
      </c>
      <c r="T297" s="28">
        <f t="shared" si="79"/>
        <v>14391.277537904572</v>
      </c>
      <c r="U297" s="28">
        <f t="shared" si="79"/>
        <v>12053.757940969626</v>
      </c>
      <c r="V297" s="28">
        <f t="shared" si="79"/>
        <v>10890.93155439924</v>
      </c>
      <c r="W297" s="28">
        <f t="shared" si="79"/>
        <v>12085.541099721799</v>
      </c>
      <c r="X297" s="28">
        <f t="shared" si="79"/>
        <v>10731.306433309443</v>
      </c>
      <c r="Y297" s="28">
        <f t="shared" si="79"/>
        <v>11686.421446268501</v>
      </c>
      <c r="Z297" s="28">
        <f t="shared" si="79"/>
        <v>10907.696887238139</v>
      </c>
      <c r="AA297" s="28">
        <f t="shared" si="79"/>
        <v>10547.284383385977</v>
      </c>
      <c r="AB297" s="28">
        <f t="shared" si="79"/>
        <v>11398.404192953871</v>
      </c>
      <c r="AC297" s="28">
        <f t="shared" si="79"/>
        <v>10862.308256838407</v>
      </c>
      <c r="AD297" s="28">
        <f t="shared" si="79"/>
        <v>14830.380399785505</v>
      </c>
      <c r="AE297" s="28">
        <f t="shared" si="79"/>
        <v>11282.917356539228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5175.3270105432566</v>
      </c>
      <c r="D298" s="21">
        <f t="shared" si="80"/>
        <v>5856.6789586652994</v>
      </c>
      <c r="E298" s="21">
        <f t="shared" si="80"/>
        <v>6529.2417059176123</v>
      </c>
      <c r="F298" s="21">
        <f t="shared" si="80"/>
        <v>6656.6818151781226</v>
      </c>
      <c r="G298" s="21">
        <f t="shared" si="80"/>
        <v>7114.2055140706452</v>
      </c>
      <c r="H298" s="21">
        <f t="shared" si="80"/>
        <v>7896.8600192385111</v>
      </c>
      <c r="I298" s="21">
        <f t="shared" si="80"/>
        <v>7369.3941215733512</v>
      </c>
      <c r="J298" s="21">
        <f t="shared" si="80"/>
        <v>8054.8085974119513</v>
      </c>
      <c r="K298" s="21">
        <f t="shared" si="80"/>
        <v>7065.9072388160712</v>
      </c>
      <c r="L298" s="21">
        <f t="shared" si="80"/>
        <v>8168.8394359070007</v>
      </c>
      <c r="M298" s="21">
        <f t="shared" si="80"/>
        <v>7496.9859680654108</v>
      </c>
      <c r="N298" s="21">
        <f t="shared" si="80"/>
        <v>7976.1346226052847</v>
      </c>
      <c r="O298" s="21">
        <f t="shared" si="80"/>
        <v>8322.5829116746881</v>
      </c>
      <c r="P298" s="21">
        <f t="shared" si="80"/>
        <v>8927.0122522140937</v>
      </c>
      <c r="Q298" s="21">
        <f t="shared" si="80"/>
        <v>8275.8558998358567</v>
      </c>
      <c r="R298" s="21">
        <f t="shared" si="80"/>
        <v>9482.6316526084847</v>
      </c>
      <c r="S298" s="21">
        <f t="shared" si="80"/>
        <v>10116.380100538372</v>
      </c>
      <c r="T298" s="21">
        <f t="shared" si="80"/>
        <v>14144.724551146617</v>
      </c>
      <c r="U298" s="21">
        <f t="shared" si="80"/>
        <v>11856.193479803636</v>
      </c>
      <c r="V298" s="21">
        <f t="shared" si="80"/>
        <v>10689.648247843381</v>
      </c>
      <c r="W298" s="21">
        <f t="shared" si="80"/>
        <v>11886.741839253593</v>
      </c>
      <c r="X298" s="21">
        <f t="shared" si="80"/>
        <v>10535.003132685741</v>
      </c>
      <c r="Y298" s="21">
        <f t="shared" si="80"/>
        <v>11494.247727951744</v>
      </c>
      <c r="Z298" s="21">
        <f t="shared" si="80"/>
        <v>10718.216289342918</v>
      </c>
      <c r="AA298" s="21">
        <f t="shared" si="80"/>
        <v>10422.380105981765</v>
      </c>
      <c r="AB298" s="21">
        <f t="shared" si="80"/>
        <v>11278.750473380902</v>
      </c>
      <c r="AC298" s="21">
        <f t="shared" si="80"/>
        <v>10747.905095096679</v>
      </c>
      <c r="AD298" s="21">
        <f t="shared" si="80"/>
        <v>14695.696776461558</v>
      </c>
      <c r="AE298" s="21">
        <f t="shared" si="80"/>
        <v>11154.17995827979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4910.5485155714659</v>
      </c>
      <c r="D299" s="21">
        <f t="shared" si="81"/>
        <v>5589.9093749948206</v>
      </c>
      <c r="E299" s="21">
        <f t="shared" si="81"/>
        <v>6261.1819070309066</v>
      </c>
      <c r="F299" s="21">
        <f t="shared" si="81"/>
        <v>6387.1921879890806</v>
      </c>
      <c r="G299" s="21">
        <f t="shared" si="81"/>
        <v>6848.0137093144594</v>
      </c>
      <c r="H299" s="21">
        <f t="shared" si="81"/>
        <v>7632.7815875980386</v>
      </c>
      <c r="I299" s="21">
        <f t="shared" si="81"/>
        <v>7112.038959063766</v>
      </c>
      <c r="J299" s="21">
        <f t="shared" si="81"/>
        <v>7805.4481208074649</v>
      </c>
      <c r="K299" s="21">
        <f t="shared" si="81"/>
        <v>6820.8590948391357</v>
      </c>
      <c r="L299" s="21">
        <f t="shared" si="81"/>
        <v>7926.6371241999805</v>
      </c>
      <c r="M299" s="21">
        <f t="shared" si="81"/>
        <v>7260.7814320422131</v>
      </c>
      <c r="N299" s="21">
        <f t="shared" si="81"/>
        <v>7742.4650282815464</v>
      </c>
      <c r="O299" s="21">
        <f t="shared" si="81"/>
        <v>8109.7831294964381</v>
      </c>
      <c r="P299" s="21">
        <f t="shared" si="81"/>
        <v>8731.4917704557229</v>
      </c>
      <c r="Q299" s="21">
        <f t="shared" si="81"/>
        <v>8091.0803898847607</v>
      </c>
      <c r="R299" s="21">
        <f t="shared" si="81"/>
        <v>9295.1722829982482</v>
      </c>
      <c r="S299" s="21">
        <f t="shared" si="81"/>
        <v>9923.5889903739026</v>
      </c>
      <c r="T299" s="21">
        <f t="shared" si="81"/>
        <v>13949.166059306232</v>
      </c>
      <c r="U299" s="21">
        <f t="shared" si="81"/>
        <v>11687.061970552961</v>
      </c>
      <c r="V299" s="21">
        <f t="shared" si="81"/>
        <v>10518.600211267987</v>
      </c>
      <c r="W299" s="21">
        <f t="shared" si="81"/>
        <v>11717.891700172797</v>
      </c>
      <c r="X299" s="21">
        <f t="shared" si="81"/>
        <v>10366.650979626558</v>
      </c>
      <c r="Y299" s="21">
        <f t="shared" si="81"/>
        <v>11328.887113550018</v>
      </c>
      <c r="Z299" s="21">
        <f t="shared" si="81"/>
        <v>10552.119537474497</v>
      </c>
      <c r="AA299" s="21">
        <f t="shared" si="81"/>
        <v>10385.857034351158</v>
      </c>
      <c r="AB299" s="21">
        <f t="shared" si="81"/>
        <v>11243.733510890364</v>
      </c>
      <c r="AC299" s="21">
        <f>+AC300+AC349+AC364</f>
        <v>10710.356069747155</v>
      </c>
      <c r="AD299" s="21">
        <f t="shared" si="81"/>
        <v>14672.61480557442</v>
      </c>
      <c r="AE299" s="21">
        <f t="shared" si="81"/>
        <v>11132.294805859763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4647.2359194657829</v>
      </c>
      <c r="D349" s="21">
        <f t="shared" si="88"/>
        <v>5325.5435958663393</v>
      </c>
      <c r="E349" s="21">
        <f t="shared" si="88"/>
        <v>5996.1336707309374</v>
      </c>
      <c r="F349" s="21">
        <f t="shared" si="88"/>
        <v>6121.3876464102314</v>
      </c>
      <c r="G349" s="21">
        <f t="shared" si="88"/>
        <v>6583.9535453722156</v>
      </c>
      <c r="H349" s="21">
        <f t="shared" si="88"/>
        <v>7369.8392888155813</v>
      </c>
      <c r="I349" s="21">
        <f t="shared" si="88"/>
        <v>6852.6529221952169</v>
      </c>
      <c r="J349" s="21">
        <f t="shared" si="88"/>
        <v>7550.2908596199832</v>
      </c>
      <c r="K349" s="21">
        <f t="shared" si="88"/>
        <v>6567.9828347517005</v>
      </c>
      <c r="L349" s="21">
        <f t="shared" si="88"/>
        <v>7675.2661623116564</v>
      </c>
      <c r="M349" s="21">
        <f t="shared" si="88"/>
        <v>7012.5829835275626</v>
      </c>
      <c r="N349" s="21">
        <f t="shared" si="88"/>
        <v>7495.6074329209596</v>
      </c>
      <c r="O349" s="21">
        <f t="shared" si="88"/>
        <v>7922.1322533775956</v>
      </c>
      <c r="P349" s="21">
        <f t="shared" si="88"/>
        <v>8552.9844416170363</v>
      </c>
      <c r="Q349" s="21">
        <f t="shared" si="88"/>
        <v>7918.2513689233429</v>
      </c>
      <c r="R349" s="21">
        <f t="shared" si="88"/>
        <v>9120.9364369247996</v>
      </c>
      <c r="S349" s="21">
        <f t="shared" si="88"/>
        <v>9746.5542005279058</v>
      </c>
      <c r="T349" s="21">
        <f t="shared" si="88"/>
        <v>13770.684525975641</v>
      </c>
      <c r="U349" s="21">
        <f t="shared" si="88"/>
        <v>11561.355030850264</v>
      </c>
      <c r="V349" s="21">
        <f t="shared" si="88"/>
        <v>10391.905384005522</v>
      </c>
      <c r="W349" s="21">
        <f t="shared" si="88"/>
        <v>11592.372797745651</v>
      </c>
      <c r="X349" s="21">
        <f t="shared" si="88"/>
        <v>10241.41690589596</v>
      </c>
      <c r="Y349" s="21">
        <f t="shared" si="88"/>
        <v>11205.238053720321</v>
      </c>
      <c r="Z349" s="21">
        <f t="shared" si="88"/>
        <v>10428.11148830055</v>
      </c>
      <c r="AA349" s="21">
        <f t="shared" si="88"/>
        <v>10329.312090957217</v>
      </c>
      <c r="AB349" s="21">
        <f t="shared" si="88"/>
        <v>11187.87440983112</v>
      </c>
      <c r="AC349" s="21">
        <f t="shared" si="88"/>
        <v>10653.019319864719</v>
      </c>
      <c r="AD349" s="21">
        <f t="shared" si="88"/>
        <v>14637.842846921027</v>
      </c>
      <c r="AE349" s="21">
        <f t="shared" si="88"/>
        <v>11098.127002318593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3626.5663038742368</v>
      </c>
      <c r="D350" s="21">
        <f t="shared" si="89"/>
        <v>4192.8537746364336</v>
      </c>
      <c r="E350" s="21">
        <f t="shared" si="89"/>
        <v>4758.9016078621917</v>
      </c>
      <c r="F350" s="21">
        <f t="shared" si="89"/>
        <v>4965.1435671207528</v>
      </c>
      <c r="G350" s="21">
        <f t="shared" si="89"/>
        <v>5358.6831694330212</v>
      </c>
      <c r="H350" s="21">
        <f t="shared" si="89"/>
        <v>6042.4368074719878</v>
      </c>
      <c r="I350" s="21">
        <f t="shared" si="89"/>
        <v>5385.5272152744792</v>
      </c>
      <c r="J350" s="21">
        <f t="shared" si="89"/>
        <v>5311.5988079793433</v>
      </c>
      <c r="K350" s="21">
        <f t="shared" si="89"/>
        <v>5063.2431807122921</v>
      </c>
      <c r="L350" s="21">
        <f t="shared" si="89"/>
        <v>5602.8824934864069</v>
      </c>
      <c r="M350" s="21">
        <f t="shared" si="89"/>
        <v>5428.7103983238549</v>
      </c>
      <c r="N350" s="21">
        <f t="shared" si="89"/>
        <v>5918.9435799708581</v>
      </c>
      <c r="O350" s="21">
        <f t="shared" si="89"/>
        <v>6244.7172319669398</v>
      </c>
      <c r="P350" s="21">
        <f t="shared" si="89"/>
        <v>6980.3057379928941</v>
      </c>
      <c r="Q350" s="21">
        <f t="shared" si="89"/>
        <v>6302.0379646086567</v>
      </c>
      <c r="R350" s="21">
        <f t="shared" si="89"/>
        <v>7178.1938905832685</v>
      </c>
      <c r="S350" s="21">
        <f t="shared" si="89"/>
        <v>7948.2393760242312</v>
      </c>
      <c r="T350" s="21">
        <f t="shared" si="89"/>
        <v>9100.9979567850733</v>
      </c>
      <c r="U350" s="21">
        <f t="shared" si="89"/>
        <v>9537.2844446610798</v>
      </c>
      <c r="V350" s="21">
        <f t="shared" si="89"/>
        <v>8414.3839265746228</v>
      </c>
      <c r="W350" s="21">
        <f t="shared" si="89"/>
        <v>8016.5105561695618</v>
      </c>
      <c r="X350" s="21">
        <f t="shared" si="89"/>
        <v>9248.3879792784901</v>
      </c>
      <c r="Y350" s="21">
        <f t="shared" si="89"/>
        <v>8813.4309274552616</v>
      </c>
      <c r="Z350" s="21">
        <f t="shared" si="89"/>
        <v>9430.1045783710706</v>
      </c>
      <c r="AA350" s="21">
        <f t="shared" si="89"/>
        <v>9213.1143259220044</v>
      </c>
      <c r="AB350" s="21">
        <f t="shared" si="89"/>
        <v>9232.0881050854714</v>
      </c>
      <c r="AC350" s="21">
        <f t="shared" si="89"/>
        <v>9604.6077832911815</v>
      </c>
      <c r="AD350" s="21">
        <f t="shared" si="89"/>
        <v>10004.014365899426</v>
      </c>
      <c r="AE350" s="21">
        <f t="shared" si="89"/>
        <v>9887.8368567259058</v>
      </c>
    </row>
    <row r="351" spans="1:31" x14ac:dyDescent="0.2">
      <c r="A351" s="9" t="s">
        <v>610</v>
      </c>
      <c r="B351" s="4" t="s">
        <v>611</v>
      </c>
      <c r="C351" s="35">
        <v>3092.9677564693907</v>
      </c>
      <c r="D351" s="35">
        <v>3282.3661104605326</v>
      </c>
      <c r="E351" s="35">
        <v>4042.2393481476802</v>
      </c>
      <c r="F351" s="35">
        <v>4220.8157635822663</v>
      </c>
      <c r="G351" s="35">
        <v>4618.9765269550817</v>
      </c>
      <c r="H351" s="35">
        <v>5156.6455133956706</v>
      </c>
      <c r="I351" s="35">
        <v>4703.1636590040007</v>
      </c>
      <c r="J351" s="35">
        <v>4640.7495637863631</v>
      </c>
      <c r="K351" s="35">
        <v>4277.0268214855296</v>
      </c>
      <c r="L351" s="35">
        <v>4517.7793716015831</v>
      </c>
      <c r="M351" s="35">
        <v>4536.6241742054963</v>
      </c>
      <c r="N351" s="35">
        <v>5115.5941405008798</v>
      </c>
      <c r="O351" s="35">
        <v>5373.292622414885</v>
      </c>
      <c r="P351" s="35">
        <v>5824.1211667476409</v>
      </c>
      <c r="Q351" s="35">
        <v>5431.309524926226</v>
      </c>
      <c r="R351" s="35">
        <v>6025.2709998628752</v>
      </c>
      <c r="S351" s="35">
        <v>6222.2591834275672</v>
      </c>
      <c r="T351" s="35">
        <v>6439.1694354445881</v>
      </c>
      <c r="U351" s="35">
        <v>6427.3824031526865</v>
      </c>
      <c r="V351" s="35">
        <v>5888.2292769232808</v>
      </c>
      <c r="W351" s="35">
        <v>5353.7718321647972</v>
      </c>
      <c r="X351" s="35">
        <v>6144.8905224670416</v>
      </c>
      <c r="Y351" s="35">
        <v>6162.3022326946548</v>
      </c>
      <c r="Z351" s="35">
        <v>6799.4469166503704</v>
      </c>
      <c r="AA351" s="35">
        <v>6789.6849379990927</v>
      </c>
      <c r="AB351" s="35">
        <v>7030.2070636155304</v>
      </c>
      <c r="AC351" s="35">
        <v>7035.3172889577272</v>
      </c>
      <c r="AD351" s="35">
        <v>7369.5812857814599</v>
      </c>
      <c r="AE351" s="35">
        <v>7161.8504054805417</v>
      </c>
    </row>
    <row r="352" spans="1:31" x14ac:dyDescent="0.2">
      <c r="A352" s="9" t="s">
        <v>612</v>
      </c>
      <c r="B352" s="4" t="s">
        <v>613</v>
      </c>
      <c r="C352" s="35">
        <v>416.43584015332664</v>
      </c>
      <c r="D352" s="35">
        <v>742.52184556111217</v>
      </c>
      <c r="E352" s="35">
        <v>517.78246469705357</v>
      </c>
      <c r="F352" s="35">
        <v>493.37406105384338</v>
      </c>
      <c r="G352" s="35">
        <v>548.93304976618595</v>
      </c>
      <c r="H352" s="35">
        <v>629.92457094592942</v>
      </c>
      <c r="I352" s="35">
        <v>495.22555075947082</v>
      </c>
      <c r="J352" s="35">
        <v>510.62024538644926</v>
      </c>
      <c r="K352" s="35">
        <v>698.70264817163036</v>
      </c>
      <c r="L352" s="35">
        <v>979.54104011018956</v>
      </c>
      <c r="M352" s="35">
        <v>844.85138824591252</v>
      </c>
      <c r="N352" s="35">
        <v>755.395045948026</v>
      </c>
      <c r="O352" s="35">
        <v>851.5384587245062</v>
      </c>
      <c r="P352" s="35">
        <v>1136.0149444782844</v>
      </c>
      <c r="Q352" s="35">
        <v>827.59665918616679</v>
      </c>
      <c r="R352" s="35">
        <v>1114.6871230921238</v>
      </c>
      <c r="S352" s="35">
        <v>1684.187195958614</v>
      </c>
      <c r="T352" s="35">
        <v>2628.4282168576378</v>
      </c>
      <c r="U352" s="35">
        <v>3088.3051868454486</v>
      </c>
      <c r="V352" s="35">
        <v>2511.5035423430859</v>
      </c>
      <c r="W352" s="35">
        <v>2649.3162524814629</v>
      </c>
      <c r="X352" s="35">
        <v>3090.8675960698924</v>
      </c>
      <c r="Y352" s="35">
        <v>2638.302235226844</v>
      </c>
      <c r="Z352" s="35">
        <v>2626.9881080205059</v>
      </c>
      <c r="AA352" s="35">
        <v>2397.1750085753483</v>
      </c>
      <c r="AB352" s="35">
        <v>2169.6359665585069</v>
      </c>
      <c r="AC352" s="35">
        <v>2545.1713156026331</v>
      </c>
      <c r="AD352" s="35">
        <v>2618.6145631844588</v>
      </c>
      <c r="AE352" s="35">
        <v>2714.7098559735523</v>
      </c>
    </row>
    <row r="353" spans="1:31" x14ac:dyDescent="0.2">
      <c r="A353" s="9" t="s">
        <v>614</v>
      </c>
      <c r="B353" s="4" t="s">
        <v>615</v>
      </c>
      <c r="C353" s="35">
        <v>7.0872953284898301</v>
      </c>
      <c r="D353" s="35">
        <v>10.569050993255102</v>
      </c>
      <c r="E353" s="35">
        <v>11.049914930719535</v>
      </c>
      <c r="F353" s="35">
        <v>8.5863487962014489</v>
      </c>
      <c r="G353" s="35">
        <v>10.500753972456982</v>
      </c>
      <c r="H353" s="35">
        <v>10.582125591120432</v>
      </c>
      <c r="I353" s="35">
        <v>8.743480677894981</v>
      </c>
      <c r="J353" s="35">
        <v>11.387501326081491</v>
      </c>
      <c r="K353" s="35">
        <v>8.786853811388589</v>
      </c>
      <c r="L353" s="35">
        <v>12.50371553042017</v>
      </c>
      <c r="M353" s="35">
        <v>11.62650608897644</v>
      </c>
      <c r="N353" s="35">
        <v>12.608145225830137</v>
      </c>
      <c r="O353" s="35">
        <v>11.173977408866577</v>
      </c>
      <c r="P353" s="35">
        <v>11.250559185500553</v>
      </c>
      <c r="Q353" s="35">
        <v>24.074492786745012</v>
      </c>
      <c r="R353" s="35">
        <v>35.673516088849588</v>
      </c>
      <c r="S353" s="35">
        <v>31.421068017835506</v>
      </c>
      <c r="T353" s="35">
        <v>20.05898264066758</v>
      </c>
      <c r="U353" s="35">
        <v>9.5246239180846271</v>
      </c>
      <c r="V353" s="35">
        <v>4.8371369396220532</v>
      </c>
      <c r="W353" s="35">
        <v>4.5726432878091705</v>
      </c>
      <c r="X353" s="35">
        <v>9.3000794827407507</v>
      </c>
      <c r="Y353" s="35">
        <v>9.2103367409143164</v>
      </c>
      <c r="Z353" s="35">
        <v>0</v>
      </c>
      <c r="AA353" s="35">
        <v>23.290203037527348</v>
      </c>
      <c r="AB353" s="35">
        <v>30.249943376533253</v>
      </c>
      <c r="AC353" s="35">
        <v>23.360126332504976</v>
      </c>
      <c r="AD353" s="35">
        <v>15.42628932032803</v>
      </c>
      <c r="AE353" s="35">
        <v>9.2162594112760665</v>
      </c>
    </row>
    <row r="354" spans="1:31" x14ac:dyDescent="0.2">
      <c r="A354" s="9" t="s">
        <v>616</v>
      </c>
      <c r="B354" s="4" t="s">
        <v>617</v>
      </c>
      <c r="C354" s="35">
        <v>110.07541192302963</v>
      </c>
      <c r="D354" s="35">
        <v>157.39676762153354</v>
      </c>
      <c r="E354" s="35">
        <v>187.82988008673766</v>
      </c>
      <c r="F354" s="35">
        <v>242.3673936884411</v>
      </c>
      <c r="G354" s="35">
        <v>180.27283873929713</v>
      </c>
      <c r="H354" s="35">
        <v>245.28459753926765</v>
      </c>
      <c r="I354" s="35">
        <v>178.39452483311257</v>
      </c>
      <c r="J354" s="35">
        <v>148.84149748045007</v>
      </c>
      <c r="K354" s="35">
        <v>78.72685724374341</v>
      </c>
      <c r="L354" s="35">
        <v>93.058366244214312</v>
      </c>
      <c r="M354" s="35">
        <v>35.608329783469074</v>
      </c>
      <c r="N354" s="35">
        <v>35.346248296121821</v>
      </c>
      <c r="O354" s="35">
        <v>8.7121734186824806</v>
      </c>
      <c r="P354" s="35">
        <v>8.9190675814676474</v>
      </c>
      <c r="Q354" s="35">
        <v>19.057287709517958</v>
      </c>
      <c r="R354" s="35">
        <v>2.5622515394202683</v>
      </c>
      <c r="S354" s="35">
        <v>10.371928620213687</v>
      </c>
      <c r="T354" s="35">
        <v>13.341321842181637</v>
      </c>
      <c r="U354" s="35">
        <v>12.072230744859073</v>
      </c>
      <c r="V354" s="35">
        <v>9.8139703686329103</v>
      </c>
      <c r="W354" s="35">
        <v>8.8498282354925966</v>
      </c>
      <c r="X354" s="35">
        <v>3.3297812588150499</v>
      </c>
      <c r="Y354" s="35">
        <v>3.6161227928474635</v>
      </c>
      <c r="Z354" s="35">
        <v>3.6695537001947951</v>
      </c>
      <c r="AA354" s="35">
        <v>2.9641763100350782</v>
      </c>
      <c r="AB354" s="35">
        <v>1.9951315349010927</v>
      </c>
      <c r="AC354" s="35">
        <v>0.75905239831685267</v>
      </c>
      <c r="AD354" s="35">
        <v>0.39222761317753424</v>
      </c>
      <c r="AE354" s="35">
        <v>2.060335860534237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979.73245924889227</v>
      </c>
      <c r="D355" s="21">
        <f t="shared" si="90"/>
        <v>1095.6089604007952</v>
      </c>
      <c r="E355" s="21">
        <f t="shared" si="90"/>
        <v>1215.2309124370108</v>
      </c>
      <c r="F355" s="21">
        <f t="shared" si="90"/>
        <v>1126.4120650872965</v>
      </c>
      <c r="G355" s="21">
        <f t="shared" si="90"/>
        <v>1181.4572777388137</v>
      </c>
      <c r="H355" s="21">
        <f t="shared" si="90"/>
        <v>1263.3018372349802</v>
      </c>
      <c r="I355" s="21">
        <f t="shared" si="90"/>
        <v>1354.3033783758974</v>
      </c>
      <c r="J355" s="21">
        <f t="shared" si="90"/>
        <v>1348.2460802216128</v>
      </c>
      <c r="K355" s="21">
        <f t="shared" si="90"/>
        <v>1447.2422216983555</v>
      </c>
      <c r="L355" s="21">
        <f t="shared" si="90"/>
        <v>1499.8335182532539</v>
      </c>
      <c r="M355" s="21">
        <f t="shared" si="90"/>
        <v>1566.7221049079249</v>
      </c>
      <c r="N355" s="21">
        <f t="shared" si="90"/>
        <v>1563.6353367653362</v>
      </c>
      <c r="O355" s="21">
        <f t="shared" si="90"/>
        <v>1588.6394502550916</v>
      </c>
      <c r="P355" s="21">
        <f t="shared" si="90"/>
        <v>1503.4756463545509</v>
      </c>
      <c r="Q355" s="21">
        <f t="shared" si="90"/>
        <v>1587.7353759037057</v>
      </c>
      <c r="R355" s="21">
        <f t="shared" si="90"/>
        <v>1693.4991596679647</v>
      </c>
      <c r="S355" s="21">
        <f t="shared" si="90"/>
        <v>1742.0221216416273</v>
      </c>
      <c r="T355" s="21">
        <f t="shared" si="90"/>
        <v>1835.477578879163</v>
      </c>
      <c r="U355" s="21">
        <f t="shared" si="90"/>
        <v>1883.1610432408249</v>
      </c>
      <c r="V355" s="21">
        <f t="shared" si="90"/>
        <v>1888.4434205224929</v>
      </c>
      <c r="W355" s="21">
        <f t="shared" si="90"/>
        <v>1634.3985277830889</v>
      </c>
      <c r="X355" s="21">
        <f t="shared" si="90"/>
        <v>924.16462073339494</v>
      </c>
      <c r="Y355" s="21">
        <f t="shared" si="90"/>
        <v>935.95540201826043</v>
      </c>
      <c r="Z355" s="21">
        <f t="shared" si="90"/>
        <v>947.77729305289995</v>
      </c>
      <c r="AA355" s="21">
        <f t="shared" si="90"/>
        <v>959.63029383731305</v>
      </c>
      <c r="AB355" s="21">
        <f t="shared" si="90"/>
        <v>971.5144043714995</v>
      </c>
      <c r="AC355" s="21">
        <f t="shared" si="90"/>
        <v>983.42962465546043</v>
      </c>
      <c r="AD355" s="21">
        <f t="shared" si="90"/>
        <v>995.37595468919483</v>
      </c>
      <c r="AE355" s="21">
        <f t="shared" si="90"/>
        <v>1000.3820517023477</v>
      </c>
    </row>
    <row r="356" spans="1:31" x14ac:dyDescent="0.2">
      <c r="A356" s="9" t="s">
        <v>800</v>
      </c>
      <c r="B356" s="4" t="s">
        <v>801</v>
      </c>
      <c r="C356" s="35">
        <v>658.11453213636207</v>
      </c>
      <c r="D356" s="35">
        <v>735.95211791937038</v>
      </c>
      <c r="E356" s="35">
        <v>816.30563101814676</v>
      </c>
      <c r="F356" s="35">
        <v>756.64345118870551</v>
      </c>
      <c r="G356" s="35">
        <v>793.6189071190646</v>
      </c>
      <c r="H356" s="35">
        <v>848.59625677431654</v>
      </c>
      <c r="I356" s="35">
        <v>909.72461493605056</v>
      </c>
      <c r="J356" s="35">
        <v>905.6557531736529</v>
      </c>
      <c r="K356" s="35">
        <v>972.15431481283667</v>
      </c>
      <c r="L356" s="35">
        <v>1007.4814045707959</v>
      </c>
      <c r="M356" s="35">
        <v>1052.4123961858429</v>
      </c>
      <c r="N356" s="35">
        <v>1050.3389250531925</v>
      </c>
      <c r="O356" s="35">
        <v>1067.1349087888038</v>
      </c>
      <c r="P356" s="35">
        <v>1009.9279269950945</v>
      </c>
      <c r="Q356" s="35">
        <v>1066.5276159884459</v>
      </c>
      <c r="R356" s="35">
        <v>1137.5721980188798</v>
      </c>
      <c r="S356" s="35">
        <v>1170.1664701752288</v>
      </c>
      <c r="T356" s="35">
        <v>1232.9431945093625</v>
      </c>
      <c r="U356" s="35">
        <v>1264.9735519225221</v>
      </c>
      <c r="V356" s="35">
        <v>1268.5218769988985</v>
      </c>
      <c r="W356" s="35">
        <v>1097.8726000983443</v>
      </c>
      <c r="X356" s="35">
        <v>295.8246427867511</v>
      </c>
      <c r="Y356" s="35">
        <v>286.58616155870334</v>
      </c>
      <c r="Z356" s="35">
        <v>277.04795745589854</v>
      </c>
      <c r="AA356" s="35">
        <v>267.21003047833636</v>
      </c>
      <c r="AB356" s="35">
        <v>257.07238062601698</v>
      </c>
      <c r="AC356" s="35">
        <v>246.63500789894053</v>
      </c>
      <c r="AD356" s="35">
        <v>235.89791229710696</v>
      </c>
      <c r="AE356" s="35">
        <v>227.54161917490248</v>
      </c>
    </row>
    <row r="357" spans="1:31" x14ac:dyDescent="0.2">
      <c r="A357" s="9" t="s">
        <v>802</v>
      </c>
      <c r="B357" s="4" t="s">
        <v>803</v>
      </c>
      <c r="C357" s="35">
        <v>321.6179271125302</v>
      </c>
      <c r="D357" s="35">
        <v>359.65684248142497</v>
      </c>
      <c r="E357" s="35">
        <v>398.92528141886407</v>
      </c>
      <c r="F357" s="35">
        <v>369.76861389859101</v>
      </c>
      <c r="G357" s="35">
        <v>387.83837061974907</v>
      </c>
      <c r="H357" s="35">
        <v>414.70558046066361</v>
      </c>
      <c r="I357" s="35">
        <v>444.57876343984685</v>
      </c>
      <c r="J357" s="35">
        <v>442.59032704795982</v>
      </c>
      <c r="K357" s="35">
        <v>475.08790688551886</v>
      </c>
      <c r="L357" s="35">
        <v>492.35211368245803</v>
      </c>
      <c r="M357" s="35">
        <v>514.30970872208206</v>
      </c>
      <c r="N357" s="35">
        <v>513.29641171214371</v>
      </c>
      <c r="O357" s="35">
        <v>521.50454146628783</v>
      </c>
      <c r="P357" s="35">
        <v>493.54771935945632</v>
      </c>
      <c r="Q357" s="35">
        <v>521.20775991525989</v>
      </c>
      <c r="R357" s="35">
        <v>555.926961649085</v>
      </c>
      <c r="S357" s="35">
        <v>571.85565146639851</v>
      </c>
      <c r="T357" s="35">
        <v>602.5343843698007</v>
      </c>
      <c r="U357" s="35">
        <v>618.18749131830282</v>
      </c>
      <c r="V357" s="35">
        <v>619.92154352359444</v>
      </c>
      <c r="W357" s="35">
        <v>536.5259276847446</v>
      </c>
      <c r="X357" s="35">
        <v>628.33997794664378</v>
      </c>
      <c r="Y357" s="35">
        <v>649.36924045955709</v>
      </c>
      <c r="Z357" s="35">
        <v>670.72933559700141</v>
      </c>
      <c r="AA357" s="35">
        <v>692.42026335897663</v>
      </c>
      <c r="AB357" s="35">
        <v>714.44202374548252</v>
      </c>
      <c r="AC357" s="35">
        <v>736.79461675651987</v>
      </c>
      <c r="AD357" s="35">
        <v>759.4780423920879</v>
      </c>
      <c r="AE357" s="35">
        <v>772.84043252744516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40.937156342653651</v>
      </c>
      <c r="D358" s="21">
        <f t="shared" si="91"/>
        <v>37.080860829110719</v>
      </c>
      <c r="E358" s="21">
        <f t="shared" si="91"/>
        <v>22.001150431734047</v>
      </c>
      <c r="F358" s="21">
        <f t="shared" si="91"/>
        <v>29.832014202182528</v>
      </c>
      <c r="G358" s="21">
        <f t="shared" si="91"/>
        <v>43.813098200380324</v>
      </c>
      <c r="H358" s="21">
        <f t="shared" si="91"/>
        <v>64.100644108613636</v>
      </c>
      <c r="I358" s="21">
        <f t="shared" si="91"/>
        <v>112.82232854483989</v>
      </c>
      <c r="J358" s="21">
        <f t="shared" si="91"/>
        <v>890.44597141902727</v>
      </c>
      <c r="K358" s="21">
        <f t="shared" si="91"/>
        <v>57.497432341052736</v>
      </c>
      <c r="L358" s="21">
        <f t="shared" si="91"/>
        <v>572.55015057199626</v>
      </c>
      <c r="M358" s="21">
        <f t="shared" si="91"/>
        <v>17.150480295783062</v>
      </c>
      <c r="N358" s="21">
        <f t="shared" si="91"/>
        <v>13.028516184765312</v>
      </c>
      <c r="O358" s="21">
        <f t="shared" si="91"/>
        <v>88.775571155564592</v>
      </c>
      <c r="P358" s="21">
        <f t="shared" si="91"/>
        <v>69.203057269590687</v>
      </c>
      <c r="Q358" s="21">
        <f t="shared" si="91"/>
        <v>28.478028410980627</v>
      </c>
      <c r="R358" s="21">
        <f t="shared" si="91"/>
        <v>249.24338667356596</v>
      </c>
      <c r="S358" s="21">
        <f t="shared" si="91"/>
        <v>56.292702862046468</v>
      </c>
      <c r="T358" s="21">
        <f t="shared" si="91"/>
        <v>2834.2089903114042</v>
      </c>
      <c r="U358" s="21">
        <f t="shared" si="91"/>
        <v>140.90954294835808</v>
      </c>
      <c r="V358" s="21">
        <f t="shared" si="91"/>
        <v>89.078036908406105</v>
      </c>
      <c r="W358" s="21">
        <f t="shared" si="91"/>
        <v>1941.4637137930008</v>
      </c>
      <c r="X358" s="21">
        <f t="shared" si="91"/>
        <v>68.864305884075563</v>
      </c>
      <c r="Y358" s="21">
        <f t="shared" si="91"/>
        <v>1455.8517242467994</v>
      </c>
      <c r="Z358" s="21">
        <f t="shared" si="91"/>
        <v>50.229616876578021</v>
      </c>
      <c r="AA358" s="21">
        <f t="shared" si="91"/>
        <v>156.56747119789847</v>
      </c>
      <c r="AB358" s="21">
        <f t="shared" si="91"/>
        <v>984.2719003741488</v>
      </c>
      <c r="AC358" s="21">
        <f t="shared" si="91"/>
        <v>64.981911918077884</v>
      </c>
      <c r="AD358" s="21">
        <f t="shared" si="91"/>
        <v>3638.4525263324063</v>
      </c>
      <c r="AE358" s="21">
        <f t="shared" si="91"/>
        <v>209.9080938903403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40.937156342653651</v>
      </c>
      <c r="D359" s="21">
        <f t="shared" si="92"/>
        <v>37.080860829110719</v>
      </c>
      <c r="E359" s="21">
        <f t="shared" si="92"/>
        <v>22.001150431734047</v>
      </c>
      <c r="F359" s="21">
        <f t="shared" si="92"/>
        <v>29.832014202182528</v>
      </c>
      <c r="G359" s="21">
        <f t="shared" si="92"/>
        <v>43.813098200380324</v>
      </c>
      <c r="H359" s="21">
        <f t="shared" si="92"/>
        <v>64.100644108613636</v>
      </c>
      <c r="I359" s="21">
        <f t="shared" si="92"/>
        <v>112.82232854483989</v>
      </c>
      <c r="J359" s="21">
        <f t="shared" si="92"/>
        <v>890.44597141902727</v>
      </c>
      <c r="K359" s="21">
        <f t="shared" si="92"/>
        <v>57.497432341052736</v>
      </c>
      <c r="L359" s="21">
        <f t="shared" si="92"/>
        <v>572.55015057199626</v>
      </c>
      <c r="M359" s="21">
        <f t="shared" si="92"/>
        <v>17.150480295783062</v>
      </c>
      <c r="N359" s="21">
        <f t="shared" si="92"/>
        <v>13.028516184765312</v>
      </c>
      <c r="O359" s="21">
        <f t="shared" si="92"/>
        <v>88.775571155564592</v>
      </c>
      <c r="P359" s="21">
        <f t="shared" si="92"/>
        <v>69.203057269590687</v>
      </c>
      <c r="Q359" s="21">
        <f t="shared" si="92"/>
        <v>28.478028410980627</v>
      </c>
      <c r="R359" s="21">
        <f t="shared" si="92"/>
        <v>249.24338667356596</v>
      </c>
      <c r="S359" s="21">
        <f t="shared" si="92"/>
        <v>56.292702862046468</v>
      </c>
      <c r="T359" s="21">
        <f t="shared" si="92"/>
        <v>2834.2089903114042</v>
      </c>
      <c r="U359" s="21">
        <f t="shared" si="92"/>
        <v>140.90954294835808</v>
      </c>
      <c r="V359" s="21">
        <f t="shared" si="92"/>
        <v>89.078036908406105</v>
      </c>
      <c r="W359" s="21">
        <f t="shared" si="92"/>
        <v>1941.4637137930008</v>
      </c>
      <c r="X359" s="21">
        <f t="shared" si="92"/>
        <v>68.864305884075563</v>
      </c>
      <c r="Y359" s="21">
        <f t="shared" si="92"/>
        <v>1455.8517242467994</v>
      </c>
      <c r="Z359" s="21">
        <f t="shared" si="92"/>
        <v>50.229616876578021</v>
      </c>
      <c r="AA359" s="21">
        <f t="shared" si="92"/>
        <v>156.56747119789847</v>
      </c>
      <c r="AB359" s="21">
        <f t="shared" si="92"/>
        <v>984.2719003741488</v>
      </c>
      <c r="AC359" s="21">
        <f t="shared" si="92"/>
        <v>64.981911918077884</v>
      </c>
      <c r="AD359" s="21">
        <f t="shared" si="92"/>
        <v>3638.4525263324063</v>
      </c>
      <c r="AE359" s="21">
        <f t="shared" si="92"/>
        <v>209.9080938903403</v>
      </c>
    </row>
    <row r="360" spans="1:31" x14ac:dyDescent="0.2">
      <c r="A360" s="9" t="s">
        <v>624</v>
      </c>
      <c r="B360" s="4" t="s">
        <v>556</v>
      </c>
      <c r="C360" s="35">
        <v>14.353172380883436</v>
      </c>
      <c r="D360" s="35">
        <v>6.253275608712868</v>
      </c>
      <c r="E360" s="35">
        <v>0.41979692677816299</v>
      </c>
      <c r="F360" s="35">
        <v>7.2700092059385915</v>
      </c>
      <c r="G360" s="35">
        <v>13.317026209009008</v>
      </c>
      <c r="H360" s="35">
        <v>4.7585073607628763</v>
      </c>
      <c r="I360" s="35">
        <v>9.7645250482966954</v>
      </c>
      <c r="J360" s="35">
        <v>47.524409311851571</v>
      </c>
      <c r="K360" s="35">
        <v>6.0931218678610835</v>
      </c>
      <c r="L360" s="35">
        <v>211.89067886240446</v>
      </c>
      <c r="M360" s="35">
        <v>4.6541647720261077</v>
      </c>
      <c r="N360" s="35">
        <v>4.8579968058374696</v>
      </c>
      <c r="O360" s="35">
        <v>28.403023282880916</v>
      </c>
      <c r="P360" s="35">
        <v>31.288217190044126</v>
      </c>
      <c r="Q360" s="35">
        <v>3.5743403071921045</v>
      </c>
      <c r="R360" s="35">
        <v>67.429578042263543</v>
      </c>
      <c r="S360" s="35">
        <v>21.759069609362939</v>
      </c>
      <c r="T360" s="35">
        <v>48.385842311887686</v>
      </c>
      <c r="U360" s="35">
        <v>21.033524631867731</v>
      </c>
      <c r="V360" s="35">
        <v>14.421116392153888</v>
      </c>
      <c r="W360" s="35">
        <v>255.65632840790127</v>
      </c>
      <c r="X360" s="35">
        <v>11.065167549759671</v>
      </c>
      <c r="Y360" s="35">
        <v>83.13920407672498</v>
      </c>
      <c r="Z360" s="35">
        <v>19.941567307878291</v>
      </c>
      <c r="AA360" s="35">
        <v>7.4061398856626086</v>
      </c>
      <c r="AB360" s="35">
        <v>537.48444729999846</v>
      </c>
      <c r="AC360" s="35">
        <v>13.607486857190201</v>
      </c>
      <c r="AD360" s="35">
        <v>828.5138839183968</v>
      </c>
      <c r="AE360" s="35">
        <v>16.063905521800226</v>
      </c>
    </row>
    <row r="361" spans="1:31" x14ac:dyDescent="0.2">
      <c r="A361" s="9" t="s">
        <v>625</v>
      </c>
      <c r="B361" s="4" t="s">
        <v>592</v>
      </c>
      <c r="C361" s="35">
        <v>26.583983961770215</v>
      </c>
      <c r="D361" s="35">
        <v>30.827585220397854</v>
      </c>
      <c r="E361" s="35">
        <v>21.581353504955885</v>
      </c>
      <c r="F361" s="35">
        <v>22.562004996243935</v>
      </c>
      <c r="G361" s="35">
        <v>30.496071991371316</v>
      </c>
      <c r="H361" s="35">
        <v>59.342136747850759</v>
      </c>
      <c r="I361" s="35">
        <v>103.0578034965432</v>
      </c>
      <c r="J361" s="35">
        <v>842.92156210717576</v>
      </c>
      <c r="K361" s="35">
        <v>51.40431047319165</v>
      </c>
      <c r="L361" s="35">
        <v>360.65947170959186</v>
      </c>
      <c r="M361" s="35">
        <v>12.496315523756955</v>
      </c>
      <c r="N361" s="35">
        <v>8.1705193789278425</v>
      </c>
      <c r="O361" s="35">
        <v>60.372547872683676</v>
      </c>
      <c r="P361" s="35">
        <v>37.914840079546565</v>
      </c>
      <c r="Q361" s="35">
        <v>24.903688103788522</v>
      </c>
      <c r="R361" s="35">
        <v>181.81380863130244</v>
      </c>
      <c r="S361" s="35">
        <v>34.533633252683529</v>
      </c>
      <c r="T361" s="35">
        <v>2785.8231479995166</v>
      </c>
      <c r="U361" s="35">
        <v>119.87601831649036</v>
      </c>
      <c r="V361" s="35">
        <v>74.656920516252214</v>
      </c>
      <c r="W361" s="35">
        <v>1685.8073853850995</v>
      </c>
      <c r="X361" s="35">
        <v>57.799138334315892</v>
      </c>
      <c r="Y361" s="35">
        <v>1372.7125201700744</v>
      </c>
      <c r="Z361" s="35">
        <v>30.288049568699726</v>
      </c>
      <c r="AA361" s="35">
        <v>149.16133131223586</v>
      </c>
      <c r="AB361" s="35">
        <v>446.78745307415028</v>
      </c>
      <c r="AC361" s="35">
        <v>51.374425060887681</v>
      </c>
      <c r="AD361" s="35">
        <v>2809.9386424140093</v>
      </c>
      <c r="AE361" s="35">
        <v>193.84418836854007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263.31259610568264</v>
      </c>
      <c r="D364" s="21">
        <f t="shared" si="93"/>
        <v>264.36577912848105</v>
      </c>
      <c r="E364" s="21">
        <f t="shared" si="93"/>
        <v>265.04823629996872</v>
      </c>
      <c r="F364" s="21">
        <f t="shared" si="93"/>
        <v>265.80454157884935</v>
      </c>
      <c r="G364" s="21">
        <f t="shared" si="93"/>
        <v>264.06016394224372</v>
      </c>
      <c r="H364" s="21">
        <f t="shared" si="93"/>
        <v>262.94229878245699</v>
      </c>
      <c r="I364" s="21">
        <f t="shared" si="93"/>
        <v>259.3860368685489</v>
      </c>
      <c r="J364" s="21">
        <f t="shared" si="93"/>
        <v>255.15726118748188</v>
      </c>
      <c r="K364" s="21">
        <f t="shared" si="93"/>
        <v>252.87626008743527</v>
      </c>
      <c r="L364" s="21">
        <f t="shared" si="93"/>
        <v>251.37096188832356</v>
      </c>
      <c r="M364" s="21">
        <f t="shared" si="93"/>
        <v>248.19844851465024</v>
      </c>
      <c r="N364" s="21">
        <f t="shared" si="93"/>
        <v>246.85759536058691</v>
      </c>
      <c r="O364" s="21">
        <f t="shared" si="93"/>
        <v>187.65087611884258</v>
      </c>
      <c r="P364" s="21">
        <f t="shared" si="93"/>
        <v>178.50732883868648</v>
      </c>
      <c r="Q364" s="21">
        <f t="shared" si="93"/>
        <v>172.8290209614176</v>
      </c>
      <c r="R364" s="21">
        <f t="shared" si="93"/>
        <v>174.23584607344776</v>
      </c>
      <c r="S364" s="21">
        <f t="shared" si="93"/>
        <v>177.03478984599732</v>
      </c>
      <c r="T364" s="21">
        <f t="shared" si="93"/>
        <v>178.48153333058977</v>
      </c>
      <c r="U364" s="21">
        <f t="shared" si="93"/>
        <v>125.70693970269639</v>
      </c>
      <c r="V364" s="21">
        <f t="shared" si="93"/>
        <v>126.69482726246447</v>
      </c>
      <c r="W364" s="21">
        <f t="shared" si="93"/>
        <v>125.51890242714632</v>
      </c>
      <c r="X364" s="21">
        <f t="shared" si="93"/>
        <v>125.23407373059784</v>
      </c>
      <c r="Y364" s="21">
        <f t="shared" si="93"/>
        <v>123.64905982969753</v>
      </c>
      <c r="Z364" s="21">
        <f t="shared" si="93"/>
        <v>124.00804917394589</v>
      </c>
      <c r="AA364" s="21">
        <f t="shared" si="93"/>
        <v>56.544943393940414</v>
      </c>
      <c r="AB364" s="21">
        <f t="shared" si="93"/>
        <v>55.859101059244928</v>
      </c>
      <c r="AC364" s="21">
        <f t="shared" si="93"/>
        <v>57.336749882436202</v>
      </c>
      <c r="AD364" s="21">
        <f t="shared" si="93"/>
        <v>34.77195865339219</v>
      </c>
      <c r="AE364" s="21">
        <f t="shared" si="93"/>
        <v>34.167803541169086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263.31259610568264</v>
      </c>
      <c r="D366" s="35">
        <v>264.36577912848105</v>
      </c>
      <c r="E366" s="35">
        <v>265.04823629996872</v>
      </c>
      <c r="F366" s="35">
        <v>265.80454157884935</v>
      </c>
      <c r="G366" s="35">
        <v>264.06016394224372</v>
      </c>
      <c r="H366" s="35">
        <v>262.94229878245699</v>
      </c>
      <c r="I366" s="35">
        <v>259.3860368685489</v>
      </c>
      <c r="J366" s="35">
        <v>255.15726118748188</v>
      </c>
      <c r="K366" s="35">
        <v>252.87626008743527</v>
      </c>
      <c r="L366" s="35">
        <v>251.37096188832356</v>
      </c>
      <c r="M366" s="35">
        <v>248.19844851465024</v>
      </c>
      <c r="N366" s="35">
        <v>246.85759536058691</v>
      </c>
      <c r="O366" s="35">
        <v>187.65087611884258</v>
      </c>
      <c r="P366" s="35">
        <v>178.50732883868648</v>
      </c>
      <c r="Q366" s="35">
        <v>172.8290209614176</v>
      </c>
      <c r="R366" s="35">
        <v>174.23584607344776</v>
      </c>
      <c r="S366" s="35">
        <v>177.03478984599732</v>
      </c>
      <c r="T366" s="35">
        <v>178.48153333058977</v>
      </c>
      <c r="U366" s="35">
        <v>125.70693970269639</v>
      </c>
      <c r="V366" s="35">
        <v>126.69482726246447</v>
      </c>
      <c r="W366" s="35">
        <v>125.51890242714632</v>
      </c>
      <c r="X366" s="35">
        <v>125.23407373059784</v>
      </c>
      <c r="Y366" s="35">
        <v>123.64905982969753</v>
      </c>
      <c r="Z366" s="35">
        <v>124.00804917394589</v>
      </c>
      <c r="AA366" s="35">
        <v>56.544943393940414</v>
      </c>
      <c r="AB366" s="35">
        <v>55.859101059244928</v>
      </c>
      <c r="AC366" s="35">
        <v>57.336749882436202</v>
      </c>
      <c r="AD366" s="35">
        <v>34.77195865339219</v>
      </c>
      <c r="AE366" s="35">
        <v>34.167803541169086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264.77849497179108</v>
      </c>
      <c r="D367" s="21">
        <f t="shared" si="94"/>
        <v>266.76958367047854</v>
      </c>
      <c r="E367" s="21">
        <f t="shared" si="94"/>
        <v>268.05979888670612</v>
      </c>
      <c r="F367" s="21">
        <f t="shared" si="94"/>
        <v>269.48962718904227</v>
      </c>
      <c r="G367" s="21">
        <f t="shared" si="94"/>
        <v>266.19180475618532</v>
      </c>
      <c r="H367" s="21">
        <f t="shared" si="94"/>
        <v>264.0784316404721</v>
      </c>
      <c r="I367" s="21">
        <f t="shared" si="94"/>
        <v>257.3551625095854</v>
      </c>
      <c r="J367" s="21">
        <f t="shared" si="94"/>
        <v>249.36047660448597</v>
      </c>
      <c r="K367" s="21">
        <f t="shared" si="94"/>
        <v>245.04814397693517</v>
      </c>
      <c r="L367" s="21">
        <f t="shared" si="94"/>
        <v>242.2023117070207</v>
      </c>
      <c r="M367" s="21">
        <f t="shared" si="94"/>
        <v>236.2045360231979</v>
      </c>
      <c r="N367" s="21">
        <f t="shared" si="94"/>
        <v>233.6695943237381</v>
      </c>
      <c r="O367" s="21">
        <f t="shared" si="94"/>
        <v>212.79978217825092</v>
      </c>
      <c r="P367" s="21">
        <f t="shared" si="94"/>
        <v>195.52048175837001</v>
      </c>
      <c r="Q367" s="21">
        <f t="shared" si="94"/>
        <v>184.77550995109516</v>
      </c>
      <c r="R367" s="21">
        <f t="shared" si="94"/>
        <v>187.45936961023625</v>
      </c>
      <c r="S367" s="21">
        <f t="shared" si="94"/>
        <v>192.79111016446873</v>
      </c>
      <c r="T367" s="21">
        <f t="shared" si="94"/>
        <v>195.5584918403853</v>
      </c>
      <c r="U367" s="21">
        <f t="shared" si="94"/>
        <v>169.13150925067532</v>
      </c>
      <c r="V367" s="21">
        <f t="shared" si="94"/>
        <v>171.04803657539455</v>
      </c>
      <c r="W367" s="21">
        <f t="shared" si="94"/>
        <v>168.85013908079583</v>
      </c>
      <c r="X367" s="21">
        <f t="shared" si="94"/>
        <v>168.35215305918237</v>
      </c>
      <c r="Y367" s="21">
        <f t="shared" si="94"/>
        <v>165.36061440172608</v>
      </c>
      <c r="Z367" s="21">
        <f t="shared" si="94"/>
        <v>166.09675186842165</v>
      </c>
      <c r="AA367" s="21">
        <f t="shared" si="94"/>
        <v>36.523071630605962</v>
      </c>
      <c r="AB367" s="21">
        <f t="shared" si="94"/>
        <v>35.016962490537352</v>
      </c>
      <c r="AC367" s="21">
        <f t="shared" si="94"/>
        <v>37.549025349525131</v>
      </c>
      <c r="AD367" s="21">
        <f t="shared" si="94"/>
        <v>23.081970887137754</v>
      </c>
      <c r="AE367" s="21">
        <f t="shared" si="94"/>
        <v>21.885152420027499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98.779362364220589</v>
      </c>
      <c r="D368" s="21">
        <f t="shared" si="95"/>
        <v>98.779362364220589</v>
      </c>
      <c r="E368" s="21">
        <f t="shared" si="95"/>
        <v>98.779362364220589</v>
      </c>
      <c r="F368" s="21">
        <f t="shared" si="95"/>
        <v>98.779362364220589</v>
      </c>
      <c r="G368" s="21">
        <f t="shared" si="95"/>
        <v>98.779362364220589</v>
      </c>
      <c r="H368" s="21">
        <f t="shared" si="95"/>
        <v>98.779362364220589</v>
      </c>
      <c r="I368" s="21">
        <f t="shared" si="95"/>
        <v>98.779362364220589</v>
      </c>
      <c r="J368" s="21">
        <f t="shared" si="95"/>
        <v>98.779362364220589</v>
      </c>
      <c r="K368" s="21">
        <f t="shared" si="95"/>
        <v>98.779362364220589</v>
      </c>
      <c r="L368" s="21">
        <f t="shared" si="95"/>
        <v>98.779362364220589</v>
      </c>
      <c r="M368" s="21">
        <f t="shared" si="95"/>
        <v>98.779362364220589</v>
      </c>
      <c r="N368" s="21">
        <f t="shared" si="95"/>
        <v>98.779362364220589</v>
      </c>
      <c r="O368" s="21">
        <f t="shared" si="95"/>
        <v>89.65916489840194</v>
      </c>
      <c r="P368" s="21">
        <f t="shared" si="95"/>
        <v>89.65916489840194</v>
      </c>
      <c r="Q368" s="21">
        <f t="shared" si="95"/>
        <v>89.65916489840194</v>
      </c>
      <c r="R368" s="21">
        <f t="shared" si="95"/>
        <v>89.65916489840194</v>
      </c>
      <c r="S368" s="21">
        <f t="shared" si="95"/>
        <v>89.65916489840194</v>
      </c>
      <c r="T368" s="21">
        <f t="shared" si="95"/>
        <v>89.65916489840194</v>
      </c>
      <c r="U368" s="21">
        <f t="shared" si="95"/>
        <v>82.312339162048033</v>
      </c>
      <c r="V368" s="21">
        <f t="shared" si="95"/>
        <v>82.312339162048033</v>
      </c>
      <c r="W368" s="21">
        <f t="shared" si="95"/>
        <v>82.312339162048033</v>
      </c>
      <c r="X368" s="21">
        <f t="shared" si="95"/>
        <v>82.312339162048033</v>
      </c>
      <c r="Y368" s="21">
        <f t="shared" si="95"/>
        <v>82.312339162048033</v>
      </c>
      <c r="Z368" s="21">
        <f t="shared" si="95"/>
        <v>82.312339162048033</v>
      </c>
      <c r="AA368" s="21">
        <f t="shared" si="95"/>
        <v>4.1633556518478568E-2</v>
      </c>
      <c r="AB368" s="21">
        <f t="shared" si="95"/>
        <v>4.1633556518478568E-2</v>
      </c>
      <c r="AC368" s="21">
        <f t="shared" si="95"/>
        <v>4.1633556518478568E-2</v>
      </c>
      <c r="AD368" s="21">
        <f t="shared" si="95"/>
        <v>3.462675659208333E-3</v>
      </c>
      <c r="AE368" s="21">
        <f t="shared" si="95"/>
        <v>3.462675659208333E-3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98.779362364220589</v>
      </c>
      <c r="D370" s="35">
        <v>98.779362364220589</v>
      </c>
      <c r="E370" s="35">
        <v>98.779362364220589</v>
      </c>
      <c r="F370" s="35">
        <v>98.779362364220589</v>
      </c>
      <c r="G370" s="35">
        <v>98.779362364220589</v>
      </c>
      <c r="H370" s="35">
        <v>98.779362364220589</v>
      </c>
      <c r="I370" s="35">
        <v>98.779362364220589</v>
      </c>
      <c r="J370" s="35">
        <v>98.779362364220589</v>
      </c>
      <c r="K370" s="35">
        <v>98.779362364220589</v>
      </c>
      <c r="L370" s="35">
        <v>98.779362364220589</v>
      </c>
      <c r="M370" s="35">
        <v>98.779362364220589</v>
      </c>
      <c r="N370" s="35">
        <v>98.779362364220589</v>
      </c>
      <c r="O370" s="35">
        <v>89.65916489840194</v>
      </c>
      <c r="P370" s="35">
        <v>89.65916489840194</v>
      </c>
      <c r="Q370" s="35">
        <v>89.65916489840194</v>
      </c>
      <c r="R370" s="35">
        <v>89.65916489840194</v>
      </c>
      <c r="S370" s="35">
        <v>89.65916489840194</v>
      </c>
      <c r="T370" s="35">
        <v>89.65916489840194</v>
      </c>
      <c r="U370" s="35">
        <v>82.312339162048033</v>
      </c>
      <c r="V370" s="35">
        <v>82.312339162048033</v>
      </c>
      <c r="W370" s="35">
        <v>82.312339162048033</v>
      </c>
      <c r="X370" s="35">
        <v>82.312339162048033</v>
      </c>
      <c r="Y370" s="35">
        <v>82.312339162048033</v>
      </c>
      <c r="Z370" s="35">
        <v>82.312339162048033</v>
      </c>
      <c r="AA370" s="35">
        <v>4.1633556518478568E-2</v>
      </c>
      <c r="AB370" s="35">
        <v>4.1633556518478568E-2</v>
      </c>
      <c r="AC370" s="35">
        <v>4.1633556518478568E-2</v>
      </c>
      <c r="AD370" s="35">
        <v>3.462675659208333E-3</v>
      </c>
      <c r="AE370" s="35">
        <v>3.462675659208333E-3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165.97064311425677</v>
      </c>
      <c r="D371" s="21">
        <f t="shared" si="96"/>
        <v>167.96086519805402</v>
      </c>
      <c r="E371" s="21">
        <f t="shared" si="96"/>
        <v>169.25051885229865</v>
      </c>
      <c r="F371" s="21">
        <f t="shared" si="96"/>
        <v>170.6797248265095</v>
      </c>
      <c r="G371" s="21">
        <f t="shared" si="96"/>
        <v>167.38333776015699</v>
      </c>
      <c r="H371" s="21">
        <f t="shared" si="96"/>
        <v>165.27088448322931</v>
      </c>
      <c r="I371" s="21">
        <f t="shared" si="96"/>
        <v>158.55054163339841</v>
      </c>
      <c r="J371" s="21">
        <f t="shared" si="96"/>
        <v>150.55933538937691</v>
      </c>
      <c r="K371" s="21">
        <f t="shared" si="96"/>
        <v>146.24887969059822</v>
      </c>
      <c r="L371" s="21">
        <f t="shared" si="96"/>
        <v>143.40428605993756</v>
      </c>
      <c r="M371" s="21">
        <f t="shared" si="96"/>
        <v>137.40912088850371</v>
      </c>
      <c r="N371" s="21">
        <f t="shared" si="96"/>
        <v>134.87528251418652</v>
      </c>
      <c r="O371" s="21">
        <f t="shared" si="96"/>
        <v>123.12184938247836</v>
      </c>
      <c r="P371" s="21">
        <f t="shared" si="96"/>
        <v>105.85006988735176</v>
      </c>
      <c r="Q371" s="21">
        <f t="shared" si="96"/>
        <v>95.109774559950637</v>
      </c>
      <c r="R371" s="21">
        <f t="shared" si="96"/>
        <v>97.792466651351532</v>
      </c>
      <c r="S371" s="21">
        <f t="shared" si="96"/>
        <v>103.12188753597013</v>
      </c>
      <c r="T371" s="21">
        <f t="shared" si="96"/>
        <v>105.88806548236599</v>
      </c>
      <c r="U371" s="21">
        <f t="shared" si="96"/>
        <v>86.809017901390092</v>
      </c>
      <c r="V371" s="21">
        <f t="shared" si="96"/>
        <v>88.724712974635693</v>
      </c>
      <c r="W371" s="21">
        <f t="shared" si="96"/>
        <v>86.527773295706325</v>
      </c>
      <c r="X371" s="21">
        <f t="shared" si="96"/>
        <v>86.030005679996975</v>
      </c>
      <c r="Y371" s="21">
        <f t="shared" si="96"/>
        <v>83.039769523656929</v>
      </c>
      <c r="Z371" s="21">
        <f t="shared" si="96"/>
        <v>83.775588825189956</v>
      </c>
      <c r="AA371" s="21">
        <f t="shared" si="96"/>
        <v>36.472760248869946</v>
      </c>
      <c r="AB371" s="21">
        <f t="shared" si="96"/>
        <v>34.967419380936555</v>
      </c>
      <c r="AC371" s="21">
        <f t="shared" si="96"/>
        <v>37.498569522529742</v>
      </c>
      <c r="AD371" s="21">
        <f t="shared" si="96"/>
        <v>23.069904622358266</v>
      </c>
      <c r="AE371" s="21">
        <f t="shared" si="96"/>
        <v>21.87364075270408</v>
      </c>
    </row>
    <row r="372" spans="1:31" x14ac:dyDescent="0.2">
      <c r="A372" s="9" t="s">
        <v>646</v>
      </c>
      <c r="B372" s="4" t="s">
        <v>647</v>
      </c>
      <c r="C372" s="35">
        <v>16.420646743231735</v>
      </c>
      <c r="D372" s="35">
        <v>16.420646743231735</v>
      </c>
      <c r="E372" s="35">
        <v>16.420646743231735</v>
      </c>
      <c r="F372" s="35">
        <v>16.420646743231735</v>
      </c>
      <c r="G372" s="35">
        <v>16.420646743231735</v>
      </c>
      <c r="H372" s="35">
        <v>16.420646743231735</v>
      </c>
      <c r="I372" s="35">
        <v>16.420646743231735</v>
      </c>
      <c r="J372" s="35">
        <v>16.420646743231735</v>
      </c>
      <c r="K372" s="35">
        <v>16.420646743231735</v>
      </c>
      <c r="L372" s="35">
        <v>16.420646743231735</v>
      </c>
      <c r="M372" s="35">
        <v>16.420646743231735</v>
      </c>
      <c r="N372" s="35">
        <v>16.420646743231735</v>
      </c>
      <c r="O372" s="35">
        <v>19.69770586958419</v>
      </c>
      <c r="P372" s="35">
        <v>19.69770586958419</v>
      </c>
      <c r="Q372" s="35">
        <v>19.69770586958419</v>
      </c>
      <c r="R372" s="35">
        <v>19.69770586958419</v>
      </c>
      <c r="S372" s="35">
        <v>19.69770586958419</v>
      </c>
      <c r="T372" s="35">
        <v>19.69770586958419</v>
      </c>
      <c r="U372" s="35">
        <v>22.337559054701444</v>
      </c>
      <c r="V372" s="35">
        <v>22.337559054701444</v>
      </c>
      <c r="W372" s="35">
        <v>22.337559054701444</v>
      </c>
      <c r="X372" s="35">
        <v>22.337559054701444</v>
      </c>
      <c r="Y372" s="35">
        <v>22.337559054701444</v>
      </c>
      <c r="Z372" s="35">
        <v>22.337559054701444</v>
      </c>
      <c r="AA372" s="35">
        <v>3.1672338134792144E-2</v>
      </c>
      <c r="AB372" s="35">
        <v>3.1672338134792144E-2</v>
      </c>
      <c r="AC372" s="35">
        <v>3.1672338134792144E-2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149.54999637102503</v>
      </c>
      <c r="D373" s="35">
        <v>151.54021845482228</v>
      </c>
      <c r="E373" s="35">
        <v>152.82987210906691</v>
      </c>
      <c r="F373" s="35">
        <v>154.25907808327776</v>
      </c>
      <c r="G373" s="35">
        <v>150.96269101692525</v>
      </c>
      <c r="H373" s="35">
        <v>148.85023773999757</v>
      </c>
      <c r="I373" s="35">
        <v>142.12989489016667</v>
      </c>
      <c r="J373" s="35">
        <v>134.13868864614517</v>
      </c>
      <c r="K373" s="35">
        <v>129.82823294736647</v>
      </c>
      <c r="L373" s="35">
        <v>126.98363931670583</v>
      </c>
      <c r="M373" s="35">
        <v>120.98847414527197</v>
      </c>
      <c r="N373" s="35">
        <v>118.45463577095478</v>
      </c>
      <c r="O373" s="35">
        <v>103.42414351289418</v>
      </c>
      <c r="P373" s="35">
        <v>86.152364017767582</v>
      </c>
      <c r="Q373" s="35">
        <v>75.412068690366439</v>
      </c>
      <c r="R373" s="35">
        <v>78.094760781767334</v>
      </c>
      <c r="S373" s="35">
        <v>83.424181666385934</v>
      </c>
      <c r="T373" s="35">
        <v>86.190359612781805</v>
      </c>
      <c r="U373" s="35">
        <v>64.471458846688648</v>
      </c>
      <c r="V373" s="35">
        <v>66.387153919934249</v>
      </c>
      <c r="W373" s="35">
        <v>64.190214241004881</v>
      </c>
      <c r="X373" s="35">
        <v>63.692446625295531</v>
      </c>
      <c r="Y373" s="35">
        <v>60.702210468955485</v>
      </c>
      <c r="Z373" s="35">
        <v>61.438029770488512</v>
      </c>
      <c r="AA373" s="35">
        <v>36.441087910735156</v>
      </c>
      <c r="AB373" s="35">
        <v>34.935747042801765</v>
      </c>
      <c r="AC373" s="35">
        <v>37.466897184394952</v>
      </c>
      <c r="AD373" s="35">
        <v>23.069904622358266</v>
      </c>
      <c r="AE373" s="35">
        <v>21.87364075270408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2.8489493313733859E-2</v>
      </c>
      <c r="D374" s="21">
        <f t="shared" si="97"/>
        <v>2.9356108203895066E-2</v>
      </c>
      <c r="E374" s="21">
        <f t="shared" si="97"/>
        <v>2.991767018686076E-2</v>
      </c>
      <c r="F374" s="21">
        <f t="shared" si="97"/>
        <v>3.0539998312169837E-2</v>
      </c>
      <c r="G374" s="21">
        <f t="shared" si="97"/>
        <v>2.9104631807751774E-2</v>
      </c>
      <c r="H374" s="21">
        <f t="shared" si="97"/>
        <v>2.8184793022191498E-2</v>
      </c>
      <c r="I374" s="21">
        <f t="shared" si="97"/>
        <v>2.5258511966390975E-2</v>
      </c>
      <c r="J374" s="21">
        <f t="shared" si="97"/>
        <v>2.177885088846503E-2</v>
      </c>
      <c r="K374" s="21">
        <f t="shared" si="97"/>
        <v>1.9901922116368084E-2</v>
      </c>
      <c r="L374" s="21">
        <f t="shared" si="97"/>
        <v>1.8663282862559447E-2</v>
      </c>
      <c r="M374" s="21">
        <f t="shared" si="97"/>
        <v>1.60527704735965E-2</v>
      </c>
      <c r="N374" s="21">
        <f t="shared" si="97"/>
        <v>1.4949445330979557E-2</v>
      </c>
      <c r="O374" s="21">
        <f t="shared" si="97"/>
        <v>1.8767897370610662E-2</v>
      </c>
      <c r="P374" s="21">
        <f t="shared" si="97"/>
        <v>1.1246972616319571E-2</v>
      </c>
      <c r="Q374" s="21">
        <f t="shared" si="97"/>
        <v>6.5704927425808222E-3</v>
      </c>
      <c r="R374" s="21">
        <f t="shared" si="97"/>
        <v>7.7380604827764262E-3</v>
      </c>
      <c r="S374" s="21">
        <f t="shared" si="97"/>
        <v>1.0057730096653106E-2</v>
      </c>
      <c r="T374" s="21">
        <f t="shared" si="97"/>
        <v>1.1261459617364787E-2</v>
      </c>
      <c r="U374" s="21">
        <f t="shared" si="97"/>
        <v>1.0152187237205446E-2</v>
      </c>
      <c r="V374" s="21">
        <f t="shared" si="97"/>
        <v>1.0984438710823689E-2</v>
      </c>
      <c r="W374" s="21">
        <f t="shared" si="97"/>
        <v>1.0026623041484675E-2</v>
      </c>
      <c r="X374" s="21">
        <f t="shared" si="97"/>
        <v>9.8082171373496882E-3</v>
      </c>
      <c r="Y374" s="21">
        <f t="shared" si="97"/>
        <v>8.5057160211302555E-3</v>
      </c>
      <c r="Z374" s="21">
        <f t="shared" si="97"/>
        <v>8.8238811836397427E-3</v>
      </c>
      <c r="AA374" s="21">
        <f t="shared" si="97"/>
        <v>8.6778252175370267E-3</v>
      </c>
      <c r="AB374" s="21">
        <f t="shared" si="97"/>
        <v>7.9095530823192275E-3</v>
      </c>
      <c r="AC374" s="21">
        <f t="shared" si="97"/>
        <v>8.8222704769145045E-3</v>
      </c>
      <c r="AD374" s="21">
        <f t="shared" si="97"/>
        <v>8.6035891202812919E-3</v>
      </c>
      <c r="AE374" s="21">
        <f t="shared" si="97"/>
        <v>8.0489916642112799E-3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2.8489493313733859E-2</v>
      </c>
      <c r="D376" s="35">
        <v>2.9356108203895066E-2</v>
      </c>
      <c r="E376" s="35">
        <v>2.991767018686076E-2</v>
      </c>
      <c r="F376" s="35">
        <v>3.0539998312169837E-2</v>
      </c>
      <c r="G376" s="35">
        <v>2.9104631807751774E-2</v>
      </c>
      <c r="H376" s="35">
        <v>2.8184793022191498E-2</v>
      </c>
      <c r="I376" s="35">
        <v>2.5258511966390975E-2</v>
      </c>
      <c r="J376" s="35">
        <v>2.177885088846503E-2</v>
      </c>
      <c r="K376" s="35">
        <v>1.9901922116368084E-2</v>
      </c>
      <c r="L376" s="35">
        <v>1.8663282862559447E-2</v>
      </c>
      <c r="M376" s="35">
        <v>1.60527704735965E-2</v>
      </c>
      <c r="N376" s="35">
        <v>1.4949445330979557E-2</v>
      </c>
      <c r="O376" s="35">
        <v>1.8767897370610662E-2</v>
      </c>
      <c r="P376" s="35">
        <v>1.1246972616319571E-2</v>
      </c>
      <c r="Q376" s="35">
        <v>6.5704927425808222E-3</v>
      </c>
      <c r="R376" s="35">
        <v>7.7380604827764262E-3</v>
      </c>
      <c r="S376" s="35">
        <v>1.0057730096653106E-2</v>
      </c>
      <c r="T376" s="35">
        <v>1.1261459617364787E-2</v>
      </c>
      <c r="U376" s="35">
        <v>1.0152187237205446E-2</v>
      </c>
      <c r="V376" s="35">
        <v>1.0984438710823689E-2</v>
      </c>
      <c r="W376" s="35">
        <v>1.0026623041484675E-2</v>
      </c>
      <c r="X376" s="35">
        <v>9.8082171373496882E-3</v>
      </c>
      <c r="Y376" s="35">
        <v>8.5057160211302555E-3</v>
      </c>
      <c r="Z376" s="35">
        <v>8.8238811836397427E-3</v>
      </c>
      <c r="AA376" s="35">
        <v>8.6778252175370267E-3</v>
      </c>
      <c r="AB376" s="35">
        <v>7.9095530823192275E-3</v>
      </c>
      <c r="AC376" s="35">
        <v>8.8222704769145045E-3</v>
      </c>
      <c r="AD376" s="35">
        <v>8.6035891202812919E-3</v>
      </c>
      <c r="AE376" s="35">
        <v>8.0489916642112799E-3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57.036867802848491</v>
      </c>
      <c r="D383" s="21">
        <f t="shared" si="100"/>
        <v>62.849626472736922</v>
      </c>
      <c r="E383" s="21">
        <f t="shared" si="100"/>
        <v>68.662385142625354</v>
      </c>
      <c r="F383" s="21">
        <f t="shared" si="100"/>
        <v>74.475143812513792</v>
      </c>
      <c r="G383" s="21">
        <f t="shared" si="100"/>
        <v>80.287902482402217</v>
      </c>
      <c r="H383" s="21">
        <f t="shared" si="100"/>
        <v>86.100661152290655</v>
      </c>
      <c r="I383" s="21">
        <f t="shared" si="100"/>
        <v>91.913419822179094</v>
      </c>
      <c r="J383" s="21">
        <f t="shared" si="100"/>
        <v>97.726178492067532</v>
      </c>
      <c r="K383" s="21">
        <f t="shared" si="100"/>
        <v>103.53893716195594</v>
      </c>
      <c r="L383" s="21">
        <f t="shared" si="100"/>
        <v>109.35169583184438</v>
      </c>
      <c r="M383" s="21">
        <f t="shared" si="100"/>
        <v>115.16445450173283</v>
      </c>
      <c r="N383" s="21">
        <f t="shared" si="100"/>
        <v>120.97721317162126</v>
      </c>
      <c r="O383" s="21">
        <f t="shared" si="100"/>
        <v>111.28598370807399</v>
      </c>
      <c r="P383" s="21">
        <f t="shared" si="100"/>
        <v>115.85009675855615</v>
      </c>
      <c r="Q383" s="21">
        <f t="shared" si="100"/>
        <v>120.4142098090383</v>
      </c>
      <c r="R383" s="21">
        <f t="shared" si="100"/>
        <v>124.9783228595204</v>
      </c>
      <c r="S383" s="21">
        <f t="shared" si="100"/>
        <v>129.54243591000258</v>
      </c>
      <c r="T383" s="21">
        <f t="shared" si="100"/>
        <v>134.1065489604847</v>
      </c>
      <c r="U383" s="21">
        <f t="shared" si="100"/>
        <v>126.17823004622618</v>
      </c>
      <c r="V383" s="21">
        <f t="shared" si="100"/>
        <v>129.73655634614923</v>
      </c>
      <c r="W383" s="21">
        <f t="shared" si="100"/>
        <v>127.48212397618387</v>
      </c>
      <c r="X383" s="21">
        <f t="shared" si="100"/>
        <v>125.22769160621843</v>
      </c>
      <c r="Y383" s="21">
        <f t="shared" si="100"/>
        <v>121.32772301695864</v>
      </c>
      <c r="Z383" s="21">
        <f t="shared" si="100"/>
        <v>118.86421631310894</v>
      </c>
      <c r="AA383" s="21">
        <f t="shared" si="100"/>
        <v>93.600695078360971</v>
      </c>
      <c r="AB383" s="21">
        <f t="shared" si="100"/>
        <v>88.126285807195529</v>
      </c>
      <c r="AC383" s="21">
        <f t="shared" si="100"/>
        <v>82.651876536030116</v>
      </c>
      <c r="AD383" s="21">
        <f t="shared" si="100"/>
        <v>79.842924700577854</v>
      </c>
      <c r="AE383" s="21">
        <f t="shared" si="100"/>
        <v>74.174748779216316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57.036867802848491</v>
      </c>
      <c r="D385" s="21">
        <f t="shared" si="101"/>
        <v>62.849626472736922</v>
      </c>
      <c r="E385" s="21">
        <f t="shared" si="101"/>
        <v>68.662385142625354</v>
      </c>
      <c r="F385" s="21">
        <f t="shared" si="101"/>
        <v>74.475143812513792</v>
      </c>
      <c r="G385" s="21">
        <f t="shared" si="101"/>
        <v>80.287902482402217</v>
      </c>
      <c r="H385" s="21">
        <f t="shared" si="101"/>
        <v>86.100661152290655</v>
      </c>
      <c r="I385" s="21">
        <f t="shared" si="101"/>
        <v>91.913419822179094</v>
      </c>
      <c r="J385" s="21">
        <f t="shared" si="101"/>
        <v>97.726178492067532</v>
      </c>
      <c r="K385" s="21">
        <f t="shared" si="101"/>
        <v>103.53893716195594</v>
      </c>
      <c r="L385" s="21">
        <f t="shared" si="101"/>
        <v>109.35169583184438</v>
      </c>
      <c r="M385" s="21">
        <f t="shared" si="101"/>
        <v>115.16445450173283</v>
      </c>
      <c r="N385" s="21">
        <f t="shared" si="101"/>
        <v>120.97721317162126</v>
      </c>
      <c r="O385" s="21">
        <f t="shared" si="101"/>
        <v>111.28598370807399</v>
      </c>
      <c r="P385" s="21">
        <f t="shared" si="101"/>
        <v>115.85009675855615</v>
      </c>
      <c r="Q385" s="21">
        <f t="shared" si="101"/>
        <v>120.4142098090383</v>
      </c>
      <c r="R385" s="21">
        <f t="shared" si="101"/>
        <v>124.9783228595204</v>
      </c>
      <c r="S385" s="21">
        <f t="shared" si="101"/>
        <v>129.54243591000258</v>
      </c>
      <c r="T385" s="21">
        <f t="shared" si="101"/>
        <v>134.1065489604847</v>
      </c>
      <c r="U385" s="21">
        <f t="shared" si="101"/>
        <v>126.17823004622618</v>
      </c>
      <c r="V385" s="21">
        <f t="shared" si="101"/>
        <v>129.73655634614923</v>
      </c>
      <c r="W385" s="21">
        <f t="shared" si="101"/>
        <v>127.48212397618387</v>
      </c>
      <c r="X385" s="21">
        <f t="shared" si="101"/>
        <v>125.22769160621843</v>
      </c>
      <c r="Y385" s="21">
        <f t="shared" si="101"/>
        <v>121.32772301695864</v>
      </c>
      <c r="Z385" s="21">
        <f t="shared" si="101"/>
        <v>118.86421631310894</v>
      </c>
      <c r="AA385" s="21">
        <f t="shared" si="101"/>
        <v>93.600695078360971</v>
      </c>
      <c r="AB385" s="21">
        <f t="shared" si="101"/>
        <v>88.126285807195529</v>
      </c>
      <c r="AC385" s="21">
        <f t="shared" si="101"/>
        <v>82.651876536030116</v>
      </c>
      <c r="AD385" s="21">
        <f t="shared" si="101"/>
        <v>79.842924700577854</v>
      </c>
      <c r="AE385" s="21">
        <f t="shared" si="101"/>
        <v>74.174748779216316</v>
      </c>
    </row>
    <row r="386" spans="1:31" x14ac:dyDescent="0.2">
      <c r="A386" s="9" t="s">
        <v>673</v>
      </c>
      <c r="B386" s="4" t="s">
        <v>550</v>
      </c>
      <c r="C386" s="35">
        <v>27.558088524845317</v>
      </c>
      <c r="D386" s="35">
        <v>28.876060867298392</v>
      </c>
      <c r="E386" s="35">
        <v>30.194033209751467</v>
      </c>
      <c r="F386" s="35">
        <v>31.512005552204542</v>
      </c>
      <c r="G386" s="35">
        <v>32.829977894657617</v>
      </c>
      <c r="H386" s="35">
        <v>34.147950237110692</v>
      </c>
      <c r="I386" s="35">
        <v>35.465922579563767</v>
      </c>
      <c r="J386" s="35">
        <v>36.783894922016842</v>
      </c>
      <c r="K386" s="35">
        <v>38.101867264469917</v>
      </c>
      <c r="L386" s="35">
        <v>39.419839606922999</v>
      </c>
      <c r="M386" s="35">
        <v>40.737811949376066</v>
      </c>
      <c r="N386" s="35">
        <v>42.055784291829148</v>
      </c>
      <c r="O386" s="35">
        <v>36.109459284170356</v>
      </c>
      <c r="P386" s="35">
        <v>37.433307094973344</v>
      </c>
      <c r="Q386" s="35">
        <v>38.757154905776318</v>
      </c>
      <c r="R386" s="35">
        <v>40.081002716579299</v>
      </c>
      <c r="S386" s="35">
        <v>41.40485052738228</v>
      </c>
      <c r="T386" s="35">
        <v>42.728698338185261</v>
      </c>
      <c r="U386" s="35">
        <v>38.197642870813979</v>
      </c>
      <c r="V386" s="35">
        <v>39.526290362861459</v>
      </c>
      <c r="W386" s="35">
        <v>39.536965512455879</v>
      </c>
      <c r="X386" s="35">
        <v>39.547640662050284</v>
      </c>
      <c r="Y386" s="35">
        <v>37.912779592350248</v>
      </c>
      <c r="Z386" s="35">
        <v>37.714380408060357</v>
      </c>
      <c r="AA386" s="35">
        <v>29.301168717019763</v>
      </c>
      <c r="AB386" s="35">
        <v>28.314554268936966</v>
      </c>
      <c r="AC386" s="35">
        <v>27.327939820854183</v>
      </c>
      <c r="AD386" s="35">
        <v>29.023140592449828</v>
      </c>
      <c r="AE386" s="35">
        <v>27.849750998523668</v>
      </c>
    </row>
    <row r="387" spans="1:31" x14ac:dyDescent="0.2">
      <c r="A387" s="9" t="s">
        <v>674</v>
      </c>
      <c r="B387" s="4" t="s">
        <v>645</v>
      </c>
      <c r="C387" s="35">
        <v>29.470349132706758</v>
      </c>
      <c r="D387" s="35">
        <v>33.956705314845706</v>
      </c>
      <c r="E387" s="35">
        <v>38.443061496984654</v>
      </c>
      <c r="F387" s="35">
        <v>42.929417679123596</v>
      </c>
      <c r="G387" s="35">
        <v>47.415773861262537</v>
      </c>
      <c r="H387" s="35">
        <v>51.902130043401485</v>
      </c>
      <c r="I387" s="35">
        <v>56.388486225540433</v>
      </c>
      <c r="J387" s="35">
        <v>60.874842407679381</v>
      </c>
      <c r="K387" s="35">
        <v>65.361198589818315</v>
      </c>
      <c r="L387" s="35">
        <v>69.847554771957263</v>
      </c>
      <c r="M387" s="35">
        <v>74.333910954096226</v>
      </c>
      <c r="N387" s="35">
        <v>78.820267136235159</v>
      </c>
      <c r="O387" s="35">
        <v>75.067132133483128</v>
      </c>
      <c r="P387" s="35">
        <v>78.299166826298759</v>
      </c>
      <c r="Q387" s="35">
        <v>81.53120151911439</v>
      </c>
      <c r="R387" s="35">
        <v>84.763236211929978</v>
      </c>
      <c r="S387" s="35">
        <v>87.99527090474561</v>
      </c>
      <c r="T387" s="35">
        <v>91.227305597561212</v>
      </c>
      <c r="U387" s="35">
        <v>87.821972391436901</v>
      </c>
      <c r="V387" s="35">
        <v>90.0435814400754</v>
      </c>
      <c r="W387" s="35">
        <v>87.778834306574964</v>
      </c>
      <c r="X387" s="35">
        <v>85.514087173074472</v>
      </c>
      <c r="Y387" s="35">
        <v>83.249340039574065</v>
      </c>
      <c r="Z387" s="35">
        <v>80.984592906073601</v>
      </c>
      <c r="AA387" s="35">
        <v>64.137403898855055</v>
      </c>
      <c r="AB387" s="35">
        <v>59.652729612261261</v>
      </c>
      <c r="AC387" s="35">
        <v>55.168055325667467</v>
      </c>
      <c r="AD387" s="35">
        <v>50.672332863915976</v>
      </c>
      <c r="AE387" s="35">
        <v>46.185976681777021</v>
      </c>
    </row>
    <row r="388" spans="1:31" x14ac:dyDescent="0.2">
      <c r="A388" s="9" t="s">
        <v>675</v>
      </c>
      <c r="B388" s="4" t="s">
        <v>651</v>
      </c>
      <c r="C388" s="35">
        <v>8.4301452964129463E-3</v>
      </c>
      <c r="D388" s="35">
        <v>1.6860290592825893E-2</v>
      </c>
      <c r="E388" s="35">
        <v>2.5290435889238835E-2</v>
      </c>
      <c r="F388" s="35">
        <v>3.3720581185651785E-2</v>
      </c>
      <c r="G388" s="35">
        <v>4.2150726482064728E-2</v>
      </c>
      <c r="H388" s="35">
        <v>5.0580871778477671E-2</v>
      </c>
      <c r="I388" s="35">
        <v>5.90110170748906E-2</v>
      </c>
      <c r="J388" s="35">
        <v>6.744116237130357E-2</v>
      </c>
      <c r="K388" s="35">
        <v>7.5871307667716506E-2</v>
      </c>
      <c r="L388" s="35">
        <v>8.4301452964129456E-2</v>
      </c>
      <c r="M388" s="35">
        <v>9.2731598260542392E-2</v>
      </c>
      <c r="N388" s="35">
        <v>0.10116174355695534</v>
      </c>
      <c r="O388" s="35">
        <v>0.10939229042050075</v>
      </c>
      <c r="P388" s="35">
        <v>0.11762283728404617</v>
      </c>
      <c r="Q388" s="35">
        <v>0.12585338414759159</v>
      </c>
      <c r="R388" s="35">
        <v>0.134083931011137</v>
      </c>
      <c r="S388" s="35">
        <v>0.14231447787468243</v>
      </c>
      <c r="T388" s="35">
        <v>0.15054502473822789</v>
      </c>
      <c r="U388" s="35">
        <v>0.15861478397529669</v>
      </c>
      <c r="V388" s="35">
        <v>0.1666845432123655</v>
      </c>
      <c r="W388" s="35">
        <v>0.16632415715302137</v>
      </c>
      <c r="X388" s="35">
        <v>0.16596377109367724</v>
      </c>
      <c r="Y388" s="35">
        <v>0.16560338503433308</v>
      </c>
      <c r="Z388" s="35">
        <v>0.16524299897498901</v>
      </c>
      <c r="AA388" s="35">
        <v>0.16212246248614587</v>
      </c>
      <c r="AB388" s="35">
        <v>0.15900192599730281</v>
      </c>
      <c r="AC388" s="35">
        <v>0.15588138950845967</v>
      </c>
      <c r="AD388" s="35">
        <v>0.14745124421204669</v>
      </c>
      <c r="AE388" s="35">
        <v>0.13902109891563377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146.59569145467574</v>
      </c>
      <c r="D391" s="21">
        <f t="shared" si="102"/>
        <v>146.59569145467574</v>
      </c>
      <c r="E391" s="21">
        <f t="shared" si="102"/>
        <v>146.59569145467574</v>
      </c>
      <c r="F391" s="21">
        <f t="shared" si="102"/>
        <v>146.59569145467574</v>
      </c>
      <c r="G391" s="21">
        <f t="shared" si="102"/>
        <v>146.59569145467574</v>
      </c>
      <c r="H391" s="21">
        <f t="shared" si="102"/>
        <v>146.59569145467574</v>
      </c>
      <c r="I391" s="21">
        <f t="shared" si="102"/>
        <v>146.59569145467574</v>
      </c>
      <c r="J391" s="21">
        <f t="shared" si="102"/>
        <v>146.59569145467574</v>
      </c>
      <c r="K391" s="21">
        <f t="shared" si="102"/>
        <v>146.59569145467574</v>
      </c>
      <c r="L391" s="21">
        <f t="shared" si="102"/>
        <v>146.59569145467574</v>
      </c>
      <c r="M391" s="21">
        <f t="shared" si="102"/>
        <v>146.59569145467574</v>
      </c>
      <c r="N391" s="21">
        <f t="shared" si="102"/>
        <v>146.59569145467574</v>
      </c>
      <c r="O391" s="21">
        <f t="shared" si="102"/>
        <v>99.33424319773917</v>
      </c>
      <c r="P391" s="21">
        <f t="shared" si="102"/>
        <v>99.33424319773917</v>
      </c>
      <c r="Q391" s="21">
        <f t="shared" si="102"/>
        <v>99.33424319773917</v>
      </c>
      <c r="R391" s="21">
        <f t="shared" si="102"/>
        <v>99.33424319773917</v>
      </c>
      <c r="S391" s="21">
        <f t="shared" si="102"/>
        <v>99.33424319773917</v>
      </c>
      <c r="T391" s="21">
        <f t="shared" si="102"/>
        <v>99.33424319773917</v>
      </c>
      <c r="U391" s="21">
        <f t="shared" si="102"/>
        <v>61.263294265143777</v>
      </c>
      <c r="V391" s="21">
        <f t="shared" si="102"/>
        <v>61.263294265143777</v>
      </c>
      <c r="W391" s="21">
        <f t="shared" si="102"/>
        <v>61.263294265143777</v>
      </c>
      <c r="X391" s="21">
        <f t="shared" si="102"/>
        <v>61.263294265143777</v>
      </c>
      <c r="Y391" s="21">
        <f t="shared" si="102"/>
        <v>61.263294265143777</v>
      </c>
      <c r="Z391" s="21">
        <f t="shared" si="102"/>
        <v>61.263294265143777</v>
      </c>
      <c r="AA391" s="21">
        <f t="shared" si="102"/>
        <v>6.3687890985088158</v>
      </c>
      <c r="AB391" s="21">
        <f t="shared" si="102"/>
        <v>6.3687890985088158</v>
      </c>
      <c r="AC391" s="21">
        <f t="shared" si="102"/>
        <v>6.3687890985088158</v>
      </c>
      <c r="AD391" s="21">
        <f t="shared" si="102"/>
        <v>45.370584502803055</v>
      </c>
      <c r="AE391" s="21">
        <f t="shared" si="102"/>
        <v>45.370584502803055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146.59569145467574</v>
      </c>
      <c r="D393" s="21">
        <f t="shared" si="103"/>
        <v>146.59569145467574</v>
      </c>
      <c r="E393" s="21">
        <f t="shared" si="103"/>
        <v>146.59569145467574</v>
      </c>
      <c r="F393" s="21">
        <f t="shared" si="103"/>
        <v>146.59569145467574</v>
      </c>
      <c r="G393" s="21">
        <f t="shared" si="103"/>
        <v>146.59569145467574</v>
      </c>
      <c r="H393" s="21">
        <f t="shared" si="103"/>
        <v>146.59569145467574</v>
      </c>
      <c r="I393" s="21">
        <f t="shared" si="103"/>
        <v>146.59569145467574</v>
      </c>
      <c r="J393" s="21">
        <f t="shared" si="103"/>
        <v>146.59569145467574</v>
      </c>
      <c r="K393" s="21">
        <f t="shared" si="103"/>
        <v>146.59569145467574</v>
      </c>
      <c r="L393" s="21">
        <f t="shared" si="103"/>
        <v>146.59569145467574</v>
      </c>
      <c r="M393" s="21">
        <f t="shared" si="103"/>
        <v>146.59569145467574</v>
      </c>
      <c r="N393" s="21">
        <f t="shared" si="103"/>
        <v>146.59569145467574</v>
      </c>
      <c r="O393" s="21">
        <f t="shared" si="103"/>
        <v>99.33424319773917</v>
      </c>
      <c r="P393" s="21">
        <f t="shared" si="103"/>
        <v>99.33424319773917</v>
      </c>
      <c r="Q393" s="21">
        <f t="shared" si="103"/>
        <v>99.33424319773917</v>
      </c>
      <c r="R393" s="21">
        <f t="shared" si="103"/>
        <v>99.33424319773917</v>
      </c>
      <c r="S393" s="21">
        <f t="shared" si="103"/>
        <v>99.33424319773917</v>
      </c>
      <c r="T393" s="21">
        <f t="shared" si="103"/>
        <v>99.33424319773917</v>
      </c>
      <c r="U393" s="21">
        <f t="shared" si="103"/>
        <v>61.263294265143777</v>
      </c>
      <c r="V393" s="21">
        <f t="shared" si="103"/>
        <v>61.263294265143777</v>
      </c>
      <c r="W393" s="21">
        <f t="shared" si="103"/>
        <v>61.263294265143777</v>
      </c>
      <c r="X393" s="21">
        <f t="shared" si="103"/>
        <v>61.263294265143777</v>
      </c>
      <c r="Y393" s="21">
        <f t="shared" si="103"/>
        <v>61.263294265143777</v>
      </c>
      <c r="Z393" s="21">
        <f t="shared" si="103"/>
        <v>61.263294265143777</v>
      </c>
      <c r="AA393" s="21">
        <f t="shared" si="103"/>
        <v>6.3687890985088158</v>
      </c>
      <c r="AB393" s="21">
        <f t="shared" si="103"/>
        <v>6.3687890985088158</v>
      </c>
      <c r="AC393" s="21">
        <f t="shared" si="103"/>
        <v>6.3687890985088158</v>
      </c>
      <c r="AD393" s="21">
        <f t="shared" si="103"/>
        <v>45.370584502803055</v>
      </c>
      <c r="AE393" s="21">
        <f t="shared" si="103"/>
        <v>45.370584502803055</v>
      </c>
    </row>
    <row r="394" spans="1:31" x14ac:dyDescent="0.2">
      <c r="A394" s="9" t="s">
        <v>683</v>
      </c>
      <c r="B394" s="4" t="s">
        <v>550</v>
      </c>
      <c r="C394" s="35">
        <v>125.93164145467574</v>
      </c>
      <c r="D394" s="35">
        <v>125.93164145467574</v>
      </c>
      <c r="E394" s="35">
        <v>125.93164145467574</v>
      </c>
      <c r="F394" s="35">
        <v>125.93164145467574</v>
      </c>
      <c r="G394" s="35">
        <v>125.93164145467574</v>
      </c>
      <c r="H394" s="35">
        <v>125.93164145467574</v>
      </c>
      <c r="I394" s="35">
        <v>125.93164145467574</v>
      </c>
      <c r="J394" s="35">
        <v>125.93164145467574</v>
      </c>
      <c r="K394" s="35">
        <v>125.93164145467574</v>
      </c>
      <c r="L394" s="35">
        <v>125.93164145467574</v>
      </c>
      <c r="M394" s="35">
        <v>125.93164145467574</v>
      </c>
      <c r="N394" s="35">
        <v>125.93164145467574</v>
      </c>
      <c r="O394" s="35">
        <v>86.753909864405841</v>
      </c>
      <c r="P394" s="35">
        <v>86.753909864405841</v>
      </c>
      <c r="Q394" s="35">
        <v>86.753909864405841</v>
      </c>
      <c r="R394" s="35">
        <v>86.753909864405841</v>
      </c>
      <c r="S394" s="35">
        <v>86.753909864405841</v>
      </c>
      <c r="T394" s="35">
        <v>86.753909864405841</v>
      </c>
      <c r="U394" s="35">
        <v>55.194960931810442</v>
      </c>
      <c r="V394" s="35">
        <v>55.194960931810442</v>
      </c>
      <c r="W394" s="35">
        <v>55.194960931810442</v>
      </c>
      <c r="X394" s="35">
        <v>55.194960931810442</v>
      </c>
      <c r="Y394" s="35">
        <v>55.194960931810442</v>
      </c>
      <c r="Z394" s="35">
        <v>55.194960931810442</v>
      </c>
      <c r="AA394" s="35">
        <v>6.3596224318421495</v>
      </c>
      <c r="AB394" s="35">
        <v>6.3596224318421495</v>
      </c>
      <c r="AC394" s="35">
        <v>6.3596224318421495</v>
      </c>
      <c r="AD394" s="35">
        <v>45.366734502803055</v>
      </c>
      <c r="AE394" s="35">
        <v>45.366734502803055</v>
      </c>
    </row>
    <row r="395" spans="1:31" x14ac:dyDescent="0.2">
      <c r="A395" s="9" t="s">
        <v>684</v>
      </c>
      <c r="B395" s="4" t="s">
        <v>639</v>
      </c>
      <c r="C395" s="35">
        <v>20.664050000000003</v>
      </c>
      <c r="D395" s="35">
        <v>20.664050000000003</v>
      </c>
      <c r="E395" s="35">
        <v>20.664050000000003</v>
      </c>
      <c r="F395" s="35">
        <v>20.664050000000003</v>
      </c>
      <c r="G395" s="35">
        <v>20.664050000000003</v>
      </c>
      <c r="H395" s="35">
        <v>20.664050000000003</v>
      </c>
      <c r="I395" s="35">
        <v>20.664050000000003</v>
      </c>
      <c r="J395" s="35">
        <v>20.664050000000003</v>
      </c>
      <c r="K395" s="35">
        <v>20.664050000000003</v>
      </c>
      <c r="L395" s="35">
        <v>20.664050000000003</v>
      </c>
      <c r="M395" s="35">
        <v>20.664050000000003</v>
      </c>
      <c r="N395" s="35">
        <v>20.664050000000003</v>
      </c>
      <c r="O395" s="35">
        <v>12.580333333333332</v>
      </c>
      <c r="P395" s="35">
        <v>12.580333333333332</v>
      </c>
      <c r="Q395" s="35">
        <v>12.580333333333332</v>
      </c>
      <c r="R395" s="35">
        <v>12.580333333333332</v>
      </c>
      <c r="S395" s="35">
        <v>12.580333333333332</v>
      </c>
      <c r="T395" s="35">
        <v>12.580333333333332</v>
      </c>
      <c r="U395" s="35">
        <v>6.0683333333333334</v>
      </c>
      <c r="V395" s="35">
        <v>6.0683333333333334</v>
      </c>
      <c r="W395" s="35">
        <v>6.0683333333333334</v>
      </c>
      <c r="X395" s="35">
        <v>6.0683333333333334</v>
      </c>
      <c r="Y395" s="35">
        <v>6.0683333333333334</v>
      </c>
      <c r="Z395" s="35">
        <v>6.0683333333333334</v>
      </c>
      <c r="AA395" s="35">
        <v>9.1666666666666667E-3</v>
      </c>
      <c r="AB395" s="35">
        <v>9.1666666666666667E-3</v>
      </c>
      <c r="AC395" s="35">
        <v>9.1666666666666667E-3</v>
      </c>
      <c r="AD395" s="35">
        <v>3.8500000000000001E-3</v>
      </c>
      <c r="AE395" s="35">
        <v>3.8500000000000001E-3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3.5224772557272472</v>
      </c>
      <c r="D399" s="21">
        <f t="shared" si="104"/>
        <v>3.5224772557272472</v>
      </c>
      <c r="E399" s="21">
        <f t="shared" si="104"/>
        <v>3.5224772557272472</v>
      </c>
      <c r="F399" s="21">
        <f t="shared" si="104"/>
        <v>3.5224772557272472</v>
      </c>
      <c r="G399" s="21">
        <f t="shared" si="104"/>
        <v>3.5224772557272472</v>
      </c>
      <c r="H399" s="21">
        <f t="shared" si="104"/>
        <v>3.5224772557272472</v>
      </c>
      <c r="I399" s="21">
        <f t="shared" si="104"/>
        <v>3.5224772557272472</v>
      </c>
      <c r="J399" s="21">
        <f t="shared" si="104"/>
        <v>3.5224772557272472</v>
      </c>
      <c r="K399" s="21">
        <f t="shared" si="104"/>
        <v>3.5224772557272472</v>
      </c>
      <c r="L399" s="21">
        <f t="shared" si="104"/>
        <v>3.5224772557272472</v>
      </c>
      <c r="M399" s="21">
        <f t="shared" si="104"/>
        <v>3.5224772557272472</v>
      </c>
      <c r="N399" s="21">
        <f t="shared" si="104"/>
        <v>3.5224772557272472</v>
      </c>
      <c r="O399" s="21">
        <f t="shared" si="104"/>
        <v>2.1820986388007215</v>
      </c>
      <c r="P399" s="21">
        <f t="shared" si="104"/>
        <v>2.1820986388007215</v>
      </c>
      <c r="Q399" s="21">
        <f t="shared" si="104"/>
        <v>2.1820986388007215</v>
      </c>
      <c r="R399" s="21">
        <f t="shared" si="104"/>
        <v>2.1820986388007215</v>
      </c>
      <c r="S399" s="21">
        <f t="shared" si="104"/>
        <v>2.1820986388007215</v>
      </c>
      <c r="T399" s="21">
        <f t="shared" si="104"/>
        <v>2.1820986388007215</v>
      </c>
      <c r="U399" s="21">
        <f t="shared" si="104"/>
        <v>1.1065910730758677</v>
      </c>
      <c r="V399" s="21">
        <f t="shared" si="104"/>
        <v>1.1065910730758677</v>
      </c>
      <c r="W399" s="21">
        <f t="shared" si="104"/>
        <v>1.1065910730758677</v>
      </c>
      <c r="X399" s="21">
        <f t="shared" si="104"/>
        <v>1.1065910730758677</v>
      </c>
      <c r="Y399" s="21">
        <f t="shared" si="104"/>
        <v>1.1065910730758677</v>
      </c>
      <c r="Z399" s="21">
        <f t="shared" si="104"/>
        <v>1.1065910730758677</v>
      </c>
      <c r="AA399" s="21">
        <f t="shared" si="104"/>
        <v>0.22222231700651607</v>
      </c>
      <c r="AB399" s="21">
        <f t="shared" si="104"/>
        <v>0.22222231700651607</v>
      </c>
      <c r="AC399" s="21">
        <f t="shared" si="104"/>
        <v>0.22222231700651607</v>
      </c>
      <c r="AD399" s="21">
        <f t="shared" si="104"/>
        <v>0</v>
      </c>
      <c r="AE399" s="21">
        <f t="shared" si="10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3.5224772557272472</v>
      </c>
      <c r="D401" s="21">
        <f t="shared" si="105"/>
        <v>3.5224772557272472</v>
      </c>
      <c r="E401" s="21">
        <f t="shared" si="105"/>
        <v>3.5224772557272472</v>
      </c>
      <c r="F401" s="21">
        <f t="shared" si="105"/>
        <v>3.5224772557272472</v>
      </c>
      <c r="G401" s="21">
        <f t="shared" si="105"/>
        <v>3.5224772557272472</v>
      </c>
      <c r="H401" s="21">
        <f t="shared" si="105"/>
        <v>3.5224772557272472</v>
      </c>
      <c r="I401" s="21">
        <f t="shared" si="105"/>
        <v>3.5224772557272472</v>
      </c>
      <c r="J401" s="21">
        <f t="shared" si="105"/>
        <v>3.5224772557272472</v>
      </c>
      <c r="K401" s="21">
        <f t="shared" si="105"/>
        <v>3.5224772557272472</v>
      </c>
      <c r="L401" s="21">
        <f t="shared" si="105"/>
        <v>3.5224772557272472</v>
      </c>
      <c r="M401" s="21">
        <f t="shared" si="105"/>
        <v>3.5224772557272472</v>
      </c>
      <c r="N401" s="21">
        <f t="shared" si="105"/>
        <v>3.5224772557272472</v>
      </c>
      <c r="O401" s="21">
        <f t="shared" si="105"/>
        <v>2.1820986388007215</v>
      </c>
      <c r="P401" s="21">
        <f t="shared" si="105"/>
        <v>2.1820986388007215</v>
      </c>
      <c r="Q401" s="21">
        <f t="shared" si="105"/>
        <v>2.1820986388007215</v>
      </c>
      <c r="R401" s="21">
        <f t="shared" si="105"/>
        <v>2.1820986388007215</v>
      </c>
      <c r="S401" s="21">
        <f t="shared" si="105"/>
        <v>2.1820986388007215</v>
      </c>
      <c r="T401" s="21">
        <f t="shared" si="105"/>
        <v>2.1820986388007215</v>
      </c>
      <c r="U401" s="21">
        <f t="shared" si="105"/>
        <v>1.1065910730758677</v>
      </c>
      <c r="V401" s="21">
        <f t="shared" si="105"/>
        <v>1.1065910730758677</v>
      </c>
      <c r="W401" s="21">
        <f t="shared" si="105"/>
        <v>1.1065910730758677</v>
      </c>
      <c r="X401" s="21">
        <f t="shared" si="105"/>
        <v>1.1065910730758677</v>
      </c>
      <c r="Y401" s="21">
        <f t="shared" si="105"/>
        <v>1.1065910730758677</v>
      </c>
      <c r="Z401" s="21">
        <f t="shared" si="105"/>
        <v>1.1065910730758677</v>
      </c>
      <c r="AA401" s="21">
        <f t="shared" si="105"/>
        <v>0.22222231700651607</v>
      </c>
      <c r="AB401" s="21">
        <f t="shared" si="105"/>
        <v>0.22222231700651607</v>
      </c>
      <c r="AC401" s="21">
        <f t="shared" si="105"/>
        <v>0.22222231700651607</v>
      </c>
      <c r="AD401" s="21">
        <f t="shared" si="105"/>
        <v>0</v>
      </c>
      <c r="AE401" s="21">
        <f t="shared" si="105"/>
        <v>0</v>
      </c>
    </row>
    <row r="402" spans="1:31" x14ac:dyDescent="0.2">
      <c r="A402" s="9" t="s">
        <v>693</v>
      </c>
      <c r="B402" s="4" t="s">
        <v>550</v>
      </c>
      <c r="C402" s="35">
        <v>1.8374572611614777</v>
      </c>
      <c r="D402" s="35">
        <v>1.8374572611614777</v>
      </c>
      <c r="E402" s="35">
        <v>1.8374572611614777</v>
      </c>
      <c r="F402" s="35">
        <v>1.8374572611614777</v>
      </c>
      <c r="G402" s="35">
        <v>1.8374572611614777</v>
      </c>
      <c r="H402" s="35">
        <v>1.8374572611614777</v>
      </c>
      <c r="I402" s="35">
        <v>1.8374572611614777</v>
      </c>
      <c r="J402" s="35">
        <v>1.8374572611614777</v>
      </c>
      <c r="K402" s="35">
        <v>1.8374572611614777</v>
      </c>
      <c r="L402" s="35">
        <v>1.8374572611614777</v>
      </c>
      <c r="M402" s="35">
        <v>1.8374572611614777</v>
      </c>
      <c r="N402" s="35">
        <v>1.8374572611614777</v>
      </c>
      <c r="O402" s="35">
        <v>1.0241484528434486</v>
      </c>
      <c r="P402" s="35">
        <v>1.0241484528434486</v>
      </c>
      <c r="Q402" s="35">
        <v>1.0241484528434486</v>
      </c>
      <c r="R402" s="35">
        <v>1.0241484528434486</v>
      </c>
      <c r="S402" s="35">
        <v>1.0241484528434486</v>
      </c>
      <c r="T402" s="35">
        <v>1.0241484528434486</v>
      </c>
      <c r="U402" s="35">
        <v>0.36898302392059223</v>
      </c>
      <c r="V402" s="35">
        <v>0.36898302392059223</v>
      </c>
      <c r="W402" s="35">
        <v>0.36898302392059223</v>
      </c>
      <c r="X402" s="35">
        <v>0.36898302392059223</v>
      </c>
      <c r="Y402" s="35">
        <v>0.36898302392059223</v>
      </c>
      <c r="Z402" s="35">
        <v>0.36898302392059223</v>
      </c>
      <c r="AA402" s="35">
        <v>8.0072808839757523E-3</v>
      </c>
      <c r="AB402" s="35">
        <v>8.0072808839757523E-3</v>
      </c>
      <c r="AC402" s="35">
        <v>8.0072808839757523E-3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1.1166916341553326</v>
      </c>
      <c r="D403" s="35">
        <v>1.1166916341553326</v>
      </c>
      <c r="E403" s="35">
        <v>1.1166916341553326</v>
      </c>
      <c r="F403" s="35">
        <v>1.1166916341553326</v>
      </c>
      <c r="G403" s="35">
        <v>1.1166916341553326</v>
      </c>
      <c r="H403" s="35">
        <v>1.1166916341553326</v>
      </c>
      <c r="I403" s="35">
        <v>1.1166916341553326</v>
      </c>
      <c r="J403" s="35">
        <v>1.1166916341553326</v>
      </c>
      <c r="K403" s="35">
        <v>1.1166916341553326</v>
      </c>
      <c r="L403" s="35">
        <v>1.1166916341553326</v>
      </c>
      <c r="M403" s="35">
        <v>1.1166916341553326</v>
      </c>
      <c r="N403" s="35">
        <v>1.1166916341553326</v>
      </c>
      <c r="O403" s="35">
        <v>0.6305149864072801</v>
      </c>
      <c r="P403" s="35">
        <v>0.6305149864072801</v>
      </c>
      <c r="Q403" s="35">
        <v>0.6305149864072801</v>
      </c>
      <c r="R403" s="35">
        <v>0.6305149864072801</v>
      </c>
      <c r="S403" s="35">
        <v>0.6305149864072801</v>
      </c>
      <c r="T403" s="35">
        <v>0.6305149864072801</v>
      </c>
      <c r="U403" s="35">
        <v>0.23887268683246021</v>
      </c>
      <c r="V403" s="35">
        <v>0.23887268683246021</v>
      </c>
      <c r="W403" s="35">
        <v>0.23887268683246021</v>
      </c>
      <c r="X403" s="35">
        <v>0.23887268683246021</v>
      </c>
      <c r="Y403" s="35">
        <v>0.23887268683246021</v>
      </c>
      <c r="Z403" s="35">
        <v>0.23887268683246021</v>
      </c>
      <c r="AA403" s="35">
        <v>7.3374614536928562E-2</v>
      </c>
      <c r="AB403" s="35">
        <v>7.3374614536928562E-2</v>
      </c>
      <c r="AC403" s="35">
        <v>7.3374614536928562E-2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0.56681416752306746</v>
      </c>
      <c r="D404" s="35">
        <v>0.56681416752306746</v>
      </c>
      <c r="E404" s="35">
        <v>0.56681416752306746</v>
      </c>
      <c r="F404" s="35">
        <v>0.56681416752306746</v>
      </c>
      <c r="G404" s="35">
        <v>0.56681416752306746</v>
      </c>
      <c r="H404" s="35">
        <v>0.56681416752306746</v>
      </c>
      <c r="I404" s="35">
        <v>0.56681416752306746</v>
      </c>
      <c r="J404" s="35">
        <v>0.56681416752306746</v>
      </c>
      <c r="K404" s="35">
        <v>0.56681416752306746</v>
      </c>
      <c r="L404" s="35">
        <v>0.56681416752306746</v>
      </c>
      <c r="M404" s="35">
        <v>0.56681416752306746</v>
      </c>
      <c r="N404" s="35">
        <v>0.56681416752306746</v>
      </c>
      <c r="O404" s="35">
        <v>0.52743519954999274</v>
      </c>
      <c r="P404" s="35">
        <v>0.52743519954999274</v>
      </c>
      <c r="Q404" s="35">
        <v>0.52743519954999274</v>
      </c>
      <c r="R404" s="35">
        <v>0.52743519954999274</v>
      </c>
      <c r="S404" s="35">
        <v>0.52743519954999274</v>
      </c>
      <c r="T404" s="35">
        <v>0.52743519954999274</v>
      </c>
      <c r="U404" s="35">
        <v>0.49571325312723807</v>
      </c>
      <c r="V404" s="35">
        <v>0.49571325312723807</v>
      </c>
      <c r="W404" s="35">
        <v>0.49571325312723807</v>
      </c>
      <c r="X404" s="35">
        <v>0.49571325312723807</v>
      </c>
      <c r="Y404" s="35">
        <v>0.49571325312723807</v>
      </c>
      <c r="Z404" s="35">
        <v>0.49571325312723807</v>
      </c>
      <c r="AA404" s="35">
        <v>0.14084042158561175</v>
      </c>
      <c r="AB404" s="35">
        <v>0.14084042158561175</v>
      </c>
      <c r="AC404" s="35">
        <v>0.14084042158561175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1.5141928873699999E-3</v>
      </c>
      <c r="D405" s="35">
        <v>1.5141928873699999E-3</v>
      </c>
      <c r="E405" s="35">
        <v>1.5141928873699999E-3</v>
      </c>
      <c r="F405" s="35">
        <v>1.5141928873699999E-3</v>
      </c>
      <c r="G405" s="35">
        <v>1.5141928873699999E-3</v>
      </c>
      <c r="H405" s="35">
        <v>1.5141928873699999E-3</v>
      </c>
      <c r="I405" s="35">
        <v>1.5141928873699999E-3</v>
      </c>
      <c r="J405" s="35">
        <v>1.5141928873699999E-3</v>
      </c>
      <c r="K405" s="35">
        <v>1.5141928873699999E-3</v>
      </c>
      <c r="L405" s="35">
        <v>1.5141928873699999E-3</v>
      </c>
      <c r="M405" s="35">
        <v>1.5141928873699999E-3</v>
      </c>
      <c r="N405" s="35">
        <v>1.5141928873699999E-3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3.0221091955771428E-3</v>
      </c>
      <c r="V405" s="35">
        <v>3.0221091955771428E-3</v>
      </c>
      <c r="W405" s="35">
        <v>3.0221091955771428E-3</v>
      </c>
      <c r="X405" s="35">
        <v>3.0221091955771428E-3</v>
      </c>
      <c r="Y405" s="35">
        <v>3.0221091955771428E-3</v>
      </c>
      <c r="Z405" s="35">
        <v>3.0221091955771428E-3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7.388563862199045</v>
      </c>
      <c r="D407" s="21">
        <f t="shared" si="106"/>
        <v>7.6960961089677804</v>
      </c>
      <c r="E407" s="21">
        <f t="shared" si="106"/>
        <v>8.0036283557365167</v>
      </c>
      <c r="F407" s="21">
        <f t="shared" si="106"/>
        <v>8.3111606025052502</v>
      </c>
      <c r="G407" s="21">
        <f t="shared" si="106"/>
        <v>8.6186928492739874</v>
      </c>
      <c r="H407" s="21">
        <f t="shared" si="106"/>
        <v>8.9262250960427227</v>
      </c>
      <c r="I407" s="21">
        <f t="shared" si="106"/>
        <v>9.2337573428114563</v>
      </c>
      <c r="J407" s="21">
        <f t="shared" si="106"/>
        <v>9.5412895895801917</v>
      </c>
      <c r="K407" s="21">
        <f t="shared" si="106"/>
        <v>9.8488218363489217</v>
      </c>
      <c r="L407" s="21">
        <f t="shared" si="106"/>
        <v>10.156354083117662</v>
      </c>
      <c r="M407" s="21">
        <f t="shared" si="106"/>
        <v>10.463886329886398</v>
      </c>
      <c r="N407" s="21">
        <f t="shared" si="106"/>
        <v>10.771418576655133</v>
      </c>
      <c r="O407" s="21">
        <f t="shared" si="106"/>
        <v>8.4094915302220308</v>
      </c>
      <c r="P407" s="21">
        <f t="shared" si="106"/>
        <v>8.6177038850384591</v>
      </c>
      <c r="Q407" s="21">
        <f t="shared" si="106"/>
        <v>8.8259162398548838</v>
      </c>
      <c r="R407" s="21">
        <f t="shared" si="106"/>
        <v>9.034128594671305</v>
      </c>
      <c r="S407" s="21">
        <f t="shared" si="106"/>
        <v>9.2423409494877262</v>
      </c>
      <c r="T407" s="21">
        <f t="shared" si="106"/>
        <v>9.4505533043041474</v>
      </c>
      <c r="U407" s="21">
        <f t="shared" si="106"/>
        <v>7.5074614172131522</v>
      </c>
      <c r="V407" s="21">
        <f t="shared" si="106"/>
        <v>7.6356765265364546</v>
      </c>
      <c r="W407" s="21">
        <f t="shared" si="106"/>
        <v>7.4563593890910118</v>
      </c>
      <c r="X407" s="21">
        <f t="shared" si="106"/>
        <v>7.2770422516455699</v>
      </c>
      <c r="Y407" s="21">
        <f t="shared" si="106"/>
        <v>7.0977251142001334</v>
      </c>
      <c r="Z407" s="21">
        <f t="shared" si="106"/>
        <v>6.9184079767546942</v>
      </c>
      <c r="AA407" s="21">
        <f t="shared" si="106"/>
        <v>8.0997448945414234</v>
      </c>
      <c r="AB407" s="21">
        <f t="shared" si="106"/>
        <v>8.0022189505970687</v>
      </c>
      <c r="AC407" s="21">
        <f t="shared" si="106"/>
        <v>7.9046930066527183</v>
      </c>
      <c r="AD407" s="21">
        <f t="shared" si="106"/>
        <v>4.2327477801886451</v>
      </c>
      <c r="AE407" s="21">
        <f t="shared" si="106"/>
        <v>3.9316866319751664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7.388563862199045</v>
      </c>
      <c r="D409" s="21">
        <f t="shared" si="107"/>
        <v>7.6960961089677804</v>
      </c>
      <c r="E409" s="21">
        <f t="shared" si="107"/>
        <v>8.0036283557365167</v>
      </c>
      <c r="F409" s="21">
        <f t="shared" si="107"/>
        <v>8.3111606025052502</v>
      </c>
      <c r="G409" s="21">
        <f t="shared" si="107"/>
        <v>8.6186928492739874</v>
      </c>
      <c r="H409" s="21">
        <f t="shared" si="107"/>
        <v>8.9262250960427227</v>
      </c>
      <c r="I409" s="21">
        <f t="shared" si="107"/>
        <v>9.2337573428114563</v>
      </c>
      <c r="J409" s="21">
        <f t="shared" si="107"/>
        <v>9.5412895895801917</v>
      </c>
      <c r="K409" s="21">
        <f t="shared" si="107"/>
        <v>9.8488218363489217</v>
      </c>
      <c r="L409" s="21">
        <f t="shared" si="107"/>
        <v>10.156354083117662</v>
      </c>
      <c r="M409" s="21">
        <f t="shared" si="107"/>
        <v>10.463886329886398</v>
      </c>
      <c r="N409" s="21">
        <f t="shared" si="107"/>
        <v>10.771418576655133</v>
      </c>
      <c r="O409" s="21">
        <f t="shared" si="107"/>
        <v>8.4094915302220308</v>
      </c>
      <c r="P409" s="21">
        <f t="shared" si="107"/>
        <v>8.6177038850384591</v>
      </c>
      <c r="Q409" s="21">
        <f t="shared" si="107"/>
        <v>8.8259162398548838</v>
      </c>
      <c r="R409" s="21">
        <f t="shared" si="107"/>
        <v>9.034128594671305</v>
      </c>
      <c r="S409" s="21">
        <f t="shared" si="107"/>
        <v>9.2423409494877262</v>
      </c>
      <c r="T409" s="21">
        <f t="shared" si="107"/>
        <v>9.4505533043041474</v>
      </c>
      <c r="U409" s="21">
        <f t="shared" si="107"/>
        <v>7.5074614172131522</v>
      </c>
      <c r="V409" s="21">
        <f t="shared" si="107"/>
        <v>7.6356765265364546</v>
      </c>
      <c r="W409" s="21">
        <f t="shared" si="107"/>
        <v>7.4563593890910118</v>
      </c>
      <c r="X409" s="21">
        <f t="shared" si="107"/>
        <v>7.2770422516455699</v>
      </c>
      <c r="Y409" s="21">
        <f t="shared" si="107"/>
        <v>7.0977251142001334</v>
      </c>
      <c r="Z409" s="21">
        <f t="shared" si="107"/>
        <v>6.9184079767546942</v>
      </c>
      <c r="AA409" s="21">
        <f t="shared" si="107"/>
        <v>8.0997448945414234</v>
      </c>
      <c r="AB409" s="21">
        <f t="shared" si="107"/>
        <v>8.0022189505970687</v>
      </c>
      <c r="AC409" s="21">
        <f t="shared" si="107"/>
        <v>7.9046930066527183</v>
      </c>
      <c r="AD409" s="21">
        <f t="shared" si="107"/>
        <v>4.2327477801886451</v>
      </c>
      <c r="AE409" s="21">
        <f t="shared" si="107"/>
        <v>3.9316866319751664</v>
      </c>
    </row>
    <row r="410" spans="1:31" x14ac:dyDescent="0.2">
      <c r="A410" s="9" t="s">
        <v>703</v>
      </c>
      <c r="B410" s="4" t="s">
        <v>550</v>
      </c>
      <c r="C410" s="35">
        <v>7.9903933763743093E-2</v>
      </c>
      <c r="D410" s="35">
        <v>0.1139415381018202</v>
      </c>
      <c r="E410" s="35">
        <v>0.14797914243989729</v>
      </c>
      <c r="F410" s="35">
        <v>0.18201674677797441</v>
      </c>
      <c r="G410" s="35">
        <v>0.21605435111605156</v>
      </c>
      <c r="H410" s="35">
        <v>0.2500919554541286</v>
      </c>
      <c r="I410" s="35">
        <v>0.28412955979220578</v>
      </c>
      <c r="J410" s="35">
        <v>0.31816716413028284</v>
      </c>
      <c r="K410" s="35">
        <v>0.35220476846836002</v>
      </c>
      <c r="L410" s="35">
        <v>0.38624237280643714</v>
      </c>
      <c r="M410" s="35">
        <v>0.42027997714451421</v>
      </c>
      <c r="N410" s="35">
        <v>0.45431758148259155</v>
      </c>
      <c r="O410" s="35">
        <v>0.47937804916649046</v>
      </c>
      <c r="P410" s="35">
        <v>0.50856226581126873</v>
      </c>
      <c r="Q410" s="35">
        <v>0.53774648245604673</v>
      </c>
      <c r="R410" s="35">
        <v>0.56693069910082494</v>
      </c>
      <c r="S410" s="35">
        <v>0.59611491574560271</v>
      </c>
      <c r="T410" s="35">
        <v>0.62529913239038126</v>
      </c>
      <c r="U410" s="35">
        <v>0.64652430090331814</v>
      </c>
      <c r="V410" s="35">
        <v>0.67181006074618355</v>
      </c>
      <c r="W410" s="35">
        <v>0.66305821625097228</v>
      </c>
      <c r="X410" s="35">
        <v>0.65430637175576023</v>
      </c>
      <c r="Y410" s="35">
        <v>0.64555452726054896</v>
      </c>
      <c r="Z410" s="35">
        <v>0.63680268276533714</v>
      </c>
      <c r="AA410" s="35">
        <v>0.79395240457945637</v>
      </c>
      <c r="AB410" s="35">
        <v>0.78018651907993797</v>
      </c>
      <c r="AC410" s="35">
        <v>0.76642063358042023</v>
      </c>
      <c r="AD410" s="35">
        <v>0.85570934994298375</v>
      </c>
      <c r="AE410" s="35">
        <v>0.8274816615070566</v>
      </c>
    </row>
    <row r="411" spans="1:31" x14ac:dyDescent="0.2">
      <c r="A411" s="9" t="s">
        <v>704</v>
      </c>
      <c r="B411" s="4" t="s">
        <v>639</v>
      </c>
      <c r="C411" s="35">
        <v>6.3266330057940934</v>
      </c>
      <c r="D411" s="35">
        <v>6.5158160115881882</v>
      </c>
      <c r="E411" s="35">
        <v>6.7049990173822831</v>
      </c>
      <c r="F411" s="35">
        <v>6.8941820231763771</v>
      </c>
      <c r="G411" s="35">
        <v>7.0833650289704719</v>
      </c>
      <c r="H411" s="35">
        <v>7.2725480347645668</v>
      </c>
      <c r="I411" s="35">
        <v>7.461731040558659</v>
      </c>
      <c r="J411" s="35">
        <v>7.6509140463527547</v>
      </c>
      <c r="K411" s="35">
        <v>7.8400970521468443</v>
      </c>
      <c r="L411" s="35">
        <v>8.0292800579409445</v>
      </c>
      <c r="M411" s="35">
        <v>8.2184630637350402</v>
      </c>
      <c r="N411" s="35">
        <v>8.4076460695291342</v>
      </c>
      <c r="O411" s="35">
        <v>6.1806626631872046</v>
      </c>
      <c r="P411" s="35">
        <v>6.2975959235119525</v>
      </c>
      <c r="Q411" s="35">
        <v>6.4145291838366951</v>
      </c>
      <c r="R411" s="35">
        <v>6.5314624441614377</v>
      </c>
      <c r="S411" s="35">
        <v>6.648395704486175</v>
      </c>
      <c r="T411" s="35">
        <v>6.7653289648109167</v>
      </c>
      <c r="U411" s="35">
        <v>4.9357222137941719</v>
      </c>
      <c r="V411" s="35">
        <v>4.9944487961107589</v>
      </c>
      <c r="W411" s="35">
        <v>4.8639923726332412</v>
      </c>
      <c r="X411" s="35">
        <v>4.7335359491557281</v>
      </c>
      <c r="Y411" s="35">
        <v>4.6030795256782158</v>
      </c>
      <c r="Z411" s="35">
        <v>4.4726231022007026</v>
      </c>
      <c r="AA411" s="35">
        <v>4.4691642406281922</v>
      </c>
      <c r="AB411" s="35">
        <v>4.3425053790556767</v>
      </c>
      <c r="AC411" s="35">
        <v>4.2158465174831647</v>
      </c>
      <c r="AD411" s="35">
        <v>2.0203746943421663</v>
      </c>
      <c r="AE411" s="35">
        <v>1.8318528712011777</v>
      </c>
    </row>
    <row r="412" spans="1:31" x14ac:dyDescent="0.2">
      <c r="A412" s="9" t="s">
        <v>705</v>
      </c>
      <c r="B412" s="4" t="s">
        <v>645</v>
      </c>
      <c r="C412" s="35">
        <v>0.97480105945600859</v>
      </c>
      <c r="D412" s="35">
        <v>1.0518868329073723</v>
      </c>
      <c r="E412" s="35">
        <v>1.1289726063587358</v>
      </c>
      <c r="F412" s="35">
        <v>1.2060583798100994</v>
      </c>
      <c r="G412" s="35">
        <v>1.2831441532614634</v>
      </c>
      <c r="H412" s="35">
        <v>1.3602299267128266</v>
      </c>
      <c r="I412" s="35">
        <v>1.437315700164191</v>
      </c>
      <c r="J412" s="35">
        <v>1.514401473615554</v>
      </c>
      <c r="K412" s="35">
        <v>1.5914872470669172</v>
      </c>
      <c r="L412" s="35">
        <v>1.6685730205182812</v>
      </c>
      <c r="M412" s="35">
        <v>1.7456587939696449</v>
      </c>
      <c r="N412" s="35">
        <v>1.8227445674210081</v>
      </c>
      <c r="O412" s="35">
        <v>1.6586599722001756</v>
      </c>
      <c r="P412" s="35">
        <v>1.7166743626013181</v>
      </c>
      <c r="Q412" s="35">
        <v>1.7746887530024611</v>
      </c>
      <c r="R412" s="35">
        <v>1.8327031434036027</v>
      </c>
      <c r="S412" s="35">
        <v>1.8907175338047475</v>
      </c>
      <c r="T412" s="35">
        <v>1.9487319242058896</v>
      </c>
      <c r="U412" s="35">
        <v>1.8124701842877631</v>
      </c>
      <c r="V412" s="35">
        <v>1.855121516120672</v>
      </c>
      <c r="W412" s="35">
        <v>1.8206870745022181</v>
      </c>
      <c r="X412" s="35">
        <v>1.7862526328837618</v>
      </c>
      <c r="Y412" s="35">
        <v>1.7518181912653084</v>
      </c>
      <c r="Z412" s="35">
        <v>1.7173837496468547</v>
      </c>
      <c r="AA412" s="35">
        <v>2.752255670377175</v>
      </c>
      <c r="AB412" s="35">
        <v>2.8023803366900548</v>
      </c>
      <c r="AC412" s="35">
        <v>2.8525050030029337</v>
      </c>
      <c r="AD412" s="35">
        <v>1.2939687465024945</v>
      </c>
      <c r="AE412" s="35">
        <v>1.2168829730511319</v>
      </c>
    </row>
    <row r="413" spans="1:31" x14ac:dyDescent="0.2">
      <c r="A413" s="9" t="s">
        <v>706</v>
      </c>
      <c r="B413" s="4" t="s">
        <v>651</v>
      </c>
      <c r="C413" s="35">
        <v>7.2258631851999941E-3</v>
      </c>
      <c r="D413" s="35">
        <v>1.4451726370399988E-2</v>
      </c>
      <c r="E413" s="35">
        <v>2.1677589555599969E-2</v>
      </c>
      <c r="F413" s="35">
        <v>2.8903452740799977E-2</v>
      </c>
      <c r="G413" s="35">
        <v>3.612931592599998E-2</v>
      </c>
      <c r="H413" s="35">
        <v>4.3355179111199939E-2</v>
      </c>
      <c r="I413" s="35">
        <v>5.0581042296399974E-2</v>
      </c>
      <c r="J413" s="35">
        <v>5.7806905481599953E-2</v>
      </c>
      <c r="K413" s="35">
        <v>6.5032768666799939E-2</v>
      </c>
      <c r="L413" s="35">
        <v>7.2258631851999891E-2</v>
      </c>
      <c r="M413" s="35">
        <v>7.9484495037199926E-2</v>
      </c>
      <c r="N413" s="35">
        <v>8.6710358222399878E-2</v>
      </c>
      <c r="O413" s="35">
        <v>9.0790845668159925E-2</v>
      </c>
      <c r="P413" s="35">
        <v>9.4871333113919917E-2</v>
      </c>
      <c r="Q413" s="35">
        <v>9.8951820559679896E-2</v>
      </c>
      <c r="R413" s="35">
        <v>0.10303230800543997</v>
      </c>
      <c r="S413" s="35">
        <v>0.10711279545119995</v>
      </c>
      <c r="T413" s="35">
        <v>0.11119328289695994</v>
      </c>
      <c r="U413" s="35">
        <v>0.11274471822789989</v>
      </c>
      <c r="V413" s="35">
        <v>0.11429615355883983</v>
      </c>
      <c r="W413" s="35">
        <v>0.10862172570457991</v>
      </c>
      <c r="X413" s="35">
        <v>0.10294729785031984</v>
      </c>
      <c r="Y413" s="35">
        <v>9.7272869996059927E-2</v>
      </c>
      <c r="Z413" s="35">
        <v>9.1598442141799866E-2</v>
      </c>
      <c r="AA413" s="35">
        <v>8.4372578956599914E-2</v>
      </c>
      <c r="AB413" s="35">
        <v>7.7146715771399949E-2</v>
      </c>
      <c r="AC413" s="35">
        <v>6.9920852586199927E-2</v>
      </c>
      <c r="AD413" s="35">
        <v>6.2694989400999976E-2</v>
      </c>
      <c r="AE413" s="35">
        <v>5.5469126215799955E-2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0.24614983142282817</v>
      </c>
      <c r="D415" s="21">
        <f t="shared" si="108"/>
        <v>0.32875039228252623</v>
      </c>
      <c r="E415" s="21">
        <f t="shared" si="108"/>
        <v>0.41135095314222425</v>
      </c>
      <c r="F415" s="21">
        <f t="shared" si="108"/>
        <v>0.49395151400192233</v>
      </c>
      <c r="G415" s="21">
        <f t="shared" si="108"/>
        <v>0.57655207486162041</v>
      </c>
      <c r="H415" s="21">
        <f t="shared" si="108"/>
        <v>0.65915263572131844</v>
      </c>
      <c r="I415" s="21">
        <f t="shared" si="108"/>
        <v>0.74175319658101646</v>
      </c>
      <c r="J415" s="21">
        <f t="shared" si="108"/>
        <v>0.82435375744071449</v>
      </c>
      <c r="K415" s="21">
        <f t="shared" si="108"/>
        <v>0.90695431830041251</v>
      </c>
      <c r="L415" s="21">
        <f t="shared" si="108"/>
        <v>0.98955487916011053</v>
      </c>
      <c r="M415" s="21">
        <f t="shared" si="108"/>
        <v>1.0721554400198086</v>
      </c>
      <c r="N415" s="21">
        <f t="shared" si="108"/>
        <v>1.1547560008795066</v>
      </c>
      <c r="O415" s="21">
        <f t="shared" si="108"/>
        <v>1.2058226899158866</v>
      </c>
      <c r="P415" s="21">
        <f t="shared" si="108"/>
        <v>1.2605666832578994</v>
      </c>
      <c r="Q415" s="21">
        <f t="shared" si="108"/>
        <v>1.3153106765999127</v>
      </c>
      <c r="R415" s="21">
        <f t="shared" si="108"/>
        <v>1.370054669941926</v>
      </c>
      <c r="S415" s="21">
        <f t="shared" si="108"/>
        <v>1.4247986632839389</v>
      </c>
      <c r="T415" s="21">
        <f t="shared" si="108"/>
        <v>1.4795426566259522</v>
      </c>
      <c r="U415" s="21">
        <f t="shared" si="108"/>
        <v>1.508884364332514</v>
      </c>
      <c r="V415" s="21">
        <f t="shared" si="108"/>
        <v>1.5411883449519479</v>
      </c>
      <c r="W415" s="21">
        <f t="shared" si="108"/>
        <v>1.4908917647116833</v>
      </c>
      <c r="X415" s="21">
        <f t="shared" si="108"/>
        <v>1.4286814276190274</v>
      </c>
      <c r="Y415" s="21">
        <f t="shared" si="108"/>
        <v>1.3783848473787632</v>
      </c>
      <c r="Z415" s="21">
        <f t="shared" si="108"/>
        <v>1.3280882671384984</v>
      </c>
      <c r="AA415" s="21">
        <f t="shared" si="108"/>
        <v>16.612826015793033</v>
      </c>
      <c r="AB415" s="21">
        <f t="shared" si="108"/>
        <v>16.934203399660912</v>
      </c>
      <c r="AC415" s="21">
        <f t="shared" si="108"/>
        <v>17.255580783528792</v>
      </c>
      <c r="AD415" s="21">
        <f t="shared" si="108"/>
        <v>5.2373663403775552</v>
      </c>
      <c r="AE415" s="21">
        <f t="shared" si="108"/>
        <v>5.2603783454430486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0.24614983142282817</v>
      </c>
      <c r="D417" s="21">
        <f t="shared" si="109"/>
        <v>0.32875039228252623</v>
      </c>
      <c r="E417" s="21">
        <f t="shared" si="109"/>
        <v>0.41135095314222425</v>
      </c>
      <c r="F417" s="21">
        <f t="shared" si="109"/>
        <v>0.49395151400192233</v>
      </c>
      <c r="G417" s="21">
        <f t="shared" si="109"/>
        <v>0.57655207486162041</v>
      </c>
      <c r="H417" s="21">
        <f t="shared" si="109"/>
        <v>0.65915263572131844</v>
      </c>
      <c r="I417" s="21">
        <f t="shared" si="109"/>
        <v>0.74175319658101646</v>
      </c>
      <c r="J417" s="21">
        <f t="shared" si="109"/>
        <v>0.82435375744071449</v>
      </c>
      <c r="K417" s="21">
        <f t="shared" si="109"/>
        <v>0.90695431830041251</v>
      </c>
      <c r="L417" s="21">
        <f t="shared" si="109"/>
        <v>0.98955487916011053</v>
      </c>
      <c r="M417" s="21">
        <f t="shared" si="109"/>
        <v>1.0721554400198086</v>
      </c>
      <c r="N417" s="21">
        <f t="shared" si="109"/>
        <v>1.1547560008795066</v>
      </c>
      <c r="O417" s="21">
        <f t="shared" si="109"/>
        <v>1.2058226899158866</v>
      </c>
      <c r="P417" s="21">
        <f t="shared" si="109"/>
        <v>1.2605666832578994</v>
      </c>
      <c r="Q417" s="21">
        <f t="shared" si="109"/>
        <v>1.3153106765999127</v>
      </c>
      <c r="R417" s="21">
        <f t="shared" si="109"/>
        <v>1.370054669941926</v>
      </c>
      <c r="S417" s="21">
        <f t="shared" si="109"/>
        <v>1.4247986632839389</v>
      </c>
      <c r="T417" s="21">
        <f t="shared" si="109"/>
        <v>1.4795426566259522</v>
      </c>
      <c r="U417" s="21">
        <f t="shared" si="109"/>
        <v>1.508884364332514</v>
      </c>
      <c r="V417" s="21">
        <f t="shared" si="109"/>
        <v>1.5411883449519479</v>
      </c>
      <c r="W417" s="21">
        <f t="shared" si="109"/>
        <v>1.4908917647116833</v>
      </c>
      <c r="X417" s="21">
        <f t="shared" si="109"/>
        <v>1.4286814276190274</v>
      </c>
      <c r="Y417" s="21">
        <f t="shared" si="109"/>
        <v>1.3783848473787632</v>
      </c>
      <c r="Z417" s="21">
        <f t="shared" si="109"/>
        <v>1.3280882671384984</v>
      </c>
      <c r="AA417" s="21">
        <f t="shared" si="109"/>
        <v>16.612826015793033</v>
      </c>
      <c r="AB417" s="21">
        <f t="shared" si="109"/>
        <v>16.934203399660912</v>
      </c>
      <c r="AC417" s="21">
        <f t="shared" si="109"/>
        <v>17.255580783528792</v>
      </c>
      <c r="AD417" s="21">
        <f t="shared" si="109"/>
        <v>5.2373663403775552</v>
      </c>
      <c r="AE417" s="21">
        <f t="shared" si="109"/>
        <v>5.2603783454430486</v>
      </c>
    </row>
    <row r="418" spans="1:63" x14ac:dyDescent="0.2">
      <c r="A418" s="9" t="s">
        <v>713</v>
      </c>
      <c r="B418" s="4" t="s">
        <v>550</v>
      </c>
      <c r="C418" s="35">
        <v>0.24614983142282817</v>
      </c>
      <c r="D418" s="35">
        <v>0.32875039228252623</v>
      </c>
      <c r="E418" s="35">
        <v>0.41135095314222425</v>
      </c>
      <c r="F418" s="35">
        <v>0.49395151400192233</v>
      </c>
      <c r="G418" s="35">
        <v>0.57655207486162041</v>
      </c>
      <c r="H418" s="35">
        <v>0.65915263572131844</v>
      </c>
      <c r="I418" s="35">
        <v>0.74175319658101646</v>
      </c>
      <c r="J418" s="35">
        <v>0.82435375744071449</v>
      </c>
      <c r="K418" s="35">
        <v>0.90695431830041251</v>
      </c>
      <c r="L418" s="35">
        <v>0.98955487916011053</v>
      </c>
      <c r="M418" s="35">
        <v>1.0721554400198086</v>
      </c>
      <c r="N418" s="35">
        <v>1.1547560008795066</v>
      </c>
      <c r="O418" s="35">
        <v>1.2058226899158866</v>
      </c>
      <c r="P418" s="35">
        <v>1.2605666832578994</v>
      </c>
      <c r="Q418" s="35">
        <v>1.3153106765999127</v>
      </c>
      <c r="R418" s="35">
        <v>1.370054669941926</v>
      </c>
      <c r="S418" s="35">
        <v>1.4247986632839389</v>
      </c>
      <c r="T418" s="35">
        <v>1.4795426566259522</v>
      </c>
      <c r="U418" s="35">
        <v>1.508884364332514</v>
      </c>
      <c r="V418" s="35">
        <v>1.5411883449519479</v>
      </c>
      <c r="W418" s="35">
        <v>1.4908917647116833</v>
      </c>
      <c r="X418" s="35">
        <v>1.4286814276190274</v>
      </c>
      <c r="Y418" s="35">
        <v>1.3783848473787632</v>
      </c>
      <c r="Z418" s="35">
        <v>1.3280882671384984</v>
      </c>
      <c r="AA418" s="35">
        <v>16.612826015793033</v>
      </c>
      <c r="AB418" s="35">
        <v>16.934203399660912</v>
      </c>
      <c r="AC418" s="35">
        <v>17.255580783528792</v>
      </c>
      <c r="AD418" s="35">
        <v>5.2373663403775552</v>
      </c>
      <c r="AE418" s="35">
        <v>5.2603783454430486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1.916432198364769</v>
      </c>
      <c r="D425" s="28">
        <f t="shared" si="110"/>
        <v>1.9467695147051967</v>
      </c>
      <c r="E425" s="28">
        <f t="shared" si="110"/>
        <v>1.9202374456598308</v>
      </c>
      <c r="F425" s="28">
        <f t="shared" si="110"/>
        <v>1.9443688170135047</v>
      </c>
      <c r="G425" s="28">
        <f t="shared" si="110"/>
        <v>1.955991220772608</v>
      </c>
      <c r="H425" s="28">
        <f t="shared" si="110"/>
        <v>1.9982234260068654</v>
      </c>
      <c r="I425" s="28">
        <f t="shared" si="110"/>
        <v>2.0401227139725675</v>
      </c>
      <c r="J425" s="28">
        <f t="shared" si="110"/>
        <v>2.0872777903883364</v>
      </c>
      <c r="K425" s="28">
        <f t="shared" si="110"/>
        <v>2.1074082822618467</v>
      </c>
      <c r="L425" s="28">
        <f t="shared" si="110"/>
        <v>2.0840066733057259</v>
      </c>
      <c r="M425" s="28">
        <f t="shared" si="110"/>
        <v>2.1108426909712805</v>
      </c>
      <c r="N425" s="28">
        <f t="shared" si="110"/>
        <v>2.1177797613403304</v>
      </c>
      <c r="O425" s="28">
        <f t="shared" si="110"/>
        <v>2.2295478874780552</v>
      </c>
      <c r="P425" s="28">
        <f t="shared" si="110"/>
        <v>2.4100042813410676</v>
      </c>
      <c r="Q425" s="28">
        <f t="shared" si="110"/>
        <v>2.5232766219978298</v>
      </c>
      <c r="R425" s="28">
        <f t="shared" si="110"/>
        <v>2.597567959881244</v>
      </c>
      <c r="S425" s="28">
        <f t="shared" si="110"/>
        <v>2.8671682391308662</v>
      </c>
      <c r="T425" s="28">
        <f t="shared" si="110"/>
        <v>3.1405697974725726</v>
      </c>
      <c r="U425" s="28">
        <f t="shared" si="110"/>
        <v>3.3456455366905167</v>
      </c>
      <c r="V425" s="28">
        <f t="shared" si="110"/>
        <v>3.3764558556897812</v>
      </c>
      <c r="W425" s="28">
        <f t="shared" si="110"/>
        <v>3.3877330068519957</v>
      </c>
      <c r="X425" s="28">
        <f t="shared" si="110"/>
        <v>3.3839836176002009</v>
      </c>
      <c r="Y425" s="28">
        <f t="shared" si="110"/>
        <v>3.371059163946085</v>
      </c>
      <c r="Z425" s="28">
        <f t="shared" si="110"/>
        <v>3.3966454669810346</v>
      </c>
      <c r="AA425" s="28">
        <f t="shared" si="110"/>
        <v>3.4982035217645615</v>
      </c>
      <c r="AB425" s="28">
        <f t="shared" si="110"/>
        <v>3.6072427003422649</v>
      </c>
      <c r="AC425" s="28">
        <f t="shared" si="110"/>
        <v>3.7145322600724904</v>
      </c>
      <c r="AD425" s="28">
        <f t="shared" si="110"/>
        <v>3.6947294475231707</v>
      </c>
      <c r="AE425" s="28">
        <f t="shared" si="110"/>
        <v>3.8954623808104736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1.916432198364769</v>
      </c>
      <c r="D431" s="21">
        <f t="shared" ref="D431:AE431" si="112">+D432+D433</f>
        <v>1.9467695147051967</v>
      </c>
      <c r="E431" s="21">
        <f t="shared" si="112"/>
        <v>1.9202374456598308</v>
      </c>
      <c r="F431" s="21">
        <f t="shared" si="112"/>
        <v>1.9443688170135047</v>
      </c>
      <c r="G431" s="21">
        <f t="shared" si="112"/>
        <v>1.955991220772608</v>
      </c>
      <c r="H431" s="21">
        <f t="shared" si="112"/>
        <v>1.9982234260068654</v>
      </c>
      <c r="I431" s="21">
        <f t="shared" si="112"/>
        <v>2.0401227139725675</v>
      </c>
      <c r="J431" s="21">
        <f t="shared" si="112"/>
        <v>2.0872777903883364</v>
      </c>
      <c r="K431" s="21">
        <f t="shared" si="112"/>
        <v>2.1074082822618467</v>
      </c>
      <c r="L431" s="21">
        <f t="shared" si="112"/>
        <v>2.0840066733057259</v>
      </c>
      <c r="M431" s="21">
        <f t="shared" si="112"/>
        <v>2.1108426909712805</v>
      </c>
      <c r="N431" s="21">
        <f t="shared" si="112"/>
        <v>2.1177797613403304</v>
      </c>
      <c r="O431" s="21">
        <f t="shared" si="112"/>
        <v>2.2295478874780552</v>
      </c>
      <c r="P431" s="21">
        <f t="shared" si="112"/>
        <v>2.4100042813410676</v>
      </c>
      <c r="Q431" s="21">
        <f t="shared" si="112"/>
        <v>2.5232766219978298</v>
      </c>
      <c r="R431" s="21">
        <f t="shared" si="112"/>
        <v>2.597567959881244</v>
      </c>
      <c r="S431" s="21">
        <f t="shared" si="112"/>
        <v>2.8671682391308662</v>
      </c>
      <c r="T431" s="21">
        <f t="shared" si="112"/>
        <v>3.1405697974725726</v>
      </c>
      <c r="U431" s="21">
        <f t="shared" si="112"/>
        <v>3.3456455366905167</v>
      </c>
      <c r="V431" s="21">
        <f t="shared" si="112"/>
        <v>3.3764558556897812</v>
      </c>
      <c r="W431" s="21">
        <f t="shared" si="112"/>
        <v>3.3877330068519957</v>
      </c>
      <c r="X431" s="21">
        <f t="shared" si="112"/>
        <v>3.3839836176002009</v>
      </c>
      <c r="Y431" s="21">
        <f t="shared" si="112"/>
        <v>3.371059163946085</v>
      </c>
      <c r="Z431" s="21">
        <f t="shared" si="112"/>
        <v>3.3966454669810346</v>
      </c>
      <c r="AA431" s="21">
        <f t="shared" si="112"/>
        <v>3.4982035217645615</v>
      </c>
      <c r="AB431" s="21">
        <f t="shared" si="112"/>
        <v>3.6072427003422649</v>
      </c>
      <c r="AC431" s="21">
        <f t="shared" si="112"/>
        <v>3.7145322600724904</v>
      </c>
      <c r="AD431" s="21">
        <f t="shared" si="112"/>
        <v>3.6947294475231707</v>
      </c>
      <c r="AE431" s="21">
        <f t="shared" si="112"/>
        <v>3.8954623808104736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1.916432198364769</v>
      </c>
      <c r="D433" s="27">
        <v>1.9467695147051967</v>
      </c>
      <c r="E433" s="27">
        <v>1.9202374456598308</v>
      </c>
      <c r="F433" s="27">
        <v>1.9443688170135047</v>
      </c>
      <c r="G433" s="27">
        <v>1.955991220772608</v>
      </c>
      <c r="H433" s="27">
        <v>1.9982234260068654</v>
      </c>
      <c r="I433" s="27">
        <v>2.0401227139725675</v>
      </c>
      <c r="J433" s="27">
        <v>2.0872777903883364</v>
      </c>
      <c r="K433" s="27">
        <v>2.1074082822618467</v>
      </c>
      <c r="L433" s="27">
        <v>2.0840066733057259</v>
      </c>
      <c r="M433" s="27">
        <v>2.1108426909712805</v>
      </c>
      <c r="N433" s="27">
        <v>2.1177797613403304</v>
      </c>
      <c r="O433" s="27">
        <v>2.2295478874780552</v>
      </c>
      <c r="P433" s="27">
        <v>2.4100042813410676</v>
      </c>
      <c r="Q433" s="27">
        <v>2.5232766219978298</v>
      </c>
      <c r="R433" s="27">
        <v>2.597567959881244</v>
      </c>
      <c r="S433" s="27">
        <v>2.8671682391308662</v>
      </c>
      <c r="T433" s="27">
        <v>3.1405697974725726</v>
      </c>
      <c r="U433" s="27">
        <v>3.3456455366905167</v>
      </c>
      <c r="V433" s="27">
        <v>3.3764558556897812</v>
      </c>
      <c r="W433" s="27">
        <v>3.3877330068519957</v>
      </c>
      <c r="X433" s="27">
        <v>3.3839836176002009</v>
      </c>
      <c r="Y433" s="27">
        <v>3.371059163946085</v>
      </c>
      <c r="Z433" s="27">
        <v>3.3966454669810346</v>
      </c>
      <c r="AA433" s="27">
        <v>3.4982035217645615</v>
      </c>
      <c r="AB433" s="27">
        <v>3.6072427003422649</v>
      </c>
      <c r="AC433" s="27">
        <v>3.7145322600724904</v>
      </c>
      <c r="AD433" s="27">
        <v>3.6947294475231707</v>
      </c>
      <c r="AE433" s="27">
        <v>3.8954623808104736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5851.0159083590643</v>
      </c>
      <c r="D455" s="28">
        <f t="shared" si="115"/>
        <v>6567.1063108637527</v>
      </c>
      <c r="E455" s="28">
        <f t="shared" si="115"/>
        <v>7308.215587624637</v>
      </c>
      <c r="F455" s="28">
        <f t="shared" si="115"/>
        <v>7462.809595756401</v>
      </c>
      <c r="G455" s="28">
        <f t="shared" si="115"/>
        <v>7961.918725804584</v>
      </c>
      <c r="H455" s="28">
        <f t="shared" si="115"/>
        <v>8813.623465785322</v>
      </c>
      <c r="I455" s="28">
        <f t="shared" si="115"/>
        <v>8399.3740612611473</v>
      </c>
      <c r="J455" s="28">
        <f t="shared" si="115"/>
        <v>9164.057811775252</v>
      </c>
      <c r="K455" s="28">
        <f t="shared" si="115"/>
        <v>8152.0992539141826</v>
      </c>
      <c r="L455" s="28">
        <f t="shared" si="115"/>
        <v>9271.8067866799065</v>
      </c>
      <c r="M455" s="28">
        <f t="shared" si="115"/>
        <v>8594.063848640566</v>
      </c>
      <c r="N455" s="28">
        <f t="shared" si="115"/>
        <v>9053.4699711631874</v>
      </c>
      <c r="O455" s="28">
        <f t="shared" si="115"/>
        <v>9382.574464246658</v>
      </c>
      <c r="P455" s="28">
        <f t="shared" si="115"/>
        <v>10000.849018767194</v>
      </c>
      <c r="Q455" s="28">
        <f t="shared" si="115"/>
        <v>9405.5298382495439</v>
      </c>
      <c r="R455" s="28">
        <f t="shared" si="115"/>
        <v>10665.881463396634</v>
      </c>
      <c r="S455" s="28">
        <f t="shared" si="115"/>
        <v>11443.461678577665</v>
      </c>
      <c r="T455" s="28">
        <f t="shared" si="115"/>
        <v>15561.766355272672</v>
      </c>
      <c r="U455" s="28">
        <f t="shared" si="115"/>
        <v>13182.020718612852</v>
      </c>
      <c r="V455" s="28">
        <f t="shared" si="115"/>
        <v>11982.574134051652</v>
      </c>
      <c r="W455" s="28">
        <f t="shared" si="115"/>
        <v>13193.859324449762</v>
      </c>
      <c r="X455" s="28">
        <f t="shared" si="115"/>
        <v>12019.555399504645</v>
      </c>
      <c r="Y455" s="28">
        <f t="shared" si="115"/>
        <v>13019.243419137934</v>
      </c>
      <c r="Z455" s="28">
        <f t="shared" si="115"/>
        <v>12180.734451563587</v>
      </c>
      <c r="AA455" s="28">
        <f t="shared" si="115"/>
        <v>11832.164377886515</v>
      </c>
      <c r="AB455" s="28">
        <f t="shared" si="115"/>
        <v>12711.381889793181</v>
      </c>
      <c r="AC455" s="28">
        <f t="shared" si="115"/>
        <v>12239.224537523563</v>
      </c>
      <c r="AD455" s="28">
        <f t="shared" si="115"/>
        <v>16274.555528913528</v>
      </c>
      <c r="AE455" s="28">
        <f t="shared" si="115"/>
        <v>12732.533829820068</v>
      </c>
    </row>
    <row r="456" spans="1:31" x14ac:dyDescent="0.2">
      <c r="A456" s="6" t="s">
        <v>19</v>
      </c>
      <c r="B456" s="7" t="s">
        <v>20</v>
      </c>
      <c r="C456" s="28">
        <f>+C457+C463+C467</f>
        <v>443.8005263315282</v>
      </c>
      <c r="D456" s="28">
        <f t="shared" ref="D456:AE456" si="116">+D457+D463+D467</f>
        <v>470.55583294136471</v>
      </c>
      <c r="E456" s="28">
        <f t="shared" si="116"/>
        <v>531.5310759729748</v>
      </c>
      <c r="F456" s="28">
        <f t="shared" si="116"/>
        <v>552.38578447059729</v>
      </c>
      <c r="G456" s="28">
        <f t="shared" si="116"/>
        <v>588.54054430659698</v>
      </c>
      <c r="H456" s="28">
        <f t="shared" si="116"/>
        <v>649.47709353107393</v>
      </c>
      <c r="I456" s="28">
        <f t="shared" si="116"/>
        <v>750.70412298613917</v>
      </c>
      <c r="J456" s="28">
        <f t="shared" si="116"/>
        <v>830.63287298070168</v>
      </c>
      <c r="K456" s="28">
        <f t="shared" si="116"/>
        <v>799.15167722624187</v>
      </c>
      <c r="L456" s="28">
        <f t="shared" si="116"/>
        <v>807.14425847984523</v>
      </c>
      <c r="M456" s="28">
        <f t="shared" si="116"/>
        <v>792.37876659493941</v>
      </c>
      <c r="N456" s="28">
        <f t="shared" si="116"/>
        <v>768.68162956558763</v>
      </c>
      <c r="O456" s="28">
        <f t="shared" si="116"/>
        <v>809.0189045729403</v>
      </c>
      <c r="P456" s="28">
        <f t="shared" si="116"/>
        <v>815.10451833422701</v>
      </c>
      <c r="Q456" s="28">
        <f t="shared" si="116"/>
        <v>865.25179849976053</v>
      </c>
      <c r="R456" s="28">
        <f t="shared" si="116"/>
        <v>918.14255649280972</v>
      </c>
      <c r="S456" s="28">
        <f t="shared" si="116"/>
        <v>1055.4467489772733</v>
      </c>
      <c r="T456" s="28">
        <f t="shared" si="116"/>
        <v>1140.5056773713984</v>
      </c>
      <c r="U456" s="28">
        <f t="shared" si="116"/>
        <v>1095.332573862127</v>
      </c>
      <c r="V456" s="28">
        <f t="shared" si="116"/>
        <v>1061.9390225262782</v>
      </c>
      <c r="W456" s="28">
        <f t="shared" si="116"/>
        <v>1072.3663620314378</v>
      </c>
      <c r="X456" s="28">
        <f t="shared" si="116"/>
        <v>1252.0246650561603</v>
      </c>
      <c r="Y456" s="28">
        <f t="shared" si="116"/>
        <v>1296.6782300080936</v>
      </c>
      <c r="Z456" s="28">
        <f t="shared" si="116"/>
        <v>1234.6141294363938</v>
      </c>
      <c r="AA456" s="28">
        <f t="shared" si="116"/>
        <v>1247.9036409853095</v>
      </c>
      <c r="AB456" s="28">
        <f t="shared" si="116"/>
        <v>1271.8503900869437</v>
      </c>
      <c r="AC456" s="28">
        <f t="shared" si="116"/>
        <v>1341.1121158936842</v>
      </c>
      <c r="AD456" s="28">
        <f t="shared" si="116"/>
        <v>1408.0072366861414</v>
      </c>
      <c r="AE456" s="28">
        <f t="shared" si="116"/>
        <v>1412.6509470957274</v>
      </c>
    </row>
    <row r="457" spans="1:31" x14ac:dyDescent="0.2">
      <c r="A457" s="8" t="s">
        <v>23</v>
      </c>
      <c r="B457" s="4" t="s">
        <v>24</v>
      </c>
      <c r="C457" s="21">
        <f>+C458+C459+C460+C461+C462</f>
        <v>443.8005263315282</v>
      </c>
      <c r="D457" s="21">
        <f t="shared" ref="D457:AE457" si="117">+D458+D459+D460+D461+D462</f>
        <v>470.55583294136471</v>
      </c>
      <c r="E457" s="21">
        <f t="shared" si="117"/>
        <v>531.5310759729748</v>
      </c>
      <c r="F457" s="21">
        <f t="shared" si="117"/>
        <v>552.38578447059729</v>
      </c>
      <c r="G457" s="21">
        <f t="shared" si="117"/>
        <v>588.54054430659698</v>
      </c>
      <c r="H457" s="21">
        <f t="shared" si="117"/>
        <v>649.47709353107393</v>
      </c>
      <c r="I457" s="21">
        <f t="shared" si="117"/>
        <v>750.70412298613917</v>
      </c>
      <c r="J457" s="21">
        <f t="shared" si="117"/>
        <v>830.63287298070168</v>
      </c>
      <c r="K457" s="21">
        <f t="shared" si="117"/>
        <v>799.15167722624187</v>
      </c>
      <c r="L457" s="21">
        <f t="shared" si="117"/>
        <v>807.14425847984523</v>
      </c>
      <c r="M457" s="21">
        <f t="shared" si="117"/>
        <v>792.37876659493941</v>
      </c>
      <c r="N457" s="21">
        <f t="shared" si="117"/>
        <v>768.68162956558763</v>
      </c>
      <c r="O457" s="21">
        <f t="shared" si="117"/>
        <v>809.0189045729403</v>
      </c>
      <c r="P457" s="21">
        <f t="shared" si="117"/>
        <v>815.10451833422701</v>
      </c>
      <c r="Q457" s="21">
        <f t="shared" si="117"/>
        <v>865.25179849976053</v>
      </c>
      <c r="R457" s="21">
        <f t="shared" si="117"/>
        <v>918.14255649280972</v>
      </c>
      <c r="S457" s="21">
        <f t="shared" si="117"/>
        <v>1055.4467489772733</v>
      </c>
      <c r="T457" s="21">
        <f t="shared" si="117"/>
        <v>1140.5056773713984</v>
      </c>
      <c r="U457" s="21">
        <f t="shared" si="117"/>
        <v>1095.332573862127</v>
      </c>
      <c r="V457" s="21">
        <f t="shared" si="117"/>
        <v>1061.9390225262782</v>
      </c>
      <c r="W457" s="21">
        <f t="shared" si="117"/>
        <v>1072.3663620314378</v>
      </c>
      <c r="X457" s="21">
        <f t="shared" si="117"/>
        <v>1252.0246650561603</v>
      </c>
      <c r="Y457" s="21">
        <f t="shared" si="117"/>
        <v>1296.6782300080936</v>
      </c>
      <c r="Z457" s="21">
        <f t="shared" si="117"/>
        <v>1234.6141294363938</v>
      </c>
      <c r="AA457" s="21">
        <f t="shared" si="117"/>
        <v>1247.9036409853095</v>
      </c>
      <c r="AB457" s="21">
        <f t="shared" si="117"/>
        <v>1271.8503900869437</v>
      </c>
      <c r="AC457" s="21">
        <f t="shared" si="117"/>
        <v>1341.1121158936842</v>
      </c>
      <c r="AD457" s="21">
        <f t="shared" si="117"/>
        <v>1408.0072366861414</v>
      </c>
      <c r="AE457" s="21">
        <f t="shared" si="117"/>
        <v>1412.6509470957274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8">+D8</f>
        <v>0</v>
      </c>
      <c r="E458" s="37">
        <f t="shared" si="118"/>
        <v>0</v>
      </c>
      <c r="F458" s="37">
        <f t="shared" si="118"/>
        <v>0</v>
      </c>
      <c r="G458" s="37">
        <f t="shared" si="118"/>
        <v>0</v>
      </c>
      <c r="H458" s="37">
        <f t="shared" si="118"/>
        <v>0</v>
      </c>
      <c r="I458" s="37">
        <f t="shared" si="118"/>
        <v>0</v>
      </c>
      <c r="J458" s="37">
        <f t="shared" si="118"/>
        <v>0</v>
      </c>
      <c r="K458" s="37">
        <f t="shared" si="118"/>
        <v>0</v>
      </c>
      <c r="L458" s="37">
        <f t="shared" si="118"/>
        <v>0</v>
      </c>
      <c r="M458" s="37">
        <f t="shared" si="118"/>
        <v>0</v>
      </c>
      <c r="N458" s="37">
        <f t="shared" si="118"/>
        <v>0</v>
      </c>
      <c r="O458" s="37">
        <f t="shared" si="118"/>
        <v>0</v>
      </c>
      <c r="P458" s="37">
        <f t="shared" si="118"/>
        <v>0</v>
      </c>
      <c r="Q458" s="37">
        <f t="shared" si="118"/>
        <v>0</v>
      </c>
      <c r="R458" s="37">
        <f t="shared" si="118"/>
        <v>0</v>
      </c>
      <c r="S458" s="37">
        <f t="shared" si="118"/>
        <v>2.9646850599296153</v>
      </c>
      <c r="T458" s="37">
        <f t="shared" si="118"/>
        <v>7.6310441460783665</v>
      </c>
      <c r="U458" s="37">
        <f t="shared" si="118"/>
        <v>2.841534687639265E-2</v>
      </c>
      <c r="V458" s="37">
        <f t="shared" si="118"/>
        <v>0</v>
      </c>
      <c r="W458" s="37">
        <f t="shared" si="118"/>
        <v>0</v>
      </c>
      <c r="X458" s="37">
        <f t="shared" si="118"/>
        <v>0.40318553576025629</v>
      </c>
      <c r="Y458" s="37">
        <f t="shared" si="118"/>
        <v>0.26764581489031747</v>
      </c>
      <c r="Z458" s="37">
        <f t="shared" si="118"/>
        <v>0</v>
      </c>
      <c r="AA458" s="37">
        <f t="shared" si="118"/>
        <v>0</v>
      </c>
      <c r="AB458" s="37">
        <f t="shared" si="118"/>
        <v>0</v>
      </c>
      <c r="AC458" s="37">
        <f t="shared" si="118"/>
        <v>0</v>
      </c>
      <c r="AD458" s="37">
        <f t="shared" si="118"/>
        <v>0</v>
      </c>
      <c r="AE458" s="37">
        <f t="shared" si="118"/>
        <v>3.1268322868415054E-3</v>
      </c>
    </row>
    <row r="459" spans="1:31" x14ac:dyDescent="0.2">
      <c r="A459" s="8" t="s">
        <v>43</v>
      </c>
      <c r="B459" s="4" t="s">
        <v>44</v>
      </c>
      <c r="C459" s="37">
        <f>+C17</f>
        <v>140.98186951615855</v>
      </c>
      <c r="D459" s="37">
        <f t="shared" ref="D459:AE459" si="119">+D17</f>
        <v>136.10139348293632</v>
      </c>
      <c r="E459" s="37">
        <f t="shared" si="119"/>
        <v>171.84912081580194</v>
      </c>
      <c r="F459" s="37">
        <f t="shared" si="119"/>
        <v>171.70062546932971</v>
      </c>
      <c r="G459" s="37">
        <f t="shared" si="119"/>
        <v>165.04408824343545</v>
      </c>
      <c r="H459" s="37">
        <f t="shared" si="119"/>
        <v>208.68082528885068</v>
      </c>
      <c r="I459" s="37">
        <f t="shared" si="119"/>
        <v>226.27673371936174</v>
      </c>
      <c r="J459" s="37">
        <f t="shared" si="119"/>
        <v>279.7762125014624</v>
      </c>
      <c r="K459" s="37">
        <f t="shared" si="119"/>
        <v>266.83350414237231</v>
      </c>
      <c r="L459" s="37">
        <f t="shared" si="119"/>
        <v>245.72395983635042</v>
      </c>
      <c r="M459" s="37">
        <f t="shared" si="119"/>
        <v>218.11596458759544</v>
      </c>
      <c r="N459" s="37">
        <f t="shared" si="119"/>
        <v>235.91554552254732</v>
      </c>
      <c r="O459" s="37">
        <f t="shared" si="119"/>
        <v>249.07227792353186</v>
      </c>
      <c r="P459" s="37">
        <f t="shared" si="119"/>
        <v>240.14738798186903</v>
      </c>
      <c r="Q459" s="37">
        <f t="shared" si="119"/>
        <v>266.90090949214374</v>
      </c>
      <c r="R459" s="37">
        <f t="shared" si="119"/>
        <v>275.2034044929436</v>
      </c>
      <c r="S459" s="37">
        <f t="shared" si="119"/>
        <v>400.81093676447756</v>
      </c>
      <c r="T459" s="37">
        <f t="shared" si="119"/>
        <v>444.56150881701529</v>
      </c>
      <c r="U459" s="37">
        <f t="shared" si="119"/>
        <v>369.00138354944193</v>
      </c>
      <c r="V459" s="37">
        <f t="shared" si="119"/>
        <v>310.66441133738573</v>
      </c>
      <c r="W459" s="37">
        <f t="shared" si="119"/>
        <v>272.71823701869295</v>
      </c>
      <c r="X459" s="37">
        <f t="shared" si="119"/>
        <v>361.88210221625422</v>
      </c>
      <c r="Y459" s="37">
        <f t="shared" si="119"/>
        <v>438.45243146948019</v>
      </c>
      <c r="Z459" s="37">
        <f t="shared" si="119"/>
        <v>364.007676759596</v>
      </c>
      <c r="AA459" s="37">
        <f t="shared" si="119"/>
        <v>428.37165609580853</v>
      </c>
      <c r="AB459" s="37">
        <f t="shared" si="119"/>
        <v>407.04903346037042</v>
      </c>
      <c r="AC459" s="37">
        <f t="shared" si="119"/>
        <v>399.17563860782138</v>
      </c>
      <c r="AD459" s="37">
        <f t="shared" si="119"/>
        <v>426.35152956382097</v>
      </c>
      <c r="AE459" s="37">
        <f t="shared" si="119"/>
        <v>406.45863144673592</v>
      </c>
    </row>
    <row r="460" spans="1:31" x14ac:dyDescent="0.2">
      <c r="A460" s="9" t="s">
        <v>71</v>
      </c>
      <c r="B460" s="4" t="s">
        <v>72</v>
      </c>
      <c r="C460" s="37">
        <f>+C31</f>
        <v>249.19664801268337</v>
      </c>
      <c r="D460" s="37">
        <f t="shared" ref="D460:AE460" si="120">+D31</f>
        <v>260.50818289185105</v>
      </c>
      <c r="E460" s="37">
        <f t="shared" si="120"/>
        <v>282.42907809007403</v>
      </c>
      <c r="F460" s="37">
        <f t="shared" si="120"/>
        <v>314.2060054213951</v>
      </c>
      <c r="G460" s="37">
        <f t="shared" si="120"/>
        <v>354.2910558807597</v>
      </c>
      <c r="H460" s="37">
        <f t="shared" si="120"/>
        <v>388.39466056451982</v>
      </c>
      <c r="I460" s="37">
        <f t="shared" si="120"/>
        <v>420.87759403641849</v>
      </c>
      <c r="J460" s="37">
        <f t="shared" si="120"/>
        <v>441.89393888766085</v>
      </c>
      <c r="K460" s="37">
        <f t="shared" si="120"/>
        <v>466.59872178238891</v>
      </c>
      <c r="L460" s="37">
        <f t="shared" si="120"/>
        <v>487.65983532641405</v>
      </c>
      <c r="M460" s="37">
        <f t="shared" si="120"/>
        <v>505.41906357580001</v>
      </c>
      <c r="N460" s="37">
        <f t="shared" si="120"/>
        <v>478.2009838424504</v>
      </c>
      <c r="O460" s="37">
        <f t="shared" si="120"/>
        <v>496.95389582295246</v>
      </c>
      <c r="P460" s="37">
        <f t="shared" si="120"/>
        <v>507.87288717622647</v>
      </c>
      <c r="Q460" s="37">
        <f t="shared" si="120"/>
        <v>513.17414991344992</v>
      </c>
      <c r="R460" s="37">
        <f t="shared" si="120"/>
        <v>575.77500461691773</v>
      </c>
      <c r="S460" s="37">
        <f t="shared" si="120"/>
        <v>593.71902325119822</v>
      </c>
      <c r="T460" s="37">
        <f t="shared" si="120"/>
        <v>631.54534679345079</v>
      </c>
      <c r="U460" s="37">
        <f t="shared" si="120"/>
        <v>638.13533565712089</v>
      </c>
      <c r="V460" s="37">
        <f t="shared" si="120"/>
        <v>652.6749848669449</v>
      </c>
      <c r="W460" s="37">
        <f t="shared" si="120"/>
        <v>680.55251791313071</v>
      </c>
      <c r="X460" s="37">
        <f t="shared" si="120"/>
        <v>734.21881326174071</v>
      </c>
      <c r="Y460" s="37">
        <f t="shared" si="120"/>
        <v>734.30999467954052</v>
      </c>
      <c r="Z460" s="37">
        <f t="shared" si="120"/>
        <v>790.53560454770502</v>
      </c>
      <c r="AA460" s="37">
        <f t="shared" si="120"/>
        <v>730.07321248666824</v>
      </c>
      <c r="AB460" s="37">
        <f t="shared" si="120"/>
        <v>792.89194880762966</v>
      </c>
      <c r="AC460" s="37">
        <f t="shared" si="120"/>
        <v>845.22870001304943</v>
      </c>
      <c r="AD460" s="37">
        <f t="shared" si="120"/>
        <v>863.37563380515599</v>
      </c>
      <c r="AE460" s="37">
        <f t="shared" si="120"/>
        <v>898.51579439183831</v>
      </c>
    </row>
    <row r="461" spans="1:31" x14ac:dyDescent="0.2">
      <c r="A461" s="8" t="s">
        <v>115</v>
      </c>
      <c r="B461" s="4" t="s">
        <v>116</v>
      </c>
      <c r="C461" s="37">
        <f>+C53</f>
        <v>53.622008802686281</v>
      </c>
      <c r="D461" s="37">
        <f t="shared" ref="D461:AE461" si="121">+D53</f>
        <v>73.946256566577361</v>
      </c>
      <c r="E461" s="37">
        <f t="shared" si="121"/>
        <v>77.252877067098837</v>
      </c>
      <c r="F461" s="37">
        <f t="shared" si="121"/>
        <v>66.479153579872431</v>
      </c>
      <c r="G461" s="37">
        <f t="shared" si="121"/>
        <v>69.205400182401775</v>
      </c>
      <c r="H461" s="37">
        <f t="shared" si="121"/>
        <v>52.401607677703367</v>
      </c>
      <c r="I461" s="37">
        <f t="shared" si="121"/>
        <v>103.54979523035885</v>
      </c>
      <c r="J461" s="37">
        <f t="shared" si="121"/>
        <v>108.96272159157837</v>
      </c>
      <c r="K461" s="37">
        <f t="shared" si="121"/>
        <v>65.719451301480632</v>
      </c>
      <c r="L461" s="37">
        <f t="shared" si="121"/>
        <v>73.760463317080706</v>
      </c>
      <c r="M461" s="37">
        <f t="shared" si="121"/>
        <v>68.843738431543883</v>
      </c>
      <c r="N461" s="37">
        <f t="shared" si="121"/>
        <v>54.565100200589832</v>
      </c>
      <c r="O461" s="37">
        <f t="shared" si="121"/>
        <v>62.99273082645594</v>
      </c>
      <c r="P461" s="37">
        <f t="shared" si="121"/>
        <v>67.084243176131508</v>
      </c>
      <c r="Q461" s="37">
        <f t="shared" si="121"/>
        <v>85.176739094166834</v>
      </c>
      <c r="R461" s="37">
        <f t="shared" si="121"/>
        <v>67.164147382948357</v>
      </c>
      <c r="S461" s="37">
        <f t="shared" si="121"/>
        <v>57.952103901667854</v>
      </c>
      <c r="T461" s="37">
        <f t="shared" si="121"/>
        <v>56.767777614853813</v>
      </c>
      <c r="U461" s="37">
        <f t="shared" si="121"/>
        <v>88.16743930868779</v>
      </c>
      <c r="V461" s="37">
        <f t="shared" si="121"/>
        <v>98.599626321947767</v>
      </c>
      <c r="W461" s="37">
        <f t="shared" si="121"/>
        <v>119.0956070996142</v>
      </c>
      <c r="X461" s="37">
        <f t="shared" si="121"/>
        <v>155.52056404240508</v>
      </c>
      <c r="Y461" s="37">
        <f t="shared" si="121"/>
        <v>123.64815804418247</v>
      </c>
      <c r="Z461" s="37">
        <f t="shared" si="121"/>
        <v>80.070848129092894</v>
      </c>
      <c r="AA461" s="37">
        <f t="shared" si="121"/>
        <v>89.458772402832722</v>
      </c>
      <c r="AB461" s="37">
        <f t="shared" si="121"/>
        <v>71.909407818943606</v>
      </c>
      <c r="AC461" s="37">
        <f t="shared" si="121"/>
        <v>96.707777272813189</v>
      </c>
      <c r="AD461" s="37">
        <f t="shared" si="121"/>
        <v>118.28007331716438</v>
      </c>
      <c r="AE461" s="37">
        <f t="shared" si="121"/>
        <v>107.67339442486636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</v>
      </c>
      <c r="X462" s="37">
        <f t="shared" si="122"/>
        <v>0</v>
      </c>
      <c r="Y462" s="37">
        <f t="shared" si="122"/>
        <v>0</v>
      </c>
      <c r="Z462" s="37">
        <f t="shared" si="122"/>
        <v>0</v>
      </c>
      <c r="AA462" s="37">
        <f t="shared" si="122"/>
        <v>0</v>
      </c>
      <c r="AB462" s="37">
        <f t="shared" si="122"/>
        <v>0</v>
      </c>
      <c r="AC462" s="37">
        <f t="shared" si="122"/>
        <v>0</v>
      </c>
      <c r="AD462" s="37">
        <f t="shared" si="122"/>
        <v>0</v>
      </c>
      <c r="AE462" s="37">
        <f t="shared" si="12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0</v>
      </c>
      <c r="AE463" s="21">
        <f t="shared" si="12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0</v>
      </c>
      <c r="AE465" s="37">
        <f t="shared" si="12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1.7085326324956871</v>
      </c>
      <c r="D471" s="28">
        <f t="shared" ref="D471:AE471" si="131">+D472+D478+D489+D497+D502+D508+D515+D520</f>
        <v>1.7026304211262777</v>
      </c>
      <c r="E471" s="28">
        <f t="shared" si="131"/>
        <v>1.7902568663061258</v>
      </c>
      <c r="F471" s="28">
        <f t="shared" si="131"/>
        <v>1.7992782684664825</v>
      </c>
      <c r="G471" s="28">
        <f t="shared" si="131"/>
        <v>1.8799844698983379</v>
      </c>
      <c r="H471" s="28">
        <f t="shared" si="131"/>
        <v>1.9091867197243735</v>
      </c>
      <c r="I471" s="28">
        <f t="shared" si="131"/>
        <v>1.9866497749518857</v>
      </c>
      <c r="J471" s="28">
        <f t="shared" si="131"/>
        <v>2.0170276672556051</v>
      </c>
      <c r="K471" s="28">
        <f t="shared" si="131"/>
        <v>2.0312304413203015</v>
      </c>
      <c r="L471" s="28">
        <f t="shared" si="131"/>
        <v>1.8721534723702644</v>
      </c>
      <c r="M471" s="28">
        <f t="shared" si="131"/>
        <v>2.1307038272706698</v>
      </c>
      <c r="N471" s="28">
        <f t="shared" si="131"/>
        <v>2.1762194400270833</v>
      </c>
      <c r="O471" s="28">
        <f t="shared" si="131"/>
        <v>2.241769185923288</v>
      </c>
      <c r="P471" s="28">
        <f t="shared" si="131"/>
        <v>2.2921075371158515</v>
      </c>
      <c r="Q471" s="28">
        <f t="shared" si="131"/>
        <v>2.4061571930881431</v>
      </c>
      <c r="R471" s="28">
        <f t="shared" si="131"/>
        <v>2.5695556234151273</v>
      </c>
      <c r="S471" s="28">
        <f t="shared" si="131"/>
        <v>2.6859102348611299</v>
      </c>
      <c r="T471" s="28">
        <f t="shared" si="131"/>
        <v>2.7526949122857127</v>
      </c>
      <c r="U471" s="28">
        <f t="shared" si="131"/>
        <v>2.8314837335823269</v>
      </c>
      <c r="V471" s="28">
        <f t="shared" si="131"/>
        <v>2.8097784770568017</v>
      </c>
      <c r="W471" s="28">
        <f t="shared" si="131"/>
        <v>3.1221331034232613</v>
      </c>
      <c r="X471" s="28">
        <f t="shared" si="131"/>
        <v>3.6618435027806902</v>
      </c>
      <c r="Y471" s="28">
        <f t="shared" si="131"/>
        <v>3.7178249509585801</v>
      </c>
      <c r="Z471" s="28">
        <f t="shared" si="131"/>
        <v>3.7777646896108461</v>
      </c>
      <c r="AA471" s="28">
        <f t="shared" si="131"/>
        <v>3.7040229659036035</v>
      </c>
      <c r="AB471" s="28">
        <f t="shared" si="131"/>
        <v>3.7234684852586972</v>
      </c>
      <c r="AC471" s="28">
        <f t="shared" si="131"/>
        <v>4.2298209708491212</v>
      </c>
      <c r="AD471" s="28">
        <f t="shared" si="131"/>
        <v>4.2853953841823422</v>
      </c>
      <c r="AE471" s="28">
        <f t="shared" si="131"/>
        <v>4.526952169096031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0</v>
      </c>
      <c r="V472" s="21">
        <f t="shared" si="132"/>
        <v>0</v>
      </c>
      <c r="W472" s="21">
        <f t="shared" si="132"/>
        <v>0</v>
      </c>
      <c r="X472" s="21">
        <f t="shared" si="132"/>
        <v>0</v>
      </c>
      <c r="Y472" s="21">
        <f t="shared" si="132"/>
        <v>0</v>
      </c>
      <c r="Z472" s="21">
        <f t="shared" si="132"/>
        <v>0</v>
      </c>
      <c r="AA472" s="21">
        <f t="shared" si="132"/>
        <v>0</v>
      </c>
      <c r="AB472" s="21">
        <f t="shared" si="132"/>
        <v>0</v>
      </c>
      <c r="AC472" s="21">
        <f t="shared" si="132"/>
        <v>0</v>
      </c>
      <c r="AD472" s="21">
        <f t="shared" si="132"/>
        <v>0</v>
      </c>
      <c r="AE472" s="21">
        <f t="shared" si="132"/>
        <v>2.3728898015459732E-2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0</v>
      </c>
      <c r="AB473" s="37">
        <f t="shared" si="134"/>
        <v>0</v>
      </c>
      <c r="AC473" s="37">
        <f t="shared" si="134"/>
        <v>0</v>
      </c>
      <c r="AD473" s="37">
        <f t="shared" si="134"/>
        <v>0</v>
      </c>
      <c r="AE473" s="37">
        <f t="shared" si="134"/>
        <v>2.3728898015459732E-2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1.7085326324956871</v>
      </c>
      <c r="D497" s="21">
        <f t="shared" ref="D497:AE497" si="144">+D498+D499+D501</f>
        <v>1.7026304211262777</v>
      </c>
      <c r="E497" s="21">
        <f t="shared" si="144"/>
        <v>1.7902568663061258</v>
      </c>
      <c r="F497" s="21">
        <f t="shared" si="144"/>
        <v>1.7992782684664825</v>
      </c>
      <c r="G497" s="21">
        <f t="shared" si="144"/>
        <v>1.8799844698983379</v>
      </c>
      <c r="H497" s="21">
        <f t="shared" si="144"/>
        <v>1.9091867197243735</v>
      </c>
      <c r="I497" s="21">
        <f t="shared" si="144"/>
        <v>1.9866497749518857</v>
      </c>
      <c r="J497" s="21">
        <f t="shared" si="144"/>
        <v>2.0170276672556051</v>
      </c>
      <c r="K497" s="21">
        <f t="shared" si="144"/>
        <v>2.0312304413203015</v>
      </c>
      <c r="L497" s="21">
        <f t="shared" si="144"/>
        <v>1.8721534723702644</v>
      </c>
      <c r="M497" s="21">
        <f t="shared" si="144"/>
        <v>2.1307038272706698</v>
      </c>
      <c r="N497" s="21">
        <f t="shared" si="144"/>
        <v>2.1762194400270833</v>
      </c>
      <c r="O497" s="21">
        <f t="shared" si="144"/>
        <v>2.241769185923288</v>
      </c>
      <c r="P497" s="21">
        <f t="shared" si="144"/>
        <v>2.2921075371158515</v>
      </c>
      <c r="Q497" s="21">
        <f t="shared" si="144"/>
        <v>2.4061571930881431</v>
      </c>
      <c r="R497" s="21">
        <f t="shared" si="144"/>
        <v>2.5695556234151273</v>
      </c>
      <c r="S497" s="21">
        <f t="shared" si="144"/>
        <v>2.6859102348611299</v>
      </c>
      <c r="T497" s="21">
        <f t="shared" si="144"/>
        <v>2.7526949122857127</v>
      </c>
      <c r="U497" s="21">
        <f t="shared" si="144"/>
        <v>2.8314837335823269</v>
      </c>
      <c r="V497" s="21">
        <f t="shared" si="144"/>
        <v>2.8097784770568017</v>
      </c>
      <c r="W497" s="21">
        <f t="shared" si="144"/>
        <v>3.1221331034232613</v>
      </c>
      <c r="X497" s="21">
        <f t="shared" si="144"/>
        <v>3.6618435027806902</v>
      </c>
      <c r="Y497" s="21">
        <f t="shared" si="144"/>
        <v>3.7178249509585801</v>
      </c>
      <c r="Z497" s="21">
        <f t="shared" si="144"/>
        <v>3.7777646896108461</v>
      </c>
      <c r="AA497" s="21">
        <f t="shared" si="144"/>
        <v>3.7040229659036035</v>
      </c>
      <c r="AB497" s="21">
        <f t="shared" si="144"/>
        <v>3.7234684852586972</v>
      </c>
      <c r="AC497" s="21">
        <f t="shared" si="144"/>
        <v>4.2298209708491212</v>
      </c>
      <c r="AD497" s="21">
        <f t="shared" si="144"/>
        <v>4.2853953841823422</v>
      </c>
      <c r="AE497" s="21">
        <f t="shared" si="144"/>
        <v>4.5032232710805715</v>
      </c>
    </row>
    <row r="498" spans="1:31" x14ac:dyDescent="0.2">
      <c r="A498" s="9" t="s">
        <v>323</v>
      </c>
      <c r="B498" s="4" t="s">
        <v>324</v>
      </c>
      <c r="C498" s="37">
        <f>+C150</f>
        <v>1.4248699466320816</v>
      </c>
      <c r="D498" s="37">
        <f t="shared" ref="D498:AE498" si="145">+D150</f>
        <v>1.4530368690769324</v>
      </c>
      <c r="E498" s="37">
        <f t="shared" si="145"/>
        <v>1.4819961490388882</v>
      </c>
      <c r="F498" s="37">
        <f t="shared" si="145"/>
        <v>1.5117617924680626</v>
      </c>
      <c r="G498" s="37">
        <f t="shared" si="145"/>
        <v>1.5423485635504759</v>
      </c>
      <c r="H498" s="37">
        <f t="shared" si="145"/>
        <v>1.573771995836482</v>
      </c>
      <c r="I498" s="37">
        <f t="shared" si="145"/>
        <v>1.6060484047063506</v>
      </c>
      <c r="J498" s="37">
        <f t="shared" si="145"/>
        <v>1.6391949011935891</v>
      </c>
      <c r="K498" s="37">
        <f t="shared" si="145"/>
        <v>1.6732294071897174</v>
      </c>
      <c r="L498" s="37">
        <f t="shared" si="145"/>
        <v>1.7756564158471395</v>
      </c>
      <c r="M498" s="37">
        <f t="shared" si="145"/>
        <v>1.764789356078373</v>
      </c>
      <c r="N498" s="37">
        <f t="shared" si="145"/>
        <v>1.8024742381601124</v>
      </c>
      <c r="O498" s="37">
        <f t="shared" si="145"/>
        <v>1.8447057298733682</v>
      </c>
      <c r="P498" s="37">
        <f t="shared" si="145"/>
        <v>1.8994108371810832</v>
      </c>
      <c r="Q498" s="37">
        <f t="shared" si="145"/>
        <v>1.9882537506471445</v>
      </c>
      <c r="R498" s="37">
        <f t="shared" si="145"/>
        <v>2.106818798370655</v>
      </c>
      <c r="S498" s="37">
        <f t="shared" si="145"/>
        <v>2.2764974121670072</v>
      </c>
      <c r="T498" s="37">
        <f t="shared" si="145"/>
        <v>2.3772295844067042</v>
      </c>
      <c r="U498" s="37">
        <f t="shared" si="145"/>
        <v>2.4672998916321602</v>
      </c>
      <c r="V498" s="37">
        <f t="shared" si="145"/>
        <v>2.5458508728290781</v>
      </c>
      <c r="W498" s="37">
        <f t="shared" si="145"/>
        <v>2.7554716412147129</v>
      </c>
      <c r="X498" s="37">
        <f t="shared" si="145"/>
        <v>3.3059551853133269</v>
      </c>
      <c r="Y498" s="37">
        <f t="shared" si="145"/>
        <v>3.3795453668951878</v>
      </c>
      <c r="Z498" s="37">
        <f t="shared" si="145"/>
        <v>3.3299810510274837</v>
      </c>
      <c r="AA498" s="37">
        <f t="shared" si="145"/>
        <v>3.3256921915087121</v>
      </c>
      <c r="AB498" s="37">
        <f t="shared" si="145"/>
        <v>3.3203199877741367</v>
      </c>
      <c r="AC498" s="37">
        <f t="shared" si="145"/>
        <v>3.8539822106747943</v>
      </c>
      <c r="AD498" s="37">
        <f t="shared" si="145"/>
        <v>3.9961076596306726</v>
      </c>
      <c r="AE498" s="37">
        <f t="shared" si="145"/>
        <v>4.1674706614166084</v>
      </c>
    </row>
    <row r="499" spans="1:31" x14ac:dyDescent="0.2">
      <c r="A499" s="9" t="s">
        <v>325</v>
      </c>
      <c r="B499" s="4" t="s">
        <v>326</v>
      </c>
      <c r="C499" s="37">
        <f>+C151</f>
        <v>0.28366268586360549</v>
      </c>
      <c r="D499" s="37">
        <f t="shared" ref="D499:AE499" si="146">+D151</f>
        <v>0.24959355204934533</v>
      </c>
      <c r="E499" s="37">
        <f t="shared" si="146"/>
        <v>0.30826071726723769</v>
      </c>
      <c r="F499" s="37">
        <f t="shared" si="146"/>
        <v>0.28751647599841978</v>
      </c>
      <c r="G499" s="37">
        <f t="shared" si="146"/>
        <v>0.33763590634786211</v>
      </c>
      <c r="H499" s="37">
        <f t="shared" si="146"/>
        <v>0.33541472388789162</v>
      </c>
      <c r="I499" s="37">
        <f t="shared" si="146"/>
        <v>0.38060137024553498</v>
      </c>
      <c r="J499" s="37">
        <f t="shared" si="146"/>
        <v>0.37783276606201599</v>
      </c>
      <c r="K499" s="37">
        <f t="shared" si="146"/>
        <v>0.35800103413058415</v>
      </c>
      <c r="L499" s="37">
        <f t="shared" si="146"/>
        <v>9.6497056523124888E-2</v>
      </c>
      <c r="M499" s="37">
        <f t="shared" si="146"/>
        <v>0.3659144711922967</v>
      </c>
      <c r="N499" s="37">
        <f t="shared" si="146"/>
        <v>0.37374520186697086</v>
      </c>
      <c r="O499" s="37">
        <f t="shared" si="146"/>
        <v>0.39706345604991988</v>
      </c>
      <c r="P499" s="37">
        <f t="shared" si="146"/>
        <v>0.39269669993476813</v>
      </c>
      <c r="Q499" s="37">
        <f t="shared" si="146"/>
        <v>0.41790344244099881</v>
      </c>
      <c r="R499" s="37">
        <f t="shared" si="146"/>
        <v>0.46273682504447217</v>
      </c>
      <c r="S499" s="37">
        <f t="shared" si="146"/>
        <v>0.40941282269412277</v>
      </c>
      <c r="T499" s="37">
        <f t="shared" si="146"/>
        <v>0.37546532787900838</v>
      </c>
      <c r="U499" s="37">
        <f t="shared" si="146"/>
        <v>0.36418384195016673</v>
      </c>
      <c r="V499" s="37">
        <f t="shared" si="146"/>
        <v>0.26392760422772366</v>
      </c>
      <c r="W499" s="37">
        <f t="shared" si="146"/>
        <v>0.36666146220854845</v>
      </c>
      <c r="X499" s="37">
        <f t="shared" si="146"/>
        <v>0.35588831746736344</v>
      </c>
      <c r="Y499" s="37">
        <f t="shared" si="146"/>
        <v>0.3382795840633922</v>
      </c>
      <c r="Z499" s="37">
        <f t="shared" si="146"/>
        <v>0.4477836385833624</v>
      </c>
      <c r="AA499" s="37">
        <f t="shared" si="146"/>
        <v>0.37833077439489138</v>
      </c>
      <c r="AB499" s="37">
        <f t="shared" si="146"/>
        <v>0.40314849748456044</v>
      </c>
      <c r="AC499" s="37">
        <f t="shared" si="146"/>
        <v>0.37583876017432699</v>
      </c>
      <c r="AD499" s="37">
        <f t="shared" si="146"/>
        <v>0.28928772455166962</v>
      </c>
      <c r="AE499" s="37">
        <f t="shared" si="146"/>
        <v>0.33575260966396342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13.473656446545437</v>
      </c>
      <c r="D524" s="28">
        <f t="shared" si="148"/>
        <v>15.229477636865502</v>
      </c>
      <c r="E524" s="28">
        <f t="shared" si="148"/>
        <v>16.536778260175709</v>
      </c>
      <c r="F524" s="28">
        <f t="shared" si="148"/>
        <v>16.599924382776447</v>
      </c>
      <c r="G524" s="28">
        <f t="shared" si="148"/>
        <v>15.735375619728682</v>
      </c>
      <c r="H524" s="28">
        <f t="shared" si="148"/>
        <v>17.574735275548353</v>
      </c>
      <c r="I524" s="28">
        <f t="shared" si="148"/>
        <v>23.241945140758492</v>
      </c>
      <c r="J524" s="28">
        <f t="shared" si="148"/>
        <v>16.302045375465649</v>
      </c>
      <c r="K524" s="28">
        <f t="shared" si="148"/>
        <v>18.488817121278764</v>
      </c>
      <c r="L524" s="28">
        <f t="shared" si="148"/>
        <v>21.251158642860254</v>
      </c>
      <c r="M524" s="28">
        <f t="shared" si="148"/>
        <v>23.638902479933719</v>
      </c>
      <c r="N524" s="28">
        <f t="shared" si="148"/>
        <v>21.338163331389325</v>
      </c>
      <c r="O524" s="28">
        <f t="shared" si="148"/>
        <v>24.083691160876668</v>
      </c>
      <c r="P524" s="28">
        <f t="shared" si="148"/>
        <v>26.785427237022049</v>
      </c>
      <c r="Q524" s="28">
        <f t="shared" si="148"/>
        <v>27.420927536805682</v>
      </c>
      <c r="R524" s="28">
        <f t="shared" si="148"/>
        <v>23.041282751368406</v>
      </c>
      <c r="S524" s="28">
        <f t="shared" si="148"/>
        <v>24.35583322871231</v>
      </c>
      <c r="T524" s="28">
        <f t="shared" si="148"/>
        <v>24.089875286942618</v>
      </c>
      <c r="U524" s="28">
        <f t="shared" si="148"/>
        <v>26.75307451082594</v>
      </c>
      <c r="V524" s="28">
        <f t="shared" si="148"/>
        <v>23.517322793386796</v>
      </c>
      <c r="W524" s="28">
        <f t="shared" si="148"/>
        <v>29.441996586250323</v>
      </c>
      <c r="X524" s="28">
        <f t="shared" si="148"/>
        <v>29.178474018661998</v>
      </c>
      <c r="Y524" s="28">
        <f t="shared" si="148"/>
        <v>29.054858746433595</v>
      </c>
      <c r="Z524" s="28">
        <f t="shared" si="148"/>
        <v>31.249024732463422</v>
      </c>
      <c r="AA524" s="28">
        <f t="shared" si="148"/>
        <v>29.774127027558791</v>
      </c>
      <c r="AB524" s="28">
        <f t="shared" si="148"/>
        <v>33.796595566766648</v>
      </c>
      <c r="AC524" s="28">
        <f t="shared" si="148"/>
        <v>27.859811560550781</v>
      </c>
      <c r="AD524" s="28">
        <f t="shared" si="148"/>
        <v>28.187767610176643</v>
      </c>
      <c r="AE524" s="28">
        <f t="shared" si="148"/>
        <v>28.543111635204802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13.473656446545437</v>
      </c>
      <c r="D552" s="35">
        <f t="shared" ref="D552:AE552" si="158">+D294</f>
        <v>15.229477636865502</v>
      </c>
      <c r="E552" s="35">
        <f t="shared" si="158"/>
        <v>16.536778260175709</v>
      </c>
      <c r="F552" s="35">
        <f t="shared" si="158"/>
        <v>16.599924382776447</v>
      </c>
      <c r="G552" s="35">
        <f t="shared" si="158"/>
        <v>15.735375619728682</v>
      </c>
      <c r="H552" s="35">
        <f t="shared" si="158"/>
        <v>17.574735275548353</v>
      </c>
      <c r="I552" s="35">
        <f t="shared" si="158"/>
        <v>23.241945140758492</v>
      </c>
      <c r="J552" s="35">
        <f t="shared" si="158"/>
        <v>16.302045375465649</v>
      </c>
      <c r="K552" s="35">
        <f t="shared" si="158"/>
        <v>18.488817121278764</v>
      </c>
      <c r="L552" s="35">
        <f t="shared" si="158"/>
        <v>21.251158642860254</v>
      </c>
      <c r="M552" s="35">
        <f t="shared" si="158"/>
        <v>23.638902479933719</v>
      </c>
      <c r="N552" s="35">
        <f t="shared" si="158"/>
        <v>21.338163331389325</v>
      </c>
      <c r="O552" s="35">
        <f t="shared" si="158"/>
        <v>24.083691160876668</v>
      </c>
      <c r="P552" s="35">
        <f t="shared" si="158"/>
        <v>26.785427237022049</v>
      </c>
      <c r="Q552" s="35">
        <f t="shared" si="158"/>
        <v>27.420927536805682</v>
      </c>
      <c r="R552" s="35">
        <f t="shared" si="158"/>
        <v>23.041282751368406</v>
      </c>
      <c r="S552" s="35">
        <f t="shared" si="158"/>
        <v>24.35583322871231</v>
      </c>
      <c r="T552" s="35">
        <f t="shared" si="158"/>
        <v>24.089875286942618</v>
      </c>
      <c r="U552" s="35">
        <f t="shared" si="158"/>
        <v>26.75307451082594</v>
      </c>
      <c r="V552" s="35">
        <f t="shared" si="158"/>
        <v>23.517322793386796</v>
      </c>
      <c r="W552" s="35">
        <f t="shared" si="158"/>
        <v>29.441996586250323</v>
      </c>
      <c r="X552" s="35">
        <f t="shared" si="158"/>
        <v>29.178474018661998</v>
      </c>
      <c r="Y552" s="35">
        <f t="shared" si="158"/>
        <v>29.054858746433595</v>
      </c>
      <c r="Z552" s="35">
        <f t="shared" si="158"/>
        <v>31.249024732463422</v>
      </c>
      <c r="AA552" s="35">
        <f t="shared" si="158"/>
        <v>29.774127027558791</v>
      </c>
      <c r="AB552" s="35">
        <f t="shared" si="158"/>
        <v>33.796595566766648</v>
      </c>
      <c r="AC552" s="35">
        <f t="shared" si="158"/>
        <v>27.859811560550781</v>
      </c>
      <c r="AD552" s="35">
        <f t="shared" si="158"/>
        <v>28.187767610176643</v>
      </c>
      <c r="AE552" s="35">
        <f t="shared" si="158"/>
        <v>28.543111635204802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5390.1167607501302</v>
      </c>
      <c r="D555" s="28">
        <f t="shared" ref="D555:AE555" si="161">+D556+D559+D562+D565+D568++D571+D574+D575</f>
        <v>6077.6716003496913</v>
      </c>
      <c r="E555" s="28">
        <f t="shared" si="161"/>
        <v>6756.4372390795206</v>
      </c>
      <c r="F555" s="28">
        <f t="shared" si="161"/>
        <v>6890.0802398175474</v>
      </c>
      <c r="G555" s="28">
        <f t="shared" si="161"/>
        <v>7353.8068301875874</v>
      </c>
      <c r="H555" s="28">
        <f t="shared" si="161"/>
        <v>8142.6642268329697</v>
      </c>
      <c r="I555" s="28">
        <f t="shared" si="161"/>
        <v>7621.4012206453262</v>
      </c>
      <c r="J555" s="28">
        <f t="shared" si="161"/>
        <v>8313.0185879614419</v>
      </c>
      <c r="K555" s="28">
        <f t="shared" si="161"/>
        <v>7330.3201208430801</v>
      </c>
      <c r="L555" s="28">
        <f t="shared" si="161"/>
        <v>8439.4552094115261</v>
      </c>
      <c r="M555" s="28">
        <f t="shared" si="161"/>
        <v>7773.8046330474526</v>
      </c>
      <c r="N555" s="28">
        <f t="shared" si="161"/>
        <v>8259.1561790648429</v>
      </c>
      <c r="O555" s="28">
        <f t="shared" si="161"/>
        <v>8545.0005514394397</v>
      </c>
      <c r="P555" s="28">
        <f t="shared" si="161"/>
        <v>9154.2569613774886</v>
      </c>
      <c r="Q555" s="28">
        <f t="shared" si="161"/>
        <v>8507.9276783978912</v>
      </c>
      <c r="R555" s="28">
        <f t="shared" si="161"/>
        <v>9719.5305005691589</v>
      </c>
      <c r="S555" s="28">
        <f t="shared" si="161"/>
        <v>10358.106017897688</v>
      </c>
      <c r="T555" s="28">
        <f t="shared" si="161"/>
        <v>14391.277537904572</v>
      </c>
      <c r="U555" s="28">
        <f t="shared" si="161"/>
        <v>12053.757940969626</v>
      </c>
      <c r="V555" s="28">
        <f t="shared" si="161"/>
        <v>10890.93155439924</v>
      </c>
      <c r="W555" s="28">
        <f t="shared" si="161"/>
        <v>12085.541099721799</v>
      </c>
      <c r="X555" s="28">
        <f t="shared" si="161"/>
        <v>10731.306433309443</v>
      </c>
      <c r="Y555" s="28">
        <f t="shared" si="161"/>
        <v>11686.421446268501</v>
      </c>
      <c r="Z555" s="28">
        <f t="shared" si="161"/>
        <v>10907.696887238139</v>
      </c>
      <c r="AA555" s="28">
        <f t="shared" si="161"/>
        <v>10547.284383385977</v>
      </c>
      <c r="AB555" s="28">
        <f t="shared" si="161"/>
        <v>11398.404192953871</v>
      </c>
      <c r="AC555" s="28">
        <f t="shared" si="161"/>
        <v>10862.308256838407</v>
      </c>
      <c r="AD555" s="28">
        <f t="shared" si="161"/>
        <v>14830.380399785505</v>
      </c>
      <c r="AE555" s="28">
        <f t="shared" si="161"/>
        <v>11282.917356539228</v>
      </c>
    </row>
    <row r="556" spans="1:31" x14ac:dyDescent="0.2">
      <c r="A556" s="9" t="s">
        <v>549</v>
      </c>
      <c r="B556" s="4" t="s">
        <v>550</v>
      </c>
      <c r="C556" s="21">
        <f>+C557+C558</f>
        <v>5175.3270105432566</v>
      </c>
      <c r="D556" s="21">
        <f t="shared" ref="D556:AE556" si="162">+D557+D558</f>
        <v>5856.6789586652994</v>
      </c>
      <c r="E556" s="21">
        <f t="shared" si="162"/>
        <v>6529.2417059176123</v>
      </c>
      <c r="F556" s="21">
        <f t="shared" si="162"/>
        <v>6656.6818151781226</v>
      </c>
      <c r="G556" s="21">
        <f t="shared" si="162"/>
        <v>7114.2055140706452</v>
      </c>
      <c r="H556" s="21">
        <f t="shared" si="162"/>
        <v>7896.8600192385111</v>
      </c>
      <c r="I556" s="21">
        <f t="shared" si="162"/>
        <v>7369.3941215733512</v>
      </c>
      <c r="J556" s="21">
        <f t="shared" si="162"/>
        <v>8054.8085974119513</v>
      </c>
      <c r="K556" s="21">
        <f t="shared" si="162"/>
        <v>7065.9072388160712</v>
      </c>
      <c r="L556" s="21">
        <f t="shared" si="162"/>
        <v>8168.8394359070007</v>
      </c>
      <c r="M556" s="21">
        <f t="shared" si="162"/>
        <v>7496.9859680654108</v>
      </c>
      <c r="N556" s="21">
        <f t="shared" si="162"/>
        <v>7976.1346226052847</v>
      </c>
      <c r="O556" s="21">
        <f t="shared" si="162"/>
        <v>8322.5829116746881</v>
      </c>
      <c r="P556" s="21">
        <f t="shared" si="162"/>
        <v>8927.0122522140937</v>
      </c>
      <c r="Q556" s="21">
        <f t="shared" si="162"/>
        <v>8275.8558998358567</v>
      </c>
      <c r="R556" s="21">
        <f t="shared" si="162"/>
        <v>9482.6316526084847</v>
      </c>
      <c r="S556" s="21">
        <f t="shared" si="162"/>
        <v>10116.380100538372</v>
      </c>
      <c r="T556" s="21">
        <f t="shared" si="162"/>
        <v>14144.724551146617</v>
      </c>
      <c r="U556" s="21">
        <f t="shared" si="162"/>
        <v>11856.193479803636</v>
      </c>
      <c r="V556" s="21">
        <f t="shared" si="162"/>
        <v>10689.648247843381</v>
      </c>
      <c r="W556" s="21">
        <f t="shared" si="162"/>
        <v>11886.741839253593</v>
      </c>
      <c r="X556" s="21">
        <f t="shared" si="162"/>
        <v>10535.003132685741</v>
      </c>
      <c r="Y556" s="21">
        <f t="shared" si="162"/>
        <v>11494.247727951744</v>
      </c>
      <c r="Z556" s="21">
        <f t="shared" si="162"/>
        <v>10718.216289342918</v>
      </c>
      <c r="AA556" s="21">
        <f t="shared" si="162"/>
        <v>10422.380105981765</v>
      </c>
      <c r="AB556" s="21">
        <f t="shared" si="162"/>
        <v>11278.750473380902</v>
      </c>
      <c r="AC556" s="21">
        <f t="shared" si="162"/>
        <v>10747.905095096679</v>
      </c>
      <c r="AD556" s="21">
        <f t="shared" si="162"/>
        <v>14695.696776461558</v>
      </c>
      <c r="AE556" s="21">
        <f t="shared" si="162"/>
        <v>11154.17995827979</v>
      </c>
    </row>
    <row r="557" spans="1:31" x14ac:dyDescent="0.2">
      <c r="A557" s="9" t="s">
        <v>551</v>
      </c>
      <c r="B557" s="4" t="s">
        <v>552</v>
      </c>
      <c r="C557" s="35">
        <f>+C299</f>
        <v>4910.5485155714659</v>
      </c>
      <c r="D557" s="35">
        <f t="shared" ref="D557:AE557" si="163">+D299</f>
        <v>5589.9093749948206</v>
      </c>
      <c r="E557" s="35">
        <f t="shared" si="163"/>
        <v>6261.1819070309066</v>
      </c>
      <c r="F557" s="35">
        <f t="shared" si="163"/>
        <v>6387.1921879890806</v>
      </c>
      <c r="G557" s="35">
        <f t="shared" si="163"/>
        <v>6848.0137093144594</v>
      </c>
      <c r="H557" s="35">
        <f t="shared" si="163"/>
        <v>7632.7815875980386</v>
      </c>
      <c r="I557" s="35">
        <f t="shared" si="163"/>
        <v>7112.038959063766</v>
      </c>
      <c r="J557" s="35">
        <f t="shared" si="163"/>
        <v>7805.4481208074649</v>
      </c>
      <c r="K557" s="35">
        <f t="shared" si="163"/>
        <v>6820.8590948391357</v>
      </c>
      <c r="L557" s="35">
        <f t="shared" si="163"/>
        <v>7926.6371241999805</v>
      </c>
      <c r="M557" s="35">
        <f t="shared" si="163"/>
        <v>7260.7814320422131</v>
      </c>
      <c r="N557" s="35">
        <f t="shared" si="163"/>
        <v>7742.4650282815464</v>
      </c>
      <c r="O557" s="35">
        <f t="shared" si="163"/>
        <v>8109.7831294964381</v>
      </c>
      <c r="P557" s="35">
        <f t="shared" si="163"/>
        <v>8731.4917704557229</v>
      </c>
      <c r="Q557" s="35">
        <f t="shared" si="163"/>
        <v>8091.0803898847607</v>
      </c>
      <c r="R557" s="35">
        <f t="shared" si="163"/>
        <v>9295.1722829982482</v>
      </c>
      <c r="S557" s="35">
        <f t="shared" si="163"/>
        <v>9923.5889903739026</v>
      </c>
      <c r="T557" s="35">
        <f t="shared" si="163"/>
        <v>13949.166059306232</v>
      </c>
      <c r="U557" s="35">
        <f t="shared" si="163"/>
        <v>11687.061970552961</v>
      </c>
      <c r="V557" s="35">
        <f t="shared" si="163"/>
        <v>10518.600211267987</v>
      </c>
      <c r="W557" s="35">
        <f t="shared" si="163"/>
        <v>11717.891700172797</v>
      </c>
      <c r="X557" s="35">
        <f t="shared" si="163"/>
        <v>10366.650979626558</v>
      </c>
      <c r="Y557" s="35">
        <f t="shared" si="163"/>
        <v>11328.887113550018</v>
      </c>
      <c r="Z557" s="35">
        <f t="shared" si="163"/>
        <v>10552.119537474497</v>
      </c>
      <c r="AA557" s="35">
        <f t="shared" si="163"/>
        <v>10385.857034351158</v>
      </c>
      <c r="AB557" s="35">
        <f t="shared" si="163"/>
        <v>11243.733510890364</v>
      </c>
      <c r="AC557" s="35">
        <f t="shared" si="163"/>
        <v>10710.356069747155</v>
      </c>
      <c r="AD557" s="35">
        <f t="shared" si="163"/>
        <v>14672.61480557442</v>
      </c>
      <c r="AE557" s="35">
        <f t="shared" si="163"/>
        <v>11132.294805859763</v>
      </c>
    </row>
    <row r="558" spans="1:31" x14ac:dyDescent="0.2">
      <c r="A558" s="9" t="s">
        <v>636</v>
      </c>
      <c r="B558" s="4" t="s">
        <v>637</v>
      </c>
      <c r="C558" s="35">
        <f>+C367</f>
        <v>264.77849497179108</v>
      </c>
      <c r="D558" s="35">
        <f t="shared" ref="D558:AE558" si="164">+D367</f>
        <v>266.76958367047854</v>
      </c>
      <c r="E558" s="35">
        <f t="shared" si="164"/>
        <v>268.05979888670612</v>
      </c>
      <c r="F558" s="35">
        <f t="shared" si="164"/>
        <v>269.48962718904227</v>
      </c>
      <c r="G558" s="35">
        <f t="shared" si="164"/>
        <v>266.19180475618532</v>
      </c>
      <c r="H558" s="35">
        <f t="shared" si="164"/>
        <v>264.0784316404721</v>
      </c>
      <c r="I558" s="35">
        <f t="shared" si="164"/>
        <v>257.3551625095854</v>
      </c>
      <c r="J558" s="35">
        <f t="shared" si="164"/>
        <v>249.36047660448597</v>
      </c>
      <c r="K558" s="35">
        <f t="shared" si="164"/>
        <v>245.04814397693517</v>
      </c>
      <c r="L558" s="35">
        <f t="shared" si="164"/>
        <v>242.2023117070207</v>
      </c>
      <c r="M558" s="35">
        <f t="shared" si="164"/>
        <v>236.2045360231979</v>
      </c>
      <c r="N558" s="35">
        <f t="shared" si="164"/>
        <v>233.6695943237381</v>
      </c>
      <c r="O558" s="35">
        <f t="shared" si="164"/>
        <v>212.79978217825092</v>
      </c>
      <c r="P558" s="35">
        <f t="shared" si="164"/>
        <v>195.52048175837001</v>
      </c>
      <c r="Q558" s="35">
        <f t="shared" si="164"/>
        <v>184.77550995109516</v>
      </c>
      <c r="R558" s="35">
        <f t="shared" si="164"/>
        <v>187.45936961023625</v>
      </c>
      <c r="S558" s="35">
        <f t="shared" si="164"/>
        <v>192.79111016446873</v>
      </c>
      <c r="T558" s="35">
        <f t="shared" si="164"/>
        <v>195.5584918403853</v>
      </c>
      <c r="U558" s="35">
        <f t="shared" si="164"/>
        <v>169.13150925067532</v>
      </c>
      <c r="V558" s="35">
        <f t="shared" si="164"/>
        <v>171.04803657539455</v>
      </c>
      <c r="W558" s="35">
        <f t="shared" si="164"/>
        <v>168.85013908079583</v>
      </c>
      <c r="X558" s="35">
        <f t="shared" si="164"/>
        <v>168.35215305918237</v>
      </c>
      <c r="Y558" s="35">
        <f t="shared" si="164"/>
        <v>165.36061440172608</v>
      </c>
      <c r="Z558" s="35">
        <f t="shared" si="164"/>
        <v>166.09675186842165</v>
      </c>
      <c r="AA558" s="35">
        <f t="shared" si="164"/>
        <v>36.523071630605962</v>
      </c>
      <c r="AB558" s="35">
        <f t="shared" si="164"/>
        <v>35.016962490537352</v>
      </c>
      <c r="AC558" s="35">
        <f t="shared" si="164"/>
        <v>37.549025349525131</v>
      </c>
      <c r="AD558" s="35">
        <f t="shared" si="164"/>
        <v>23.081970887137754</v>
      </c>
      <c r="AE558" s="35">
        <f t="shared" si="164"/>
        <v>21.885152420027499</v>
      </c>
    </row>
    <row r="559" spans="1:31" x14ac:dyDescent="0.2">
      <c r="A559" s="9" t="s">
        <v>668</v>
      </c>
      <c r="B559" s="4" t="s">
        <v>639</v>
      </c>
      <c r="C559" s="21">
        <f>+C560+C561</f>
        <v>57.036867802848491</v>
      </c>
      <c r="D559" s="21">
        <f t="shared" ref="D559:AE559" si="165">+D560+D561</f>
        <v>62.849626472736922</v>
      </c>
      <c r="E559" s="21">
        <f t="shared" si="165"/>
        <v>68.662385142625354</v>
      </c>
      <c r="F559" s="21">
        <f t="shared" si="165"/>
        <v>74.475143812513792</v>
      </c>
      <c r="G559" s="21">
        <f t="shared" si="165"/>
        <v>80.287902482402217</v>
      </c>
      <c r="H559" s="21">
        <f t="shared" si="165"/>
        <v>86.100661152290655</v>
      </c>
      <c r="I559" s="21">
        <f t="shared" si="165"/>
        <v>91.913419822179094</v>
      </c>
      <c r="J559" s="21">
        <f t="shared" si="165"/>
        <v>97.726178492067532</v>
      </c>
      <c r="K559" s="21">
        <f t="shared" si="165"/>
        <v>103.53893716195594</v>
      </c>
      <c r="L559" s="21">
        <f t="shared" si="165"/>
        <v>109.35169583184438</v>
      </c>
      <c r="M559" s="21">
        <f t="shared" si="165"/>
        <v>115.16445450173283</v>
      </c>
      <c r="N559" s="21">
        <f t="shared" si="165"/>
        <v>120.97721317162126</v>
      </c>
      <c r="O559" s="21">
        <f t="shared" si="165"/>
        <v>111.28598370807399</v>
      </c>
      <c r="P559" s="21">
        <f t="shared" si="165"/>
        <v>115.85009675855615</v>
      </c>
      <c r="Q559" s="21">
        <f t="shared" si="165"/>
        <v>120.4142098090383</v>
      </c>
      <c r="R559" s="21">
        <f t="shared" si="165"/>
        <v>124.9783228595204</v>
      </c>
      <c r="S559" s="21">
        <f t="shared" si="165"/>
        <v>129.54243591000258</v>
      </c>
      <c r="T559" s="21">
        <f t="shared" si="165"/>
        <v>134.1065489604847</v>
      </c>
      <c r="U559" s="21">
        <f t="shared" si="165"/>
        <v>126.17823004622618</v>
      </c>
      <c r="V559" s="21">
        <f t="shared" si="165"/>
        <v>129.73655634614923</v>
      </c>
      <c r="W559" s="21">
        <f t="shared" si="165"/>
        <v>127.48212397618387</v>
      </c>
      <c r="X559" s="21">
        <f t="shared" si="165"/>
        <v>125.22769160621843</v>
      </c>
      <c r="Y559" s="21">
        <f t="shared" si="165"/>
        <v>121.32772301695864</v>
      </c>
      <c r="Z559" s="21">
        <f t="shared" si="165"/>
        <v>118.86421631310894</v>
      </c>
      <c r="AA559" s="21">
        <f t="shared" si="165"/>
        <v>93.600695078360971</v>
      </c>
      <c r="AB559" s="21">
        <f t="shared" si="165"/>
        <v>88.126285807195529</v>
      </c>
      <c r="AC559" s="21">
        <f t="shared" si="165"/>
        <v>82.651876536030116</v>
      </c>
      <c r="AD559" s="21">
        <f t="shared" si="165"/>
        <v>79.842924700577854</v>
      </c>
      <c r="AE559" s="21">
        <f t="shared" si="165"/>
        <v>74.174748779216316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57.036867802848491</v>
      </c>
      <c r="D561" s="35">
        <f t="shared" ref="D561:AE561" si="167">+D385</f>
        <v>62.849626472736922</v>
      </c>
      <c r="E561" s="35">
        <f t="shared" si="167"/>
        <v>68.662385142625354</v>
      </c>
      <c r="F561" s="35">
        <f t="shared" si="167"/>
        <v>74.475143812513792</v>
      </c>
      <c r="G561" s="35">
        <f t="shared" si="167"/>
        <v>80.287902482402217</v>
      </c>
      <c r="H561" s="35">
        <f t="shared" si="167"/>
        <v>86.100661152290655</v>
      </c>
      <c r="I561" s="35">
        <f t="shared" si="167"/>
        <v>91.913419822179094</v>
      </c>
      <c r="J561" s="35">
        <f t="shared" si="167"/>
        <v>97.726178492067532</v>
      </c>
      <c r="K561" s="35">
        <f t="shared" si="167"/>
        <v>103.53893716195594</v>
      </c>
      <c r="L561" s="35">
        <f t="shared" si="167"/>
        <v>109.35169583184438</v>
      </c>
      <c r="M561" s="35">
        <f t="shared" si="167"/>
        <v>115.16445450173283</v>
      </c>
      <c r="N561" s="35">
        <f t="shared" si="167"/>
        <v>120.97721317162126</v>
      </c>
      <c r="O561" s="35">
        <f t="shared" si="167"/>
        <v>111.28598370807399</v>
      </c>
      <c r="P561" s="35">
        <f t="shared" si="167"/>
        <v>115.85009675855615</v>
      </c>
      <c r="Q561" s="35">
        <f t="shared" si="167"/>
        <v>120.4142098090383</v>
      </c>
      <c r="R561" s="35">
        <f t="shared" si="167"/>
        <v>124.9783228595204</v>
      </c>
      <c r="S561" s="35">
        <f t="shared" si="167"/>
        <v>129.54243591000258</v>
      </c>
      <c r="T561" s="35">
        <f t="shared" si="167"/>
        <v>134.1065489604847</v>
      </c>
      <c r="U561" s="35">
        <f t="shared" si="167"/>
        <v>126.17823004622618</v>
      </c>
      <c r="V561" s="35">
        <f t="shared" si="167"/>
        <v>129.73655634614923</v>
      </c>
      <c r="W561" s="35">
        <f t="shared" si="167"/>
        <v>127.48212397618387</v>
      </c>
      <c r="X561" s="35">
        <f t="shared" si="167"/>
        <v>125.22769160621843</v>
      </c>
      <c r="Y561" s="35">
        <f t="shared" si="167"/>
        <v>121.32772301695864</v>
      </c>
      <c r="Z561" s="35">
        <f t="shared" si="167"/>
        <v>118.86421631310894</v>
      </c>
      <c r="AA561" s="35">
        <f t="shared" si="167"/>
        <v>93.600695078360971</v>
      </c>
      <c r="AB561" s="35">
        <f t="shared" si="167"/>
        <v>88.126285807195529</v>
      </c>
      <c r="AC561" s="35">
        <f t="shared" si="167"/>
        <v>82.651876536030116</v>
      </c>
      <c r="AD561" s="35">
        <f t="shared" si="167"/>
        <v>79.842924700577854</v>
      </c>
      <c r="AE561" s="35">
        <f t="shared" si="167"/>
        <v>74.174748779216316</v>
      </c>
    </row>
    <row r="562" spans="1:31" x14ac:dyDescent="0.2">
      <c r="A562" s="9" t="s">
        <v>678</v>
      </c>
      <c r="B562" s="4" t="s">
        <v>645</v>
      </c>
      <c r="C562" s="21">
        <f>+C563+C564</f>
        <v>146.59569145467574</v>
      </c>
      <c r="D562" s="21">
        <f t="shared" ref="D562:AE562" si="168">+D563+D564</f>
        <v>146.59569145467574</v>
      </c>
      <c r="E562" s="21">
        <f t="shared" si="168"/>
        <v>146.59569145467574</v>
      </c>
      <c r="F562" s="21">
        <f t="shared" si="168"/>
        <v>146.59569145467574</v>
      </c>
      <c r="G562" s="21">
        <f t="shared" si="168"/>
        <v>146.59569145467574</v>
      </c>
      <c r="H562" s="21">
        <f t="shared" si="168"/>
        <v>146.59569145467574</v>
      </c>
      <c r="I562" s="21">
        <f t="shared" si="168"/>
        <v>146.59569145467574</v>
      </c>
      <c r="J562" s="21">
        <f t="shared" si="168"/>
        <v>146.59569145467574</v>
      </c>
      <c r="K562" s="21">
        <f t="shared" si="168"/>
        <v>146.59569145467574</v>
      </c>
      <c r="L562" s="21">
        <f t="shared" si="168"/>
        <v>146.59569145467574</v>
      </c>
      <c r="M562" s="21">
        <f t="shared" si="168"/>
        <v>146.59569145467574</v>
      </c>
      <c r="N562" s="21">
        <f t="shared" si="168"/>
        <v>146.59569145467574</v>
      </c>
      <c r="O562" s="21">
        <f t="shared" si="168"/>
        <v>99.33424319773917</v>
      </c>
      <c r="P562" s="21">
        <f t="shared" si="168"/>
        <v>99.33424319773917</v>
      </c>
      <c r="Q562" s="21">
        <f t="shared" si="168"/>
        <v>99.33424319773917</v>
      </c>
      <c r="R562" s="21">
        <f t="shared" si="168"/>
        <v>99.33424319773917</v>
      </c>
      <c r="S562" s="21">
        <f t="shared" si="168"/>
        <v>99.33424319773917</v>
      </c>
      <c r="T562" s="21">
        <f t="shared" si="168"/>
        <v>99.33424319773917</v>
      </c>
      <c r="U562" s="21">
        <f t="shared" si="168"/>
        <v>61.263294265143777</v>
      </c>
      <c r="V562" s="21">
        <f t="shared" si="168"/>
        <v>61.263294265143777</v>
      </c>
      <c r="W562" s="21">
        <f t="shared" si="168"/>
        <v>61.263294265143777</v>
      </c>
      <c r="X562" s="21">
        <f t="shared" si="168"/>
        <v>61.263294265143777</v>
      </c>
      <c r="Y562" s="21">
        <f t="shared" si="168"/>
        <v>61.263294265143777</v>
      </c>
      <c r="Z562" s="21">
        <f t="shared" si="168"/>
        <v>61.263294265143777</v>
      </c>
      <c r="AA562" s="21">
        <f t="shared" si="168"/>
        <v>6.3687890985088158</v>
      </c>
      <c r="AB562" s="21">
        <f t="shared" si="168"/>
        <v>6.3687890985088158</v>
      </c>
      <c r="AC562" s="21">
        <f t="shared" si="168"/>
        <v>6.3687890985088158</v>
      </c>
      <c r="AD562" s="21">
        <f t="shared" si="168"/>
        <v>45.370584502803055</v>
      </c>
      <c r="AE562" s="21">
        <f t="shared" si="168"/>
        <v>45.370584502803055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146.59569145467574</v>
      </c>
      <c r="D564" s="35">
        <f t="shared" ref="D564:AE564" si="170">+D393</f>
        <v>146.59569145467574</v>
      </c>
      <c r="E564" s="35">
        <f t="shared" si="170"/>
        <v>146.59569145467574</v>
      </c>
      <c r="F564" s="35">
        <f t="shared" si="170"/>
        <v>146.59569145467574</v>
      </c>
      <c r="G564" s="35">
        <f t="shared" si="170"/>
        <v>146.59569145467574</v>
      </c>
      <c r="H564" s="35">
        <f t="shared" si="170"/>
        <v>146.59569145467574</v>
      </c>
      <c r="I564" s="35">
        <f t="shared" si="170"/>
        <v>146.59569145467574</v>
      </c>
      <c r="J564" s="35">
        <f t="shared" si="170"/>
        <v>146.59569145467574</v>
      </c>
      <c r="K564" s="35">
        <f t="shared" si="170"/>
        <v>146.59569145467574</v>
      </c>
      <c r="L564" s="35">
        <f t="shared" si="170"/>
        <v>146.59569145467574</v>
      </c>
      <c r="M564" s="35">
        <f t="shared" si="170"/>
        <v>146.59569145467574</v>
      </c>
      <c r="N564" s="35">
        <f t="shared" si="170"/>
        <v>146.59569145467574</v>
      </c>
      <c r="O564" s="35">
        <f t="shared" si="170"/>
        <v>99.33424319773917</v>
      </c>
      <c r="P564" s="35">
        <f t="shared" si="170"/>
        <v>99.33424319773917</v>
      </c>
      <c r="Q564" s="35">
        <f t="shared" si="170"/>
        <v>99.33424319773917</v>
      </c>
      <c r="R564" s="35">
        <f t="shared" si="170"/>
        <v>99.33424319773917</v>
      </c>
      <c r="S564" s="35">
        <f t="shared" si="170"/>
        <v>99.33424319773917</v>
      </c>
      <c r="T564" s="35">
        <f t="shared" si="170"/>
        <v>99.33424319773917</v>
      </c>
      <c r="U564" s="35">
        <f t="shared" si="170"/>
        <v>61.263294265143777</v>
      </c>
      <c r="V564" s="35">
        <f t="shared" si="170"/>
        <v>61.263294265143777</v>
      </c>
      <c r="W564" s="35">
        <f t="shared" si="170"/>
        <v>61.263294265143777</v>
      </c>
      <c r="X564" s="35">
        <f t="shared" si="170"/>
        <v>61.263294265143777</v>
      </c>
      <c r="Y564" s="35">
        <f t="shared" si="170"/>
        <v>61.263294265143777</v>
      </c>
      <c r="Z564" s="35">
        <f t="shared" si="170"/>
        <v>61.263294265143777</v>
      </c>
      <c r="AA564" s="35">
        <f t="shared" si="170"/>
        <v>6.3687890985088158</v>
      </c>
      <c r="AB564" s="35">
        <f t="shared" si="170"/>
        <v>6.3687890985088158</v>
      </c>
      <c r="AC564" s="35">
        <f t="shared" si="170"/>
        <v>6.3687890985088158</v>
      </c>
      <c r="AD564" s="35">
        <f t="shared" si="170"/>
        <v>45.370584502803055</v>
      </c>
      <c r="AE564" s="35">
        <f t="shared" si="170"/>
        <v>45.370584502803055</v>
      </c>
    </row>
    <row r="565" spans="1:31" x14ac:dyDescent="0.2">
      <c r="A565" s="9" t="s">
        <v>688</v>
      </c>
      <c r="B565" s="4" t="s">
        <v>651</v>
      </c>
      <c r="C565" s="21">
        <f>+C566+C567</f>
        <v>3.5224772557272472</v>
      </c>
      <c r="D565" s="21">
        <f t="shared" ref="D565:AE565" si="171">+D566+D567</f>
        <v>3.5224772557272472</v>
      </c>
      <c r="E565" s="21">
        <f t="shared" si="171"/>
        <v>3.5224772557272472</v>
      </c>
      <c r="F565" s="21">
        <f t="shared" si="171"/>
        <v>3.5224772557272472</v>
      </c>
      <c r="G565" s="21">
        <f t="shared" si="171"/>
        <v>3.5224772557272472</v>
      </c>
      <c r="H565" s="21">
        <f t="shared" si="171"/>
        <v>3.5224772557272472</v>
      </c>
      <c r="I565" s="21">
        <f t="shared" si="171"/>
        <v>3.5224772557272472</v>
      </c>
      <c r="J565" s="21">
        <f t="shared" si="171"/>
        <v>3.5224772557272472</v>
      </c>
      <c r="K565" s="21">
        <f t="shared" si="171"/>
        <v>3.5224772557272472</v>
      </c>
      <c r="L565" s="21">
        <f t="shared" si="171"/>
        <v>3.5224772557272472</v>
      </c>
      <c r="M565" s="21">
        <f t="shared" si="171"/>
        <v>3.5224772557272472</v>
      </c>
      <c r="N565" s="21">
        <f t="shared" si="171"/>
        <v>3.5224772557272472</v>
      </c>
      <c r="O565" s="21">
        <f t="shared" si="171"/>
        <v>2.1820986388007215</v>
      </c>
      <c r="P565" s="21">
        <f t="shared" si="171"/>
        <v>2.1820986388007215</v>
      </c>
      <c r="Q565" s="21">
        <f t="shared" si="171"/>
        <v>2.1820986388007215</v>
      </c>
      <c r="R565" s="21">
        <f t="shared" si="171"/>
        <v>2.1820986388007215</v>
      </c>
      <c r="S565" s="21">
        <f t="shared" si="171"/>
        <v>2.1820986388007215</v>
      </c>
      <c r="T565" s="21">
        <f t="shared" si="171"/>
        <v>2.1820986388007215</v>
      </c>
      <c r="U565" s="21">
        <f t="shared" si="171"/>
        <v>1.1065910730758677</v>
      </c>
      <c r="V565" s="21">
        <f t="shared" si="171"/>
        <v>1.1065910730758677</v>
      </c>
      <c r="W565" s="21">
        <f t="shared" si="171"/>
        <v>1.1065910730758677</v>
      </c>
      <c r="X565" s="21">
        <f t="shared" si="171"/>
        <v>1.1065910730758677</v>
      </c>
      <c r="Y565" s="21">
        <f t="shared" si="171"/>
        <v>1.1065910730758677</v>
      </c>
      <c r="Z565" s="21">
        <f t="shared" si="171"/>
        <v>1.1065910730758677</v>
      </c>
      <c r="AA565" s="21">
        <f t="shared" si="171"/>
        <v>0.22222231700651607</v>
      </c>
      <c r="AB565" s="21">
        <f t="shared" si="171"/>
        <v>0.22222231700651607</v>
      </c>
      <c r="AC565" s="21">
        <f t="shared" si="171"/>
        <v>0.22222231700651607</v>
      </c>
      <c r="AD565" s="21">
        <f t="shared" si="171"/>
        <v>0</v>
      </c>
      <c r="AE565" s="21">
        <f t="shared" si="171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3.5224772557272472</v>
      </c>
      <c r="D567" s="35">
        <f t="shared" ref="D567:AE567" si="173">+D401</f>
        <v>3.5224772557272472</v>
      </c>
      <c r="E567" s="35">
        <f t="shared" si="173"/>
        <v>3.5224772557272472</v>
      </c>
      <c r="F567" s="35">
        <f t="shared" si="173"/>
        <v>3.5224772557272472</v>
      </c>
      <c r="G567" s="35">
        <f t="shared" si="173"/>
        <v>3.5224772557272472</v>
      </c>
      <c r="H567" s="35">
        <f t="shared" si="173"/>
        <v>3.5224772557272472</v>
      </c>
      <c r="I567" s="35">
        <f t="shared" si="173"/>
        <v>3.5224772557272472</v>
      </c>
      <c r="J567" s="35">
        <f t="shared" si="173"/>
        <v>3.5224772557272472</v>
      </c>
      <c r="K567" s="35">
        <f t="shared" si="173"/>
        <v>3.5224772557272472</v>
      </c>
      <c r="L567" s="35">
        <f t="shared" si="173"/>
        <v>3.5224772557272472</v>
      </c>
      <c r="M567" s="35">
        <f t="shared" si="173"/>
        <v>3.5224772557272472</v>
      </c>
      <c r="N567" s="35">
        <f t="shared" si="173"/>
        <v>3.5224772557272472</v>
      </c>
      <c r="O567" s="35">
        <f t="shared" si="173"/>
        <v>2.1820986388007215</v>
      </c>
      <c r="P567" s="35">
        <f t="shared" si="173"/>
        <v>2.1820986388007215</v>
      </c>
      <c r="Q567" s="35">
        <f t="shared" si="173"/>
        <v>2.1820986388007215</v>
      </c>
      <c r="R567" s="35">
        <f t="shared" si="173"/>
        <v>2.1820986388007215</v>
      </c>
      <c r="S567" s="35">
        <f t="shared" si="173"/>
        <v>2.1820986388007215</v>
      </c>
      <c r="T567" s="35">
        <f t="shared" si="173"/>
        <v>2.1820986388007215</v>
      </c>
      <c r="U567" s="35">
        <f t="shared" si="173"/>
        <v>1.1065910730758677</v>
      </c>
      <c r="V567" s="35">
        <f t="shared" si="173"/>
        <v>1.1065910730758677</v>
      </c>
      <c r="W567" s="35">
        <f t="shared" si="173"/>
        <v>1.1065910730758677</v>
      </c>
      <c r="X567" s="35">
        <f t="shared" si="173"/>
        <v>1.1065910730758677</v>
      </c>
      <c r="Y567" s="35">
        <f t="shared" si="173"/>
        <v>1.1065910730758677</v>
      </c>
      <c r="Z567" s="35">
        <f t="shared" si="173"/>
        <v>1.1065910730758677</v>
      </c>
      <c r="AA567" s="35">
        <f t="shared" si="173"/>
        <v>0.22222231700651607</v>
      </c>
      <c r="AB567" s="35">
        <f t="shared" si="173"/>
        <v>0.22222231700651607</v>
      </c>
      <c r="AC567" s="35">
        <f t="shared" si="173"/>
        <v>0.22222231700651607</v>
      </c>
      <c r="AD567" s="35">
        <f t="shared" si="173"/>
        <v>0</v>
      </c>
      <c r="AE567" s="35">
        <f t="shared" si="17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7.388563862199045</v>
      </c>
      <c r="D568" s="21">
        <f t="shared" ref="D568:AE568" si="174">+D569+D570</f>
        <v>7.6960961089677804</v>
      </c>
      <c r="E568" s="21">
        <f t="shared" si="174"/>
        <v>8.0036283557365167</v>
      </c>
      <c r="F568" s="21">
        <f t="shared" si="174"/>
        <v>8.3111606025052502</v>
      </c>
      <c r="G568" s="21">
        <f t="shared" si="174"/>
        <v>8.6186928492739874</v>
      </c>
      <c r="H568" s="21">
        <f t="shared" si="174"/>
        <v>8.9262250960427227</v>
      </c>
      <c r="I568" s="21">
        <f t="shared" si="174"/>
        <v>9.2337573428114563</v>
      </c>
      <c r="J568" s="21">
        <f t="shared" si="174"/>
        <v>9.5412895895801917</v>
      </c>
      <c r="K568" s="21">
        <f t="shared" si="174"/>
        <v>9.8488218363489217</v>
      </c>
      <c r="L568" s="21">
        <f t="shared" si="174"/>
        <v>10.156354083117662</v>
      </c>
      <c r="M568" s="21">
        <f t="shared" si="174"/>
        <v>10.463886329886398</v>
      </c>
      <c r="N568" s="21">
        <f t="shared" si="174"/>
        <v>10.771418576655133</v>
      </c>
      <c r="O568" s="21">
        <f t="shared" si="174"/>
        <v>8.4094915302220308</v>
      </c>
      <c r="P568" s="21">
        <f t="shared" si="174"/>
        <v>8.6177038850384591</v>
      </c>
      <c r="Q568" s="21">
        <f t="shared" si="174"/>
        <v>8.8259162398548838</v>
      </c>
      <c r="R568" s="21">
        <f t="shared" si="174"/>
        <v>9.034128594671305</v>
      </c>
      <c r="S568" s="21">
        <f t="shared" si="174"/>
        <v>9.2423409494877262</v>
      </c>
      <c r="T568" s="21">
        <f t="shared" si="174"/>
        <v>9.4505533043041474</v>
      </c>
      <c r="U568" s="21">
        <f t="shared" si="174"/>
        <v>7.5074614172131522</v>
      </c>
      <c r="V568" s="21">
        <f t="shared" si="174"/>
        <v>7.6356765265364546</v>
      </c>
      <c r="W568" s="21">
        <f t="shared" si="174"/>
        <v>7.4563593890910118</v>
      </c>
      <c r="X568" s="21">
        <f t="shared" si="174"/>
        <v>7.2770422516455699</v>
      </c>
      <c r="Y568" s="21">
        <f t="shared" si="174"/>
        <v>7.0977251142001334</v>
      </c>
      <c r="Z568" s="21">
        <f t="shared" si="174"/>
        <v>6.9184079767546942</v>
      </c>
      <c r="AA568" s="21">
        <f t="shared" si="174"/>
        <v>8.0997448945414234</v>
      </c>
      <c r="AB568" s="21">
        <f t="shared" si="174"/>
        <v>8.0022189505970687</v>
      </c>
      <c r="AC568" s="21">
        <f t="shared" si="174"/>
        <v>7.9046930066527183</v>
      </c>
      <c r="AD568" s="21">
        <f t="shared" si="174"/>
        <v>4.2327477801886451</v>
      </c>
      <c r="AE568" s="21">
        <f t="shared" si="174"/>
        <v>3.9316866319751664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7.388563862199045</v>
      </c>
      <c r="D570" s="35">
        <f t="shared" ref="D570:AE570" si="176">+D409</f>
        <v>7.6960961089677804</v>
      </c>
      <c r="E570" s="35">
        <f t="shared" si="176"/>
        <v>8.0036283557365167</v>
      </c>
      <c r="F570" s="35">
        <f t="shared" si="176"/>
        <v>8.3111606025052502</v>
      </c>
      <c r="G570" s="35">
        <f t="shared" si="176"/>
        <v>8.6186928492739874</v>
      </c>
      <c r="H570" s="35">
        <f t="shared" si="176"/>
        <v>8.9262250960427227</v>
      </c>
      <c r="I570" s="35">
        <f t="shared" si="176"/>
        <v>9.2337573428114563</v>
      </c>
      <c r="J570" s="35">
        <f t="shared" si="176"/>
        <v>9.5412895895801917</v>
      </c>
      <c r="K570" s="35">
        <f t="shared" si="176"/>
        <v>9.8488218363489217</v>
      </c>
      <c r="L570" s="35">
        <f t="shared" si="176"/>
        <v>10.156354083117662</v>
      </c>
      <c r="M570" s="35">
        <f t="shared" si="176"/>
        <v>10.463886329886398</v>
      </c>
      <c r="N570" s="35">
        <f t="shared" si="176"/>
        <v>10.771418576655133</v>
      </c>
      <c r="O570" s="35">
        <f t="shared" si="176"/>
        <v>8.4094915302220308</v>
      </c>
      <c r="P570" s="35">
        <f t="shared" si="176"/>
        <v>8.6177038850384591</v>
      </c>
      <c r="Q570" s="35">
        <f t="shared" si="176"/>
        <v>8.8259162398548838</v>
      </c>
      <c r="R570" s="35">
        <f t="shared" si="176"/>
        <v>9.034128594671305</v>
      </c>
      <c r="S570" s="35">
        <f t="shared" si="176"/>
        <v>9.2423409494877262</v>
      </c>
      <c r="T570" s="35">
        <f t="shared" si="176"/>
        <v>9.4505533043041474</v>
      </c>
      <c r="U570" s="35">
        <f t="shared" si="176"/>
        <v>7.5074614172131522</v>
      </c>
      <c r="V570" s="35">
        <f t="shared" si="176"/>
        <v>7.6356765265364546</v>
      </c>
      <c r="W570" s="35">
        <f t="shared" si="176"/>
        <v>7.4563593890910118</v>
      </c>
      <c r="X570" s="35">
        <f t="shared" si="176"/>
        <v>7.2770422516455699</v>
      </c>
      <c r="Y570" s="35">
        <f t="shared" si="176"/>
        <v>7.0977251142001334</v>
      </c>
      <c r="Z570" s="35">
        <f t="shared" si="176"/>
        <v>6.9184079767546942</v>
      </c>
      <c r="AA570" s="35">
        <f t="shared" si="176"/>
        <v>8.0997448945414234</v>
      </c>
      <c r="AB570" s="35">
        <f t="shared" si="176"/>
        <v>8.0022189505970687</v>
      </c>
      <c r="AC570" s="35">
        <f t="shared" si="176"/>
        <v>7.9046930066527183</v>
      </c>
      <c r="AD570" s="35">
        <f t="shared" si="176"/>
        <v>4.2327477801886451</v>
      </c>
      <c r="AE570" s="35">
        <f t="shared" si="176"/>
        <v>3.9316866319751664</v>
      </c>
    </row>
    <row r="571" spans="1:31" x14ac:dyDescent="0.2">
      <c r="A571" s="9" t="s">
        <v>708</v>
      </c>
      <c r="B571" s="4" t="s">
        <v>663</v>
      </c>
      <c r="C571" s="21">
        <f>+C572+C573</f>
        <v>0.24614983142282817</v>
      </c>
      <c r="D571" s="21">
        <f t="shared" ref="D571:AE571" si="177">+D572+D573</f>
        <v>0.32875039228252623</v>
      </c>
      <c r="E571" s="21">
        <f t="shared" si="177"/>
        <v>0.41135095314222425</v>
      </c>
      <c r="F571" s="21">
        <f t="shared" si="177"/>
        <v>0.49395151400192233</v>
      </c>
      <c r="G571" s="21">
        <f t="shared" si="177"/>
        <v>0.57655207486162041</v>
      </c>
      <c r="H571" s="21">
        <f t="shared" si="177"/>
        <v>0.65915263572131844</v>
      </c>
      <c r="I571" s="21">
        <f t="shared" si="177"/>
        <v>0.74175319658101646</v>
      </c>
      <c r="J571" s="21">
        <f t="shared" si="177"/>
        <v>0.82435375744071449</v>
      </c>
      <c r="K571" s="21">
        <f t="shared" si="177"/>
        <v>0.90695431830041251</v>
      </c>
      <c r="L571" s="21">
        <f t="shared" si="177"/>
        <v>0.98955487916011053</v>
      </c>
      <c r="M571" s="21">
        <f t="shared" si="177"/>
        <v>1.0721554400198086</v>
      </c>
      <c r="N571" s="21">
        <f t="shared" si="177"/>
        <v>1.1547560008795066</v>
      </c>
      <c r="O571" s="21">
        <f t="shared" si="177"/>
        <v>1.2058226899158866</v>
      </c>
      <c r="P571" s="21">
        <f t="shared" si="177"/>
        <v>1.2605666832578994</v>
      </c>
      <c r="Q571" s="21">
        <f t="shared" si="177"/>
        <v>1.3153106765999127</v>
      </c>
      <c r="R571" s="21">
        <f t="shared" si="177"/>
        <v>1.370054669941926</v>
      </c>
      <c r="S571" s="21">
        <f t="shared" si="177"/>
        <v>1.4247986632839389</v>
      </c>
      <c r="T571" s="21">
        <f t="shared" si="177"/>
        <v>1.4795426566259522</v>
      </c>
      <c r="U571" s="21">
        <f t="shared" si="177"/>
        <v>1.508884364332514</v>
      </c>
      <c r="V571" s="21">
        <f t="shared" si="177"/>
        <v>1.5411883449519479</v>
      </c>
      <c r="W571" s="21">
        <f t="shared" si="177"/>
        <v>1.4908917647116833</v>
      </c>
      <c r="X571" s="21">
        <f t="shared" si="177"/>
        <v>1.4286814276190274</v>
      </c>
      <c r="Y571" s="21">
        <f t="shared" si="177"/>
        <v>1.3783848473787632</v>
      </c>
      <c r="Z571" s="21">
        <f t="shared" si="177"/>
        <v>1.3280882671384984</v>
      </c>
      <c r="AA571" s="21">
        <f t="shared" si="177"/>
        <v>16.612826015793033</v>
      </c>
      <c r="AB571" s="21">
        <f t="shared" si="177"/>
        <v>16.934203399660912</v>
      </c>
      <c r="AC571" s="21">
        <f t="shared" si="177"/>
        <v>17.255580783528792</v>
      </c>
      <c r="AD571" s="21">
        <f t="shared" si="177"/>
        <v>5.2373663403775552</v>
      </c>
      <c r="AE571" s="21">
        <f t="shared" si="177"/>
        <v>5.2603783454430486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0.24614983142282817</v>
      </c>
      <c r="D573" s="35">
        <f t="shared" ref="D573:AE573" si="179">+D417</f>
        <v>0.32875039228252623</v>
      </c>
      <c r="E573" s="35">
        <f t="shared" si="179"/>
        <v>0.41135095314222425</v>
      </c>
      <c r="F573" s="35">
        <f t="shared" si="179"/>
        <v>0.49395151400192233</v>
      </c>
      <c r="G573" s="35">
        <f t="shared" si="179"/>
        <v>0.57655207486162041</v>
      </c>
      <c r="H573" s="35">
        <f t="shared" si="179"/>
        <v>0.65915263572131844</v>
      </c>
      <c r="I573" s="35">
        <f t="shared" si="179"/>
        <v>0.74175319658101646</v>
      </c>
      <c r="J573" s="35">
        <f t="shared" si="179"/>
        <v>0.82435375744071449</v>
      </c>
      <c r="K573" s="35">
        <f t="shared" si="179"/>
        <v>0.90695431830041251</v>
      </c>
      <c r="L573" s="35">
        <f t="shared" si="179"/>
        <v>0.98955487916011053</v>
      </c>
      <c r="M573" s="35">
        <f t="shared" si="179"/>
        <v>1.0721554400198086</v>
      </c>
      <c r="N573" s="35">
        <f t="shared" si="179"/>
        <v>1.1547560008795066</v>
      </c>
      <c r="O573" s="35">
        <f t="shared" si="179"/>
        <v>1.2058226899158866</v>
      </c>
      <c r="P573" s="35">
        <f t="shared" si="179"/>
        <v>1.2605666832578994</v>
      </c>
      <c r="Q573" s="35">
        <f t="shared" si="179"/>
        <v>1.3153106765999127</v>
      </c>
      <c r="R573" s="35">
        <f t="shared" si="179"/>
        <v>1.370054669941926</v>
      </c>
      <c r="S573" s="35">
        <f t="shared" si="179"/>
        <v>1.4247986632839389</v>
      </c>
      <c r="T573" s="35">
        <f t="shared" si="179"/>
        <v>1.4795426566259522</v>
      </c>
      <c r="U573" s="35">
        <f t="shared" si="179"/>
        <v>1.508884364332514</v>
      </c>
      <c r="V573" s="35">
        <f t="shared" si="179"/>
        <v>1.5411883449519479</v>
      </c>
      <c r="W573" s="35">
        <f t="shared" si="179"/>
        <v>1.4908917647116833</v>
      </c>
      <c r="X573" s="35">
        <f t="shared" si="179"/>
        <v>1.4286814276190274</v>
      </c>
      <c r="Y573" s="35">
        <f t="shared" si="179"/>
        <v>1.3783848473787632</v>
      </c>
      <c r="Z573" s="35">
        <f t="shared" si="179"/>
        <v>1.3280882671384984</v>
      </c>
      <c r="AA573" s="35">
        <f t="shared" si="179"/>
        <v>16.612826015793033</v>
      </c>
      <c r="AB573" s="35">
        <f t="shared" si="179"/>
        <v>16.934203399660912</v>
      </c>
      <c r="AC573" s="35">
        <f t="shared" si="179"/>
        <v>17.255580783528792</v>
      </c>
      <c r="AD573" s="35">
        <f t="shared" si="179"/>
        <v>5.2373663403775552</v>
      </c>
      <c r="AE573" s="35">
        <f t="shared" si="179"/>
        <v>5.2603783454430486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1.916432198364769</v>
      </c>
      <c r="D576" s="28">
        <f t="shared" ref="D576:AE576" si="181">+D577+D578+D579+D580+D581</f>
        <v>1.9467695147051967</v>
      </c>
      <c r="E576" s="28">
        <f t="shared" si="181"/>
        <v>1.9202374456598308</v>
      </c>
      <c r="F576" s="28">
        <f t="shared" si="181"/>
        <v>1.9443688170135047</v>
      </c>
      <c r="G576" s="28">
        <f t="shared" si="181"/>
        <v>1.955991220772608</v>
      </c>
      <c r="H576" s="28">
        <f t="shared" si="181"/>
        <v>1.9982234260068654</v>
      </c>
      <c r="I576" s="28">
        <f t="shared" si="181"/>
        <v>2.0401227139725675</v>
      </c>
      <c r="J576" s="28">
        <f t="shared" si="181"/>
        <v>2.0872777903883364</v>
      </c>
      <c r="K576" s="28">
        <f t="shared" si="181"/>
        <v>2.1074082822618467</v>
      </c>
      <c r="L576" s="28">
        <f t="shared" si="181"/>
        <v>2.0840066733057259</v>
      </c>
      <c r="M576" s="28">
        <f t="shared" si="181"/>
        <v>2.1108426909712805</v>
      </c>
      <c r="N576" s="28">
        <f t="shared" si="181"/>
        <v>2.1177797613403304</v>
      </c>
      <c r="O576" s="28">
        <f t="shared" si="181"/>
        <v>2.2295478874780552</v>
      </c>
      <c r="P576" s="28">
        <f t="shared" si="181"/>
        <v>2.4100042813410676</v>
      </c>
      <c r="Q576" s="28">
        <f t="shared" si="181"/>
        <v>2.5232766219978298</v>
      </c>
      <c r="R576" s="28">
        <f t="shared" si="181"/>
        <v>2.597567959881244</v>
      </c>
      <c r="S576" s="28">
        <f t="shared" si="181"/>
        <v>2.8671682391308662</v>
      </c>
      <c r="T576" s="28">
        <f t="shared" si="181"/>
        <v>3.1405697974725726</v>
      </c>
      <c r="U576" s="28">
        <f t="shared" si="181"/>
        <v>3.3456455366905167</v>
      </c>
      <c r="V576" s="28">
        <f t="shared" si="181"/>
        <v>3.3764558556897812</v>
      </c>
      <c r="W576" s="28">
        <f t="shared" si="181"/>
        <v>3.3877330068519957</v>
      </c>
      <c r="X576" s="28">
        <f t="shared" si="181"/>
        <v>3.3839836176002009</v>
      </c>
      <c r="Y576" s="28">
        <f t="shared" si="181"/>
        <v>3.371059163946085</v>
      </c>
      <c r="Z576" s="28">
        <f t="shared" si="181"/>
        <v>3.3966454669810346</v>
      </c>
      <c r="AA576" s="28">
        <f t="shared" si="181"/>
        <v>3.4982035217645615</v>
      </c>
      <c r="AB576" s="28">
        <f t="shared" si="181"/>
        <v>3.6072427003422649</v>
      </c>
      <c r="AC576" s="28">
        <f t="shared" si="181"/>
        <v>3.7145322600724904</v>
      </c>
      <c r="AD576" s="28">
        <f t="shared" si="181"/>
        <v>3.6947294475231707</v>
      </c>
      <c r="AE576" s="28">
        <f t="shared" si="181"/>
        <v>3.8954623808104736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1.916432198364769</v>
      </c>
      <c r="D579" s="35">
        <f t="shared" si="183"/>
        <v>1.9467695147051967</v>
      </c>
      <c r="E579" s="35">
        <f t="shared" si="183"/>
        <v>1.9202374456598308</v>
      </c>
      <c r="F579" s="35">
        <f t="shared" si="183"/>
        <v>1.9443688170135047</v>
      </c>
      <c r="G579" s="35">
        <f t="shared" si="183"/>
        <v>1.955991220772608</v>
      </c>
      <c r="H579" s="35">
        <f t="shared" si="183"/>
        <v>1.9982234260068654</v>
      </c>
      <c r="I579" s="35">
        <f t="shared" si="183"/>
        <v>2.0401227139725675</v>
      </c>
      <c r="J579" s="35">
        <f t="shared" si="183"/>
        <v>2.0872777903883364</v>
      </c>
      <c r="K579" s="35">
        <f t="shared" si="183"/>
        <v>2.1074082822618467</v>
      </c>
      <c r="L579" s="35">
        <f t="shared" si="183"/>
        <v>2.0840066733057259</v>
      </c>
      <c r="M579" s="35">
        <f t="shared" si="183"/>
        <v>2.1108426909712805</v>
      </c>
      <c r="N579" s="35">
        <f t="shared" si="183"/>
        <v>2.1177797613403304</v>
      </c>
      <c r="O579" s="35">
        <f t="shared" si="183"/>
        <v>2.2295478874780552</v>
      </c>
      <c r="P579" s="35">
        <f t="shared" si="183"/>
        <v>2.4100042813410676</v>
      </c>
      <c r="Q579" s="35">
        <f t="shared" si="183"/>
        <v>2.5232766219978298</v>
      </c>
      <c r="R579" s="35">
        <f t="shared" si="183"/>
        <v>2.597567959881244</v>
      </c>
      <c r="S579" s="35">
        <f t="shared" si="183"/>
        <v>2.8671682391308662</v>
      </c>
      <c r="T579" s="35">
        <f t="shared" si="183"/>
        <v>3.1405697974725726</v>
      </c>
      <c r="U579" s="35">
        <f t="shared" si="183"/>
        <v>3.3456455366905167</v>
      </c>
      <c r="V579" s="35">
        <f t="shared" si="183"/>
        <v>3.3764558556897812</v>
      </c>
      <c r="W579" s="35">
        <f t="shared" si="183"/>
        <v>3.3877330068519957</v>
      </c>
      <c r="X579" s="35">
        <f t="shared" si="183"/>
        <v>3.3839836176002009</v>
      </c>
      <c r="Y579" s="35">
        <f t="shared" si="183"/>
        <v>3.371059163946085</v>
      </c>
      <c r="Z579" s="35">
        <f t="shared" si="183"/>
        <v>3.3966454669810346</v>
      </c>
      <c r="AA579" s="35">
        <f t="shared" si="183"/>
        <v>3.4982035217645615</v>
      </c>
      <c r="AB579" s="35">
        <f t="shared" si="183"/>
        <v>3.6072427003422649</v>
      </c>
      <c r="AC579" s="35">
        <f t="shared" si="183"/>
        <v>3.7145322600724904</v>
      </c>
      <c r="AD579" s="35">
        <f t="shared" si="183"/>
        <v>3.6947294475231707</v>
      </c>
      <c r="AE579" s="35">
        <f t="shared" si="183"/>
        <v>3.8954623808104736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5851.0159083590643</v>
      </c>
      <c r="D599" s="28">
        <f t="shared" ref="D599:AE599" si="189">+D600+D604+D613+D624+D633</f>
        <v>6567.1063108637527</v>
      </c>
      <c r="E599" s="28">
        <f t="shared" si="189"/>
        <v>7308.215587624637</v>
      </c>
      <c r="F599" s="28">
        <f t="shared" si="189"/>
        <v>7462.809595756401</v>
      </c>
      <c r="G599" s="28">
        <f t="shared" si="189"/>
        <v>7961.918725804584</v>
      </c>
      <c r="H599" s="28">
        <f t="shared" si="189"/>
        <v>8813.623465785322</v>
      </c>
      <c r="I599" s="28">
        <f t="shared" si="189"/>
        <v>8399.3740612611473</v>
      </c>
      <c r="J599" s="28">
        <f t="shared" si="189"/>
        <v>9164.057811775252</v>
      </c>
      <c r="K599" s="28">
        <f t="shared" si="189"/>
        <v>8152.0992539141826</v>
      </c>
      <c r="L599" s="28">
        <f t="shared" si="189"/>
        <v>9271.8067866799065</v>
      </c>
      <c r="M599" s="28">
        <f t="shared" si="189"/>
        <v>8594.063848640566</v>
      </c>
      <c r="N599" s="28">
        <f t="shared" si="189"/>
        <v>9053.4699711631874</v>
      </c>
      <c r="O599" s="28">
        <f t="shared" si="189"/>
        <v>9382.574464246658</v>
      </c>
      <c r="P599" s="28">
        <f t="shared" si="189"/>
        <v>10000.849018767194</v>
      </c>
      <c r="Q599" s="28">
        <f t="shared" si="189"/>
        <v>9405.5298382495439</v>
      </c>
      <c r="R599" s="28">
        <f t="shared" si="189"/>
        <v>10665.881463396634</v>
      </c>
      <c r="S599" s="28">
        <f t="shared" si="189"/>
        <v>11443.461678577665</v>
      </c>
      <c r="T599" s="28">
        <f t="shared" si="189"/>
        <v>15561.766355272672</v>
      </c>
      <c r="U599" s="28">
        <f t="shared" si="189"/>
        <v>13182.020718612852</v>
      </c>
      <c r="V599" s="28">
        <f t="shared" si="189"/>
        <v>11982.574134051652</v>
      </c>
      <c r="W599" s="28">
        <f t="shared" si="189"/>
        <v>13193.859324449762</v>
      </c>
      <c r="X599" s="28">
        <f t="shared" si="189"/>
        <v>12019.555399504645</v>
      </c>
      <c r="Y599" s="28">
        <f t="shared" si="189"/>
        <v>13019.243419137934</v>
      </c>
      <c r="Z599" s="28">
        <f t="shared" si="189"/>
        <v>12180.734451563587</v>
      </c>
      <c r="AA599" s="28">
        <f t="shared" si="189"/>
        <v>11832.164377886515</v>
      </c>
      <c r="AB599" s="28">
        <f t="shared" si="189"/>
        <v>12711.381889793181</v>
      </c>
      <c r="AC599" s="28">
        <f t="shared" si="189"/>
        <v>12239.224537523563</v>
      </c>
      <c r="AD599" s="28">
        <f t="shared" si="189"/>
        <v>16274.555528913528</v>
      </c>
      <c r="AE599" s="28">
        <f t="shared" si="189"/>
        <v>12732.533829820068</v>
      </c>
    </row>
    <row r="600" spans="1:31" x14ac:dyDescent="0.2">
      <c r="A600" s="6" t="s">
        <v>19</v>
      </c>
      <c r="B600" s="7" t="s">
        <v>20</v>
      </c>
      <c r="C600" s="28">
        <f>+C601+C602+C603</f>
        <v>443.8005263315282</v>
      </c>
      <c r="D600" s="28">
        <f t="shared" ref="D600:AE600" si="190">+D601+D602+D603</f>
        <v>470.55583294136471</v>
      </c>
      <c r="E600" s="28">
        <f t="shared" si="190"/>
        <v>531.5310759729748</v>
      </c>
      <c r="F600" s="28">
        <f t="shared" si="190"/>
        <v>552.38578447059729</v>
      </c>
      <c r="G600" s="28">
        <f t="shared" si="190"/>
        <v>588.54054430659698</v>
      </c>
      <c r="H600" s="28">
        <f t="shared" si="190"/>
        <v>649.47709353107393</v>
      </c>
      <c r="I600" s="28">
        <f t="shared" si="190"/>
        <v>750.70412298613917</v>
      </c>
      <c r="J600" s="28">
        <f t="shared" si="190"/>
        <v>830.63287298070168</v>
      </c>
      <c r="K600" s="28">
        <f t="shared" si="190"/>
        <v>799.15167722624187</v>
      </c>
      <c r="L600" s="28">
        <f t="shared" si="190"/>
        <v>807.14425847984523</v>
      </c>
      <c r="M600" s="28">
        <f t="shared" si="190"/>
        <v>792.37876659493941</v>
      </c>
      <c r="N600" s="28">
        <f t="shared" si="190"/>
        <v>768.68162956558763</v>
      </c>
      <c r="O600" s="28">
        <f t="shared" si="190"/>
        <v>809.0189045729403</v>
      </c>
      <c r="P600" s="28">
        <f t="shared" si="190"/>
        <v>815.10451833422701</v>
      </c>
      <c r="Q600" s="28">
        <f t="shared" si="190"/>
        <v>865.25179849976053</v>
      </c>
      <c r="R600" s="28">
        <f t="shared" si="190"/>
        <v>918.14255649280972</v>
      </c>
      <c r="S600" s="28">
        <f t="shared" si="190"/>
        <v>1055.4467489772733</v>
      </c>
      <c r="T600" s="28">
        <f t="shared" si="190"/>
        <v>1140.5056773713984</v>
      </c>
      <c r="U600" s="28">
        <f t="shared" si="190"/>
        <v>1095.332573862127</v>
      </c>
      <c r="V600" s="28">
        <f t="shared" si="190"/>
        <v>1061.9390225262782</v>
      </c>
      <c r="W600" s="28">
        <f t="shared" si="190"/>
        <v>1072.3663620314378</v>
      </c>
      <c r="X600" s="28">
        <f t="shared" si="190"/>
        <v>1252.0246650561603</v>
      </c>
      <c r="Y600" s="28">
        <f t="shared" si="190"/>
        <v>1296.6782300080936</v>
      </c>
      <c r="Z600" s="28">
        <f t="shared" si="190"/>
        <v>1234.6141294363938</v>
      </c>
      <c r="AA600" s="28">
        <f t="shared" si="190"/>
        <v>1247.9036409853095</v>
      </c>
      <c r="AB600" s="28">
        <f t="shared" si="190"/>
        <v>1271.8503900869437</v>
      </c>
      <c r="AC600" s="28">
        <f t="shared" si="190"/>
        <v>1341.1121158936842</v>
      </c>
      <c r="AD600" s="28">
        <f t="shared" si="190"/>
        <v>1408.0072366861414</v>
      </c>
      <c r="AE600" s="28">
        <f t="shared" si="190"/>
        <v>1412.6509470957274</v>
      </c>
    </row>
    <row r="601" spans="1:31" x14ac:dyDescent="0.2">
      <c r="A601" s="8" t="s">
        <v>23</v>
      </c>
      <c r="B601" s="4" t="s">
        <v>24</v>
      </c>
      <c r="C601" s="37">
        <f>+C457</f>
        <v>443.8005263315282</v>
      </c>
      <c r="D601" s="37">
        <f t="shared" ref="D601:AE601" si="191">+D457</f>
        <v>470.55583294136471</v>
      </c>
      <c r="E601" s="37">
        <f t="shared" si="191"/>
        <v>531.5310759729748</v>
      </c>
      <c r="F601" s="37">
        <f t="shared" si="191"/>
        <v>552.38578447059729</v>
      </c>
      <c r="G601" s="37">
        <f t="shared" si="191"/>
        <v>588.54054430659698</v>
      </c>
      <c r="H601" s="37">
        <f t="shared" si="191"/>
        <v>649.47709353107393</v>
      </c>
      <c r="I601" s="37">
        <f t="shared" si="191"/>
        <v>750.70412298613917</v>
      </c>
      <c r="J601" s="37">
        <f t="shared" si="191"/>
        <v>830.63287298070168</v>
      </c>
      <c r="K601" s="37">
        <f t="shared" si="191"/>
        <v>799.15167722624187</v>
      </c>
      <c r="L601" s="37">
        <f t="shared" si="191"/>
        <v>807.14425847984523</v>
      </c>
      <c r="M601" s="37">
        <f t="shared" si="191"/>
        <v>792.37876659493941</v>
      </c>
      <c r="N601" s="37">
        <f t="shared" si="191"/>
        <v>768.68162956558763</v>
      </c>
      <c r="O601" s="37">
        <f t="shared" si="191"/>
        <v>809.0189045729403</v>
      </c>
      <c r="P601" s="37">
        <f t="shared" si="191"/>
        <v>815.10451833422701</v>
      </c>
      <c r="Q601" s="37">
        <f t="shared" si="191"/>
        <v>865.25179849976053</v>
      </c>
      <c r="R601" s="37">
        <f t="shared" si="191"/>
        <v>918.14255649280972</v>
      </c>
      <c r="S601" s="37">
        <f t="shared" si="191"/>
        <v>1055.4467489772733</v>
      </c>
      <c r="T601" s="37">
        <f t="shared" si="191"/>
        <v>1140.5056773713984</v>
      </c>
      <c r="U601" s="37">
        <f t="shared" si="191"/>
        <v>1095.332573862127</v>
      </c>
      <c r="V601" s="37">
        <f t="shared" si="191"/>
        <v>1061.9390225262782</v>
      </c>
      <c r="W601" s="37">
        <f t="shared" si="191"/>
        <v>1072.3663620314378</v>
      </c>
      <c r="X601" s="37">
        <f t="shared" si="191"/>
        <v>1252.0246650561603</v>
      </c>
      <c r="Y601" s="37">
        <f t="shared" si="191"/>
        <v>1296.6782300080936</v>
      </c>
      <c r="Z601" s="37">
        <f t="shared" si="191"/>
        <v>1234.6141294363938</v>
      </c>
      <c r="AA601" s="37">
        <f t="shared" si="191"/>
        <v>1247.9036409853095</v>
      </c>
      <c r="AB601" s="37">
        <f t="shared" si="191"/>
        <v>1271.8503900869437</v>
      </c>
      <c r="AC601" s="37">
        <f t="shared" si="191"/>
        <v>1341.1121158936842</v>
      </c>
      <c r="AD601" s="37">
        <f t="shared" si="191"/>
        <v>1408.0072366861414</v>
      </c>
      <c r="AE601" s="37">
        <f t="shared" si="191"/>
        <v>1412.6509470957274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0</v>
      </c>
      <c r="AE602" s="37">
        <f t="shared" si="192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1.7085326324956871</v>
      </c>
      <c r="D604" s="28">
        <f t="shared" ref="D604:AE604" si="194">+D605+D606+D607+D608+D609+D611+D612</f>
        <v>1.7026304211262777</v>
      </c>
      <c r="E604" s="28">
        <f t="shared" si="194"/>
        <v>1.7902568663061258</v>
      </c>
      <c r="F604" s="28">
        <f t="shared" si="194"/>
        <v>1.7992782684664825</v>
      </c>
      <c r="G604" s="28">
        <f t="shared" si="194"/>
        <v>1.8799844698983379</v>
      </c>
      <c r="H604" s="28">
        <f t="shared" si="194"/>
        <v>1.9091867197243735</v>
      </c>
      <c r="I604" s="28">
        <f t="shared" si="194"/>
        <v>1.9866497749518857</v>
      </c>
      <c r="J604" s="28">
        <f t="shared" si="194"/>
        <v>2.0170276672556051</v>
      </c>
      <c r="K604" s="28">
        <f t="shared" si="194"/>
        <v>2.0312304413203015</v>
      </c>
      <c r="L604" s="28">
        <f t="shared" si="194"/>
        <v>1.8721534723702644</v>
      </c>
      <c r="M604" s="28">
        <f t="shared" si="194"/>
        <v>2.1307038272706698</v>
      </c>
      <c r="N604" s="28">
        <f t="shared" si="194"/>
        <v>2.1762194400270833</v>
      </c>
      <c r="O604" s="28">
        <f t="shared" si="194"/>
        <v>2.241769185923288</v>
      </c>
      <c r="P604" s="28">
        <f t="shared" si="194"/>
        <v>2.2921075371158515</v>
      </c>
      <c r="Q604" s="28">
        <f t="shared" si="194"/>
        <v>2.4061571930881431</v>
      </c>
      <c r="R604" s="28">
        <f t="shared" si="194"/>
        <v>2.5695556234151273</v>
      </c>
      <c r="S604" s="28">
        <f t="shared" si="194"/>
        <v>2.6859102348611299</v>
      </c>
      <c r="T604" s="28">
        <f t="shared" si="194"/>
        <v>2.7526949122857127</v>
      </c>
      <c r="U604" s="28">
        <f t="shared" si="194"/>
        <v>2.8314837335823269</v>
      </c>
      <c r="V604" s="28">
        <f t="shared" si="194"/>
        <v>2.8097784770568017</v>
      </c>
      <c r="W604" s="28">
        <f t="shared" si="194"/>
        <v>3.1221331034232613</v>
      </c>
      <c r="X604" s="28">
        <f t="shared" si="194"/>
        <v>3.6618435027806902</v>
      </c>
      <c r="Y604" s="28">
        <f t="shared" si="194"/>
        <v>3.7178249509585801</v>
      </c>
      <c r="Z604" s="28">
        <f t="shared" si="194"/>
        <v>3.7777646896108461</v>
      </c>
      <c r="AA604" s="28">
        <f t="shared" si="194"/>
        <v>3.7040229659036035</v>
      </c>
      <c r="AB604" s="28">
        <f t="shared" si="194"/>
        <v>3.7234684852586972</v>
      </c>
      <c r="AC604" s="28">
        <f t="shared" si="194"/>
        <v>4.2298209708491212</v>
      </c>
      <c r="AD604" s="28">
        <f t="shared" si="194"/>
        <v>4.2853953841823422</v>
      </c>
      <c r="AE604" s="28">
        <f t="shared" si="194"/>
        <v>4.526952169096031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0</v>
      </c>
      <c r="V605" s="37">
        <f t="shared" si="195"/>
        <v>0</v>
      </c>
      <c r="W605" s="37">
        <f t="shared" si="195"/>
        <v>0</v>
      </c>
      <c r="X605" s="37">
        <f t="shared" si="195"/>
        <v>0</v>
      </c>
      <c r="Y605" s="37">
        <f t="shared" si="195"/>
        <v>0</v>
      </c>
      <c r="Z605" s="37">
        <f t="shared" si="195"/>
        <v>0</v>
      </c>
      <c r="AA605" s="37">
        <f t="shared" si="195"/>
        <v>0</v>
      </c>
      <c r="AB605" s="37">
        <f t="shared" si="195"/>
        <v>0</v>
      </c>
      <c r="AC605" s="37">
        <f t="shared" si="195"/>
        <v>0</v>
      </c>
      <c r="AD605" s="37">
        <f t="shared" si="195"/>
        <v>0</v>
      </c>
      <c r="AE605" s="37">
        <f t="shared" si="195"/>
        <v>2.3728898015459732E-2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1.7085326324956871</v>
      </c>
      <c r="D608" s="37">
        <f t="shared" ref="D608:AE608" si="198">+D497</f>
        <v>1.7026304211262777</v>
      </c>
      <c r="E608" s="37">
        <f t="shared" si="198"/>
        <v>1.7902568663061258</v>
      </c>
      <c r="F608" s="37">
        <f t="shared" si="198"/>
        <v>1.7992782684664825</v>
      </c>
      <c r="G608" s="37">
        <f t="shared" si="198"/>
        <v>1.8799844698983379</v>
      </c>
      <c r="H608" s="37">
        <f t="shared" si="198"/>
        <v>1.9091867197243735</v>
      </c>
      <c r="I608" s="37">
        <f t="shared" si="198"/>
        <v>1.9866497749518857</v>
      </c>
      <c r="J608" s="37">
        <f t="shared" si="198"/>
        <v>2.0170276672556051</v>
      </c>
      <c r="K608" s="37">
        <f t="shared" si="198"/>
        <v>2.0312304413203015</v>
      </c>
      <c r="L608" s="37">
        <f t="shared" si="198"/>
        <v>1.8721534723702644</v>
      </c>
      <c r="M608" s="37">
        <f t="shared" si="198"/>
        <v>2.1307038272706698</v>
      </c>
      <c r="N608" s="37">
        <f t="shared" si="198"/>
        <v>2.1762194400270833</v>
      </c>
      <c r="O608" s="37">
        <f t="shared" si="198"/>
        <v>2.241769185923288</v>
      </c>
      <c r="P608" s="37">
        <f t="shared" si="198"/>
        <v>2.2921075371158515</v>
      </c>
      <c r="Q608" s="37">
        <f t="shared" si="198"/>
        <v>2.4061571930881431</v>
      </c>
      <c r="R608" s="37">
        <f t="shared" si="198"/>
        <v>2.5695556234151273</v>
      </c>
      <c r="S608" s="37">
        <f t="shared" si="198"/>
        <v>2.6859102348611299</v>
      </c>
      <c r="T608" s="37">
        <f t="shared" si="198"/>
        <v>2.7526949122857127</v>
      </c>
      <c r="U608" s="37">
        <f t="shared" si="198"/>
        <v>2.8314837335823269</v>
      </c>
      <c r="V608" s="37">
        <f t="shared" si="198"/>
        <v>2.8097784770568017</v>
      </c>
      <c r="W608" s="37">
        <f t="shared" si="198"/>
        <v>3.1221331034232613</v>
      </c>
      <c r="X608" s="37">
        <f t="shared" si="198"/>
        <v>3.6618435027806902</v>
      </c>
      <c r="Y608" s="37">
        <f t="shared" si="198"/>
        <v>3.7178249509585801</v>
      </c>
      <c r="Z608" s="37">
        <f t="shared" si="198"/>
        <v>3.7777646896108461</v>
      </c>
      <c r="AA608" s="37">
        <f t="shared" si="198"/>
        <v>3.7040229659036035</v>
      </c>
      <c r="AB608" s="37">
        <f t="shared" si="198"/>
        <v>3.7234684852586972</v>
      </c>
      <c r="AC608" s="37">
        <f t="shared" si="198"/>
        <v>4.2298209708491212</v>
      </c>
      <c r="AD608" s="37">
        <f t="shared" si="198"/>
        <v>4.2853953841823422</v>
      </c>
      <c r="AE608" s="37">
        <f t="shared" si="198"/>
        <v>4.5032232710805715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13.473656446545437</v>
      </c>
      <c r="D613" s="28">
        <f t="shared" ref="D613:AE613" si="202">+D614+D615+D616+D617+D618+D619+D620+D621+D622+D623</f>
        <v>15.229477636865502</v>
      </c>
      <c r="E613" s="28">
        <f t="shared" si="202"/>
        <v>16.536778260175709</v>
      </c>
      <c r="F613" s="28">
        <f t="shared" si="202"/>
        <v>16.599924382776447</v>
      </c>
      <c r="G613" s="28">
        <f t="shared" si="202"/>
        <v>15.735375619728682</v>
      </c>
      <c r="H613" s="28">
        <f t="shared" si="202"/>
        <v>17.574735275548353</v>
      </c>
      <c r="I613" s="28">
        <f t="shared" si="202"/>
        <v>23.241945140758492</v>
      </c>
      <c r="J613" s="28">
        <f t="shared" si="202"/>
        <v>16.302045375465649</v>
      </c>
      <c r="K613" s="28">
        <f t="shared" si="202"/>
        <v>18.488817121278764</v>
      </c>
      <c r="L613" s="28">
        <f t="shared" si="202"/>
        <v>21.251158642860254</v>
      </c>
      <c r="M613" s="28">
        <f t="shared" si="202"/>
        <v>23.638902479933719</v>
      </c>
      <c r="N613" s="28">
        <f t="shared" si="202"/>
        <v>21.338163331389325</v>
      </c>
      <c r="O613" s="28">
        <f t="shared" si="202"/>
        <v>24.083691160876668</v>
      </c>
      <c r="P613" s="28">
        <f t="shared" si="202"/>
        <v>26.785427237022049</v>
      </c>
      <c r="Q613" s="28">
        <f t="shared" si="202"/>
        <v>27.420927536805682</v>
      </c>
      <c r="R613" s="28">
        <f t="shared" si="202"/>
        <v>23.041282751368406</v>
      </c>
      <c r="S613" s="28">
        <f t="shared" si="202"/>
        <v>24.35583322871231</v>
      </c>
      <c r="T613" s="28">
        <f t="shared" si="202"/>
        <v>24.089875286942618</v>
      </c>
      <c r="U613" s="28">
        <f t="shared" si="202"/>
        <v>26.75307451082594</v>
      </c>
      <c r="V613" s="28">
        <f t="shared" si="202"/>
        <v>23.517322793386796</v>
      </c>
      <c r="W613" s="28">
        <f t="shared" si="202"/>
        <v>29.441996586250323</v>
      </c>
      <c r="X613" s="28">
        <f t="shared" si="202"/>
        <v>29.178474018661998</v>
      </c>
      <c r="Y613" s="28">
        <f t="shared" si="202"/>
        <v>29.054858746433595</v>
      </c>
      <c r="Z613" s="28">
        <f t="shared" si="202"/>
        <v>31.249024732463422</v>
      </c>
      <c r="AA613" s="28">
        <f t="shared" si="202"/>
        <v>29.774127027558791</v>
      </c>
      <c r="AB613" s="28">
        <f t="shared" si="202"/>
        <v>33.796595566766648</v>
      </c>
      <c r="AC613" s="28">
        <f t="shared" si="202"/>
        <v>27.859811560550781</v>
      </c>
      <c r="AD613" s="28">
        <f t="shared" si="202"/>
        <v>28.187767610176643</v>
      </c>
      <c r="AE613" s="28">
        <f t="shared" si="202"/>
        <v>28.543111635204802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13.473656446545437</v>
      </c>
      <c r="D621" s="37">
        <f t="shared" ref="D621:AE621" si="205">+D552</f>
        <v>15.229477636865502</v>
      </c>
      <c r="E621" s="37">
        <f t="shared" si="205"/>
        <v>16.536778260175709</v>
      </c>
      <c r="F621" s="37">
        <f t="shared" si="205"/>
        <v>16.599924382776447</v>
      </c>
      <c r="G621" s="37">
        <f t="shared" si="205"/>
        <v>15.735375619728682</v>
      </c>
      <c r="H621" s="37">
        <f t="shared" si="205"/>
        <v>17.574735275548353</v>
      </c>
      <c r="I621" s="37">
        <f t="shared" si="205"/>
        <v>23.241945140758492</v>
      </c>
      <c r="J621" s="37">
        <f t="shared" si="205"/>
        <v>16.302045375465649</v>
      </c>
      <c r="K621" s="37">
        <f t="shared" si="205"/>
        <v>18.488817121278764</v>
      </c>
      <c r="L621" s="37">
        <f t="shared" si="205"/>
        <v>21.251158642860254</v>
      </c>
      <c r="M621" s="37">
        <f t="shared" si="205"/>
        <v>23.638902479933719</v>
      </c>
      <c r="N621" s="37">
        <f t="shared" si="205"/>
        <v>21.338163331389325</v>
      </c>
      <c r="O621" s="37">
        <f t="shared" si="205"/>
        <v>24.083691160876668</v>
      </c>
      <c r="P621" s="37">
        <f t="shared" si="205"/>
        <v>26.785427237022049</v>
      </c>
      <c r="Q621" s="37">
        <f t="shared" si="205"/>
        <v>27.420927536805682</v>
      </c>
      <c r="R621" s="37">
        <f t="shared" si="205"/>
        <v>23.041282751368406</v>
      </c>
      <c r="S621" s="37">
        <f t="shared" si="205"/>
        <v>24.35583322871231</v>
      </c>
      <c r="T621" s="37">
        <f t="shared" si="205"/>
        <v>24.089875286942618</v>
      </c>
      <c r="U621" s="37">
        <f t="shared" si="205"/>
        <v>26.75307451082594</v>
      </c>
      <c r="V621" s="37">
        <f t="shared" si="205"/>
        <v>23.517322793386796</v>
      </c>
      <c r="W621" s="37">
        <f t="shared" si="205"/>
        <v>29.441996586250323</v>
      </c>
      <c r="X621" s="37">
        <f t="shared" si="205"/>
        <v>29.178474018661998</v>
      </c>
      <c r="Y621" s="37">
        <f t="shared" si="205"/>
        <v>29.054858746433595</v>
      </c>
      <c r="Z621" s="37">
        <f t="shared" si="205"/>
        <v>31.249024732463422</v>
      </c>
      <c r="AA621" s="37">
        <f t="shared" si="205"/>
        <v>29.774127027558791</v>
      </c>
      <c r="AB621" s="37">
        <f t="shared" si="205"/>
        <v>33.796595566766648</v>
      </c>
      <c r="AC621" s="37">
        <f t="shared" si="205"/>
        <v>27.859811560550781</v>
      </c>
      <c r="AD621" s="37">
        <f t="shared" si="205"/>
        <v>28.187767610176643</v>
      </c>
      <c r="AE621" s="37">
        <f t="shared" si="205"/>
        <v>28.543111635204802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5390.1167607501302</v>
      </c>
      <c r="D624" s="28">
        <f t="shared" ref="D624:AE624" si="208">+D625+D626+D627+D628+D629+D630+D631+D632</f>
        <v>6077.6716003496913</v>
      </c>
      <c r="E624" s="28">
        <f t="shared" si="208"/>
        <v>6756.4372390795206</v>
      </c>
      <c r="F624" s="28">
        <f t="shared" si="208"/>
        <v>6890.0802398175474</v>
      </c>
      <c r="G624" s="28">
        <f t="shared" si="208"/>
        <v>7353.8068301875874</v>
      </c>
      <c r="H624" s="28">
        <f t="shared" si="208"/>
        <v>8142.6642268329697</v>
      </c>
      <c r="I624" s="28">
        <f t="shared" si="208"/>
        <v>7621.4012206453262</v>
      </c>
      <c r="J624" s="28">
        <f t="shared" si="208"/>
        <v>8313.0185879614419</v>
      </c>
      <c r="K624" s="28">
        <f t="shared" si="208"/>
        <v>7330.3201208430801</v>
      </c>
      <c r="L624" s="28">
        <f t="shared" si="208"/>
        <v>8439.4552094115261</v>
      </c>
      <c r="M624" s="28">
        <f t="shared" si="208"/>
        <v>7773.8046330474526</v>
      </c>
      <c r="N624" s="28">
        <f t="shared" si="208"/>
        <v>8259.1561790648429</v>
      </c>
      <c r="O624" s="28">
        <f t="shared" si="208"/>
        <v>8545.0005514394397</v>
      </c>
      <c r="P624" s="28">
        <f t="shared" si="208"/>
        <v>9154.2569613774886</v>
      </c>
      <c r="Q624" s="28">
        <f t="shared" si="208"/>
        <v>8507.9276783978912</v>
      </c>
      <c r="R624" s="28">
        <f t="shared" si="208"/>
        <v>9719.5305005691589</v>
      </c>
      <c r="S624" s="28">
        <f t="shared" si="208"/>
        <v>10358.106017897688</v>
      </c>
      <c r="T624" s="28">
        <f t="shared" si="208"/>
        <v>14391.277537904572</v>
      </c>
      <c r="U624" s="28">
        <f t="shared" si="208"/>
        <v>12053.757940969626</v>
      </c>
      <c r="V624" s="28">
        <f t="shared" si="208"/>
        <v>10890.93155439924</v>
      </c>
      <c r="W624" s="28">
        <f t="shared" si="208"/>
        <v>12085.541099721799</v>
      </c>
      <c r="X624" s="28">
        <f t="shared" si="208"/>
        <v>10731.306433309443</v>
      </c>
      <c r="Y624" s="28">
        <f t="shared" si="208"/>
        <v>11686.421446268501</v>
      </c>
      <c r="Z624" s="28">
        <f t="shared" si="208"/>
        <v>10907.696887238139</v>
      </c>
      <c r="AA624" s="28">
        <f t="shared" si="208"/>
        <v>10547.284383385977</v>
      </c>
      <c r="AB624" s="28">
        <f t="shared" si="208"/>
        <v>11398.404192953871</v>
      </c>
      <c r="AC624" s="28">
        <f t="shared" si="208"/>
        <v>10862.308256838407</v>
      </c>
      <c r="AD624" s="28">
        <f t="shared" si="208"/>
        <v>14830.380399785505</v>
      </c>
      <c r="AE624" s="28">
        <f t="shared" si="208"/>
        <v>11282.917356539228</v>
      </c>
    </row>
    <row r="625" spans="1:31" x14ac:dyDescent="0.2">
      <c r="A625" s="9" t="s">
        <v>549</v>
      </c>
      <c r="B625" s="4" t="s">
        <v>550</v>
      </c>
      <c r="C625" s="37">
        <f>+C556</f>
        <v>5175.3270105432566</v>
      </c>
      <c r="D625" s="37">
        <f t="shared" ref="D625:AE625" si="209">+D556</f>
        <v>5856.6789586652994</v>
      </c>
      <c r="E625" s="37">
        <f t="shared" si="209"/>
        <v>6529.2417059176123</v>
      </c>
      <c r="F625" s="37">
        <f t="shared" si="209"/>
        <v>6656.6818151781226</v>
      </c>
      <c r="G625" s="37">
        <f t="shared" si="209"/>
        <v>7114.2055140706452</v>
      </c>
      <c r="H625" s="37">
        <f t="shared" si="209"/>
        <v>7896.8600192385111</v>
      </c>
      <c r="I625" s="37">
        <f t="shared" si="209"/>
        <v>7369.3941215733512</v>
      </c>
      <c r="J625" s="37">
        <f t="shared" si="209"/>
        <v>8054.8085974119513</v>
      </c>
      <c r="K625" s="37">
        <f t="shared" si="209"/>
        <v>7065.9072388160712</v>
      </c>
      <c r="L625" s="37">
        <f t="shared" si="209"/>
        <v>8168.8394359070007</v>
      </c>
      <c r="M625" s="37">
        <f t="shared" si="209"/>
        <v>7496.9859680654108</v>
      </c>
      <c r="N625" s="37">
        <f t="shared" si="209"/>
        <v>7976.1346226052847</v>
      </c>
      <c r="O625" s="37">
        <f t="shared" si="209"/>
        <v>8322.5829116746881</v>
      </c>
      <c r="P625" s="37">
        <f t="shared" si="209"/>
        <v>8927.0122522140937</v>
      </c>
      <c r="Q625" s="37">
        <f t="shared" si="209"/>
        <v>8275.8558998358567</v>
      </c>
      <c r="R625" s="37">
        <f t="shared" si="209"/>
        <v>9482.6316526084847</v>
      </c>
      <c r="S625" s="37">
        <f t="shared" si="209"/>
        <v>10116.380100538372</v>
      </c>
      <c r="T625" s="37">
        <f t="shared" si="209"/>
        <v>14144.724551146617</v>
      </c>
      <c r="U625" s="37">
        <f t="shared" si="209"/>
        <v>11856.193479803636</v>
      </c>
      <c r="V625" s="37">
        <f t="shared" si="209"/>
        <v>10689.648247843381</v>
      </c>
      <c r="W625" s="37">
        <f t="shared" si="209"/>
        <v>11886.741839253593</v>
      </c>
      <c r="X625" s="37">
        <f t="shared" si="209"/>
        <v>10535.003132685741</v>
      </c>
      <c r="Y625" s="37">
        <f t="shared" si="209"/>
        <v>11494.247727951744</v>
      </c>
      <c r="Z625" s="37">
        <f t="shared" si="209"/>
        <v>10718.216289342918</v>
      </c>
      <c r="AA625" s="37">
        <f t="shared" si="209"/>
        <v>10422.380105981765</v>
      </c>
      <c r="AB625" s="37">
        <f t="shared" si="209"/>
        <v>11278.750473380902</v>
      </c>
      <c r="AC625" s="37">
        <f t="shared" si="209"/>
        <v>10747.905095096679</v>
      </c>
      <c r="AD625" s="37">
        <f t="shared" si="209"/>
        <v>14695.696776461558</v>
      </c>
      <c r="AE625" s="37">
        <f t="shared" si="209"/>
        <v>11154.17995827979</v>
      </c>
    </row>
    <row r="626" spans="1:31" x14ac:dyDescent="0.2">
      <c r="A626" s="9" t="s">
        <v>668</v>
      </c>
      <c r="B626" s="4" t="s">
        <v>639</v>
      </c>
      <c r="C626" s="37">
        <f>+C559</f>
        <v>57.036867802848491</v>
      </c>
      <c r="D626" s="37">
        <f t="shared" ref="D626:AE626" si="210">+D559</f>
        <v>62.849626472736922</v>
      </c>
      <c r="E626" s="37">
        <f t="shared" si="210"/>
        <v>68.662385142625354</v>
      </c>
      <c r="F626" s="37">
        <f t="shared" si="210"/>
        <v>74.475143812513792</v>
      </c>
      <c r="G626" s="37">
        <f t="shared" si="210"/>
        <v>80.287902482402217</v>
      </c>
      <c r="H626" s="37">
        <f t="shared" si="210"/>
        <v>86.100661152290655</v>
      </c>
      <c r="I626" s="37">
        <f t="shared" si="210"/>
        <v>91.913419822179094</v>
      </c>
      <c r="J626" s="37">
        <f t="shared" si="210"/>
        <v>97.726178492067532</v>
      </c>
      <c r="K626" s="37">
        <f t="shared" si="210"/>
        <v>103.53893716195594</v>
      </c>
      <c r="L626" s="37">
        <f t="shared" si="210"/>
        <v>109.35169583184438</v>
      </c>
      <c r="M626" s="37">
        <f t="shared" si="210"/>
        <v>115.16445450173283</v>
      </c>
      <c r="N626" s="37">
        <f t="shared" si="210"/>
        <v>120.97721317162126</v>
      </c>
      <c r="O626" s="37">
        <f t="shared" si="210"/>
        <v>111.28598370807399</v>
      </c>
      <c r="P626" s="37">
        <f t="shared" si="210"/>
        <v>115.85009675855615</v>
      </c>
      <c r="Q626" s="37">
        <f t="shared" si="210"/>
        <v>120.4142098090383</v>
      </c>
      <c r="R626" s="37">
        <f t="shared" si="210"/>
        <v>124.9783228595204</v>
      </c>
      <c r="S626" s="37">
        <f t="shared" si="210"/>
        <v>129.54243591000258</v>
      </c>
      <c r="T626" s="37">
        <f t="shared" si="210"/>
        <v>134.1065489604847</v>
      </c>
      <c r="U626" s="37">
        <f t="shared" si="210"/>
        <v>126.17823004622618</v>
      </c>
      <c r="V626" s="37">
        <f t="shared" si="210"/>
        <v>129.73655634614923</v>
      </c>
      <c r="W626" s="37">
        <f t="shared" si="210"/>
        <v>127.48212397618387</v>
      </c>
      <c r="X626" s="37">
        <f t="shared" si="210"/>
        <v>125.22769160621843</v>
      </c>
      <c r="Y626" s="37">
        <f t="shared" si="210"/>
        <v>121.32772301695864</v>
      </c>
      <c r="Z626" s="37">
        <f t="shared" si="210"/>
        <v>118.86421631310894</v>
      </c>
      <c r="AA626" s="37">
        <f t="shared" si="210"/>
        <v>93.600695078360971</v>
      </c>
      <c r="AB626" s="37">
        <f t="shared" si="210"/>
        <v>88.126285807195529</v>
      </c>
      <c r="AC626" s="37">
        <f t="shared" si="210"/>
        <v>82.651876536030116</v>
      </c>
      <c r="AD626" s="37">
        <f t="shared" si="210"/>
        <v>79.842924700577854</v>
      </c>
      <c r="AE626" s="37">
        <f t="shared" si="210"/>
        <v>74.174748779216316</v>
      </c>
    </row>
    <row r="627" spans="1:31" x14ac:dyDescent="0.2">
      <c r="A627" s="9" t="s">
        <v>678</v>
      </c>
      <c r="B627" s="4" t="s">
        <v>645</v>
      </c>
      <c r="C627" s="37">
        <f>+C562</f>
        <v>146.59569145467574</v>
      </c>
      <c r="D627" s="37">
        <f t="shared" ref="D627:AE627" si="211">+D562</f>
        <v>146.59569145467574</v>
      </c>
      <c r="E627" s="37">
        <f t="shared" si="211"/>
        <v>146.59569145467574</v>
      </c>
      <c r="F627" s="37">
        <f t="shared" si="211"/>
        <v>146.59569145467574</v>
      </c>
      <c r="G627" s="37">
        <f t="shared" si="211"/>
        <v>146.59569145467574</v>
      </c>
      <c r="H627" s="37">
        <f t="shared" si="211"/>
        <v>146.59569145467574</v>
      </c>
      <c r="I627" s="37">
        <f t="shared" si="211"/>
        <v>146.59569145467574</v>
      </c>
      <c r="J627" s="37">
        <f t="shared" si="211"/>
        <v>146.59569145467574</v>
      </c>
      <c r="K627" s="37">
        <f t="shared" si="211"/>
        <v>146.59569145467574</v>
      </c>
      <c r="L627" s="37">
        <f t="shared" si="211"/>
        <v>146.59569145467574</v>
      </c>
      <c r="M627" s="37">
        <f t="shared" si="211"/>
        <v>146.59569145467574</v>
      </c>
      <c r="N627" s="37">
        <f t="shared" si="211"/>
        <v>146.59569145467574</v>
      </c>
      <c r="O627" s="37">
        <f t="shared" si="211"/>
        <v>99.33424319773917</v>
      </c>
      <c r="P627" s="37">
        <f t="shared" si="211"/>
        <v>99.33424319773917</v>
      </c>
      <c r="Q627" s="37">
        <f t="shared" si="211"/>
        <v>99.33424319773917</v>
      </c>
      <c r="R627" s="37">
        <f t="shared" si="211"/>
        <v>99.33424319773917</v>
      </c>
      <c r="S627" s="37">
        <f t="shared" si="211"/>
        <v>99.33424319773917</v>
      </c>
      <c r="T627" s="37">
        <f t="shared" si="211"/>
        <v>99.33424319773917</v>
      </c>
      <c r="U627" s="37">
        <f t="shared" si="211"/>
        <v>61.263294265143777</v>
      </c>
      <c r="V627" s="37">
        <f t="shared" si="211"/>
        <v>61.263294265143777</v>
      </c>
      <c r="W627" s="37">
        <f t="shared" si="211"/>
        <v>61.263294265143777</v>
      </c>
      <c r="X627" s="37">
        <f t="shared" si="211"/>
        <v>61.263294265143777</v>
      </c>
      <c r="Y627" s="37">
        <f t="shared" si="211"/>
        <v>61.263294265143777</v>
      </c>
      <c r="Z627" s="37">
        <f t="shared" si="211"/>
        <v>61.263294265143777</v>
      </c>
      <c r="AA627" s="37">
        <f t="shared" si="211"/>
        <v>6.3687890985088158</v>
      </c>
      <c r="AB627" s="37">
        <f t="shared" si="211"/>
        <v>6.3687890985088158</v>
      </c>
      <c r="AC627" s="37">
        <f t="shared" si="211"/>
        <v>6.3687890985088158</v>
      </c>
      <c r="AD627" s="37">
        <f t="shared" si="211"/>
        <v>45.370584502803055</v>
      </c>
      <c r="AE627" s="37">
        <f t="shared" si="211"/>
        <v>45.370584502803055</v>
      </c>
    </row>
    <row r="628" spans="1:31" x14ac:dyDescent="0.2">
      <c r="A628" s="9" t="s">
        <v>688</v>
      </c>
      <c r="B628" s="4" t="s">
        <v>651</v>
      </c>
      <c r="C628" s="37">
        <f>+C565</f>
        <v>3.5224772557272472</v>
      </c>
      <c r="D628" s="37">
        <f t="shared" ref="D628:AE628" si="212">+D565</f>
        <v>3.5224772557272472</v>
      </c>
      <c r="E628" s="37">
        <f t="shared" si="212"/>
        <v>3.5224772557272472</v>
      </c>
      <c r="F628" s="37">
        <f t="shared" si="212"/>
        <v>3.5224772557272472</v>
      </c>
      <c r="G628" s="37">
        <f t="shared" si="212"/>
        <v>3.5224772557272472</v>
      </c>
      <c r="H628" s="37">
        <f t="shared" si="212"/>
        <v>3.5224772557272472</v>
      </c>
      <c r="I628" s="37">
        <f t="shared" si="212"/>
        <v>3.5224772557272472</v>
      </c>
      <c r="J628" s="37">
        <f t="shared" si="212"/>
        <v>3.5224772557272472</v>
      </c>
      <c r="K628" s="37">
        <f t="shared" si="212"/>
        <v>3.5224772557272472</v>
      </c>
      <c r="L628" s="37">
        <f t="shared" si="212"/>
        <v>3.5224772557272472</v>
      </c>
      <c r="M628" s="37">
        <f t="shared" si="212"/>
        <v>3.5224772557272472</v>
      </c>
      <c r="N628" s="37">
        <f t="shared" si="212"/>
        <v>3.5224772557272472</v>
      </c>
      <c r="O628" s="37">
        <f t="shared" si="212"/>
        <v>2.1820986388007215</v>
      </c>
      <c r="P628" s="37">
        <f t="shared" si="212"/>
        <v>2.1820986388007215</v>
      </c>
      <c r="Q628" s="37">
        <f t="shared" si="212"/>
        <v>2.1820986388007215</v>
      </c>
      <c r="R628" s="37">
        <f t="shared" si="212"/>
        <v>2.1820986388007215</v>
      </c>
      <c r="S628" s="37">
        <f t="shared" si="212"/>
        <v>2.1820986388007215</v>
      </c>
      <c r="T628" s="37">
        <f t="shared" si="212"/>
        <v>2.1820986388007215</v>
      </c>
      <c r="U628" s="37">
        <f t="shared" si="212"/>
        <v>1.1065910730758677</v>
      </c>
      <c r="V628" s="37">
        <f t="shared" si="212"/>
        <v>1.1065910730758677</v>
      </c>
      <c r="W628" s="37">
        <f t="shared" si="212"/>
        <v>1.1065910730758677</v>
      </c>
      <c r="X628" s="37">
        <f t="shared" si="212"/>
        <v>1.1065910730758677</v>
      </c>
      <c r="Y628" s="37">
        <f t="shared" si="212"/>
        <v>1.1065910730758677</v>
      </c>
      <c r="Z628" s="37">
        <f t="shared" si="212"/>
        <v>1.1065910730758677</v>
      </c>
      <c r="AA628" s="37">
        <f t="shared" si="212"/>
        <v>0.22222231700651607</v>
      </c>
      <c r="AB628" s="37">
        <f t="shared" si="212"/>
        <v>0.22222231700651607</v>
      </c>
      <c r="AC628" s="37">
        <f t="shared" si="212"/>
        <v>0.22222231700651607</v>
      </c>
      <c r="AD628" s="37">
        <f t="shared" si="212"/>
        <v>0</v>
      </c>
      <c r="AE628" s="37">
        <f t="shared" si="212"/>
        <v>0</v>
      </c>
    </row>
    <row r="629" spans="1:31" x14ac:dyDescent="0.2">
      <c r="A629" s="9" t="s">
        <v>698</v>
      </c>
      <c r="B629" s="4" t="s">
        <v>657</v>
      </c>
      <c r="C629" s="37">
        <f>+C568</f>
        <v>7.388563862199045</v>
      </c>
      <c r="D629" s="37">
        <f t="shared" ref="D629:AE629" si="213">+D568</f>
        <v>7.6960961089677804</v>
      </c>
      <c r="E629" s="37">
        <f t="shared" si="213"/>
        <v>8.0036283557365167</v>
      </c>
      <c r="F629" s="37">
        <f t="shared" si="213"/>
        <v>8.3111606025052502</v>
      </c>
      <c r="G629" s="37">
        <f t="shared" si="213"/>
        <v>8.6186928492739874</v>
      </c>
      <c r="H629" s="37">
        <f t="shared" si="213"/>
        <v>8.9262250960427227</v>
      </c>
      <c r="I629" s="37">
        <f t="shared" si="213"/>
        <v>9.2337573428114563</v>
      </c>
      <c r="J629" s="37">
        <f t="shared" si="213"/>
        <v>9.5412895895801917</v>
      </c>
      <c r="K629" s="37">
        <f t="shared" si="213"/>
        <v>9.8488218363489217</v>
      </c>
      <c r="L629" s="37">
        <f t="shared" si="213"/>
        <v>10.156354083117662</v>
      </c>
      <c r="M629" s="37">
        <f t="shared" si="213"/>
        <v>10.463886329886398</v>
      </c>
      <c r="N629" s="37">
        <f t="shared" si="213"/>
        <v>10.771418576655133</v>
      </c>
      <c r="O629" s="37">
        <f t="shared" si="213"/>
        <v>8.4094915302220308</v>
      </c>
      <c r="P629" s="37">
        <f t="shared" si="213"/>
        <v>8.6177038850384591</v>
      </c>
      <c r="Q629" s="37">
        <f t="shared" si="213"/>
        <v>8.8259162398548838</v>
      </c>
      <c r="R629" s="37">
        <f t="shared" si="213"/>
        <v>9.034128594671305</v>
      </c>
      <c r="S629" s="37">
        <f t="shared" si="213"/>
        <v>9.2423409494877262</v>
      </c>
      <c r="T629" s="37">
        <f t="shared" si="213"/>
        <v>9.4505533043041474</v>
      </c>
      <c r="U629" s="37">
        <f t="shared" si="213"/>
        <v>7.5074614172131522</v>
      </c>
      <c r="V629" s="37">
        <f t="shared" si="213"/>
        <v>7.6356765265364546</v>
      </c>
      <c r="W629" s="37">
        <f t="shared" si="213"/>
        <v>7.4563593890910118</v>
      </c>
      <c r="X629" s="37">
        <f t="shared" si="213"/>
        <v>7.2770422516455699</v>
      </c>
      <c r="Y629" s="37">
        <f t="shared" si="213"/>
        <v>7.0977251142001334</v>
      </c>
      <c r="Z629" s="37">
        <f t="shared" si="213"/>
        <v>6.9184079767546942</v>
      </c>
      <c r="AA629" s="37">
        <f t="shared" si="213"/>
        <v>8.0997448945414234</v>
      </c>
      <c r="AB629" s="37">
        <f t="shared" si="213"/>
        <v>8.0022189505970687</v>
      </c>
      <c r="AC629" s="37">
        <f t="shared" si="213"/>
        <v>7.9046930066527183</v>
      </c>
      <c r="AD629" s="37">
        <f t="shared" si="213"/>
        <v>4.2327477801886451</v>
      </c>
      <c r="AE629" s="37">
        <f t="shared" si="213"/>
        <v>3.9316866319751664</v>
      </c>
    </row>
    <row r="630" spans="1:31" x14ac:dyDescent="0.2">
      <c r="A630" s="9" t="s">
        <v>708</v>
      </c>
      <c r="B630" s="4" t="s">
        <v>663</v>
      </c>
      <c r="C630" s="37">
        <f>+C571</f>
        <v>0.24614983142282817</v>
      </c>
      <c r="D630" s="37">
        <f t="shared" ref="D630:AE630" si="214">+D571</f>
        <v>0.32875039228252623</v>
      </c>
      <c r="E630" s="37">
        <f t="shared" si="214"/>
        <v>0.41135095314222425</v>
      </c>
      <c r="F630" s="37">
        <f t="shared" si="214"/>
        <v>0.49395151400192233</v>
      </c>
      <c r="G630" s="37">
        <f t="shared" si="214"/>
        <v>0.57655207486162041</v>
      </c>
      <c r="H630" s="37">
        <f t="shared" si="214"/>
        <v>0.65915263572131844</v>
      </c>
      <c r="I630" s="37">
        <f t="shared" si="214"/>
        <v>0.74175319658101646</v>
      </c>
      <c r="J630" s="37">
        <f t="shared" si="214"/>
        <v>0.82435375744071449</v>
      </c>
      <c r="K630" s="37">
        <f t="shared" si="214"/>
        <v>0.90695431830041251</v>
      </c>
      <c r="L630" s="37">
        <f t="shared" si="214"/>
        <v>0.98955487916011053</v>
      </c>
      <c r="M630" s="37">
        <f t="shared" si="214"/>
        <v>1.0721554400198086</v>
      </c>
      <c r="N630" s="37">
        <f t="shared" si="214"/>
        <v>1.1547560008795066</v>
      </c>
      <c r="O630" s="37">
        <f t="shared" si="214"/>
        <v>1.2058226899158866</v>
      </c>
      <c r="P630" s="37">
        <f t="shared" si="214"/>
        <v>1.2605666832578994</v>
      </c>
      <c r="Q630" s="37">
        <f t="shared" si="214"/>
        <v>1.3153106765999127</v>
      </c>
      <c r="R630" s="37">
        <f t="shared" si="214"/>
        <v>1.370054669941926</v>
      </c>
      <c r="S630" s="37">
        <f t="shared" si="214"/>
        <v>1.4247986632839389</v>
      </c>
      <c r="T630" s="37">
        <f t="shared" si="214"/>
        <v>1.4795426566259522</v>
      </c>
      <c r="U630" s="37">
        <f t="shared" si="214"/>
        <v>1.508884364332514</v>
      </c>
      <c r="V630" s="37">
        <f t="shared" si="214"/>
        <v>1.5411883449519479</v>
      </c>
      <c r="W630" s="37">
        <f t="shared" si="214"/>
        <v>1.4908917647116833</v>
      </c>
      <c r="X630" s="37">
        <f t="shared" si="214"/>
        <v>1.4286814276190274</v>
      </c>
      <c r="Y630" s="37">
        <f t="shared" si="214"/>
        <v>1.3783848473787632</v>
      </c>
      <c r="Z630" s="37">
        <f t="shared" si="214"/>
        <v>1.3280882671384984</v>
      </c>
      <c r="AA630" s="37">
        <f t="shared" si="214"/>
        <v>16.612826015793033</v>
      </c>
      <c r="AB630" s="37">
        <f t="shared" si="214"/>
        <v>16.934203399660912</v>
      </c>
      <c r="AC630" s="37">
        <f t="shared" si="214"/>
        <v>17.255580783528792</v>
      </c>
      <c r="AD630" s="37">
        <f t="shared" si="214"/>
        <v>5.2373663403775552</v>
      </c>
      <c r="AE630" s="37">
        <f t="shared" si="214"/>
        <v>5.2603783454430486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1.916432198364769</v>
      </c>
      <c r="D633" s="28">
        <f t="shared" ref="D633:AE633" si="216">+D634+D635+D636+D637+D638</f>
        <v>1.9467695147051967</v>
      </c>
      <c r="E633" s="28">
        <f t="shared" si="216"/>
        <v>1.9202374456598308</v>
      </c>
      <c r="F633" s="28">
        <f t="shared" si="216"/>
        <v>1.9443688170135047</v>
      </c>
      <c r="G633" s="28">
        <f t="shared" si="216"/>
        <v>1.955991220772608</v>
      </c>
      <c r="H633" s="28">
        <f t="shared" si="216"/>
        <v>1.9982234260068654</v>
      </c>
      <c r="I633" s="28">
        <f t="shared" si="216"/>
        <v>2.0401227139725675</v>
      </c>
      <c r="J633" s="28">
        <f t="shared" si="216"/>
        <v>2.0872777903883364</v>
      </c>
      <c r="K633" s="28">
        <f t="shared" si="216"/>
        <v>2.1074082822618467</v>
      </c>
      <c r="L633" s="28">
        <f t="shared" si="216"/>
        <v>2.0840066733057259</v>
      </c>
      <c r="M633" s="28">
        <f t="shared" si="216"/>
        <v>2.1108426909712805</v>
      </c>
      <c r="N633" s="28">
        <f t="shared" si="216"/>
        <v>2.1177797613403304</v>
      </c>
      <c r="O633" s="28">
        <f t="shared" si="216"/>
        <v>2.2295478874780552</v>
      </c>
      <c r="P633" s="28">
        <f t="shared" si="216"/>
        <v>2.4100042813410676</v>
      </c>
      <c r="Q633" s="28">
        <f t="shared" si="216"/>
        <v>2.5232766219978298</v>
      </c>
      <c r="R633" s="28">
        <f t="shared" si="216"/>
        <v>2.597567959881244</v>
      </c>
      <c r="S633" s="28">
        <f t="shared" si="216"/>
        <v>2.8671682391308662</v>
      </c>
      <c r="T633" s="28">
        <f t="shared" si="216"/>
        <v>3.1405697974725726</v>
      </c>
      <c r="U633" s="28">
        <f t="shared" si="216"/>
        <v>3.3456455366905167</v>
      </c>
      <c r="V633" s="28">
        <f t="shared" si="216"/>
        <v>3.3764558556897812</v>
      </c>
      <c r="W633" s="28">
        <f t="shared" si="216"/>
        <v>3.3877330068519957</v>
      </c>
      <c r="X633" s="28">
        <f t="shared" si="216"/>
        <v>3.3839836176002009</v>
      </c>
      <c r="Y633" s="28">
        <f t="shared" si="216"/>
        <v>3.371059163946085</v>
      </c>
      <c r="Z633" s="28">
        <f t="shared" si="216"/>
        <v>3.3966454669810346</v>
      </c>
      <c r="AA633" s="28">
        <f t="shared" si="216"/>
        <v>3.4982035217645615</v>
      </c>
      <c r="AB633" s="28">
        <f t="shared" si="216"/>
        <v>3.6072427003422649</v>
      </c>
      <c r="AC633" s="28">
        <f t="shared" si="216"/>
        <v>3.7145322600724904</v>
      </c>
      <c r="AD633" s="28">
        <f t="shared" si="216"/>
        <v>3.6947294475231707</v>
      </c>
      <c r="AE633" s="28">
        <f t="shared" si="216"/>
        <v>3.8954623808104736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1.916432198364769</v>
      </c>
      <c r="D636" s="37">
        <f t="shared" ref="D636:AE636" si="218">+D579</f>
        <v>1.9467695147051967</v>
      </c>
      <c r="E636" s="37">
        <f t="shared" si="218"/>
        <v>1.9202374456598308</v>
      </c>
      <c r="F636" s="37">
        <f t="shared" si="218"/>
        <v>1.9443688170135047</v>
      </c>
      <c r="G636" s="37">
        <f t="shared" si="218"/>
        <v>1.955991220772608</v>
      </c>
      <c r="H636" s="37">
        <f t="shared" si="218"/>
        <v>1.9982234260068654</v>
      </c>
      <c r="I636" s="37">
        <f t="shared" si="218"/>
        <v>2.0401227139725675</v>
      </c>
      <c r="J636" s="37">
        <f t="shared" si="218"/>
        <v>2.0872777903883364</v>
      </c>
      <c r="K636" s="37">
        <f t="shared" si="218"/>
        <v>2.1074082822618467</v>
      </c>
      <c r="L636" s="37">
        <f t="shared" si="218"/>
        <v>2.0840066733057259</v>
      </c>
      <c r="M636" s="37">
        <f t="shared" si="218"/>
        <v>2.1108426909712805</v>
      </c>
      <c r="N636" s="37">
        <f t="shared" si="218"/>
        <v>2.1177797613403304</v>
      </c>
      <c r="O636" s="37">
        <f t="shared" si="218"/>
        <v>2.2295478874780552</v>
      </c>
      <c r="P636" s="37">
        <f t="shared" si="218"/>
        <v>2.4100042813410676</v>
      </c>
      <c r="Q636" s="37">
        <f t="shared" si="218"/>
        <v>2.5232766219978298</v>
      </c>
      <c r="R636" s="37">
        <f t="shared" si="218"/>
        <v>2.597567959881244</v>
      </c>
      <c r="S636" s="37">
        <f t="shared" si="218"/>
        <v>2.8671682391308662</v>
      </c>
      <c r="T636" s="37">
        <f t="shared" si="218"/>
        <v>3.1405697974725726</v>
      </c>
      <c r="U636" s="37">
        <f t="shared" si="218"/>
        <v>3.3456455366905167</v>
      </c>
      <c r="V636" s="37">
        <f t="shared" si="218"/>
        <v>3.3764558556897812</v>
      </c>
      <c r="W636" s="37">
        <f t="shared" si="218"/>
        <v>3.3877330068519957</v>
      </c>
      <c r="X636" s="37">
        <f t="shared" si="218"/>
        <v>3.3839836176002009</v>
      </c>
      <c r="Y636" s="37">
        <f t="shared" si="218"/>
        <v>3.371059163946085</v>
      </c>
      <c r="Z636" s="37">
        <f t="shared" si="218"/>
        <v>3.3966454669810346</v>
      </c>
      <c r="AA636" s="37">
        <f t="shared" si="218"/>
        <v>3.4982035217645615</v>
      </c>
      <c r="AB636" s="37">
        <f t="shared" si="218"/>
        <v>3.6072427003422649</v>
      </c>
      <c r="AC636" s="37">
        <f t="shared" si="218"/>
        <v>3.7145322600724904</v>
      </c>
      <c r="AD636" s="37">
        <f t="shared" si="218"/>
        <v>3.6947294475231707</v>
      </c>
      <c r="AE636" s="37">
        <f t="shared" si="218"/>
        <v>3.8954623808104736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5851.0159083590643</v>
      </c>
      <c r="D656" s="28">
        <f t="shared" ref="D656:AE656" si="223">+D657+D658+D659+D660+D661</f>
        <v>6567.1063108637527</v>
      </c>
      <c r="E656" s="28">
        <f t="shared" si="223"/>
        <v>7308.215587624637</v>
      </c>
      <c r="F656" s="28">
        <f t="shared" si="223"/>
        <v>7462.809595756401</v>
      </c>
      <c r="G656" s="28">
        <f t="shared" si="223"/>
        <v>7961.918725804584</v>
      </c>
      <c r="H656" s="28">
        <f t="shared" si="223"/>
        <v>8813.623465785322</v>
      </c>
      <c r="I656" s="28">
        <f t="shared" si="223"/>
        <v>8399.3740612611473</v>
      </c>
      <c r="J656" s="28">
        <f t="shared" si="223"/>
        <v>9164.057811775252</v>
      </c>
      <c r="K656" s="28">
        <f t="shared" si="223"/>
        <v>8152.0992539141826</v>
      </c>
      <c r="L656" s="28">
        <f t="shared" si="223"/>
        <v>9271.8067866799065</v>
      </c>
      <c r="M656" s="28">
        <f t="shared" si="223"/>
        <v>8594.063848640566</v>
      </c>
      <c r="N656" s="28">
        <f t="shared" si="223"/>
        <v>9053.4699711631874</v>
      </c>
      <c r="O656" s="28">
        <f t="shared" si="223"/>
        <v>9382.574464246658</v>
      </c>
      <c r="P656" s="28">
        <f t="shared" si="223"/>
        <v>10000.849018767194</v>
      </c>
      <c r="Q656" s="28">
        <f t="shared" si="223"/>
        <v>9405.5298382495439</v>
      </c>
      <c r="R656" s="28">
        <f t="shared" si="223"/>
        <v>10665.881463396634</v>
      </c>
      <c r="S656" s="28">
        <f t="shared" si="223"/>
        <v>11443.461678577665</v>
      </c>
      <c r="T656" s="28">
        <f t="shared" si="223"/>
        <v>15561.766355272672</v>
      </c>
      <c r="U656" s="28">
        <f t="shared" si="223"/>
        <v>13182.020718612852</v>
      </c>
      <c r="V656" s="28">
        <f t="shared" si="223"/>
        <v>11982.574134051652</v>
      </c>
      <c r="W656" s="28">
        <f t="shared" si="223"/>
        <v>13193.859324449762</v>
      </c>
      <c r="X656" s="28">
        <f t="shared" si="223"/>
        <v>12019.555399504645</v>
      </c>
      <c r="Y656" s="28">
        <f t="shared" si="223"/>
        <v>13019.243419137934</v>
      </c>
      <c r="Z656" s="28">
        <f t="shared" si="223"/>
        <v>12180.734451563587</v>
      </c>
      <c r="AA656" s="28">
        <f t="shared" si="223"/>
        <v>11832.164377886515</v>
      </c>
      <c r="AB656" s="28">
        <f t="shared" si="223"/>
        <v>12711.381889793181</v>
      </c>
      <c r="AC656" s="28">
        <f t="shared" si="223"/>
        <v>12239.224537523563</v>
      </c>
      <c r="AD656" s="28">
        <f t="shared" si="223"/>
        <v>16274.555528913528</v>
      </c>
      <c r="AE656" s="28">
        <f t="shared" si="223"/>
        <v>12732.533829820068</v>
      </c>
    </row>
    <row r="657" spans="1:31" x14ac:dyDescent="0.2">
      <c r="A657" s="6" t="s">
        <v>19</v>
      </c>
      <c r="B657" s="7" t="s">
        <v>20</v>
      </c>
      <c r="C657" s="28">
        <f>+C600</f>
        <v>443.8005263315282</v>
      </c>
      <c r="D657" s="28">
        <f t="shared" ref="D657:AE657" si="224">+D600</f>
        <v>470.55583294136471</v>
      </c>
      <c r="E657" s="28">
        <f t="shared" si="224"/>
        <v>531.5310759729748</v>
      </c>
      <c r="F657" s="28">
        <f t="shared" si="224"/>
        <v>552.38578447059729</v>
      </c>
      <c r="G657" s="28">
        <f t="shared" si="224"/>
        <v>588.54054430659698</v>
      </c>
      <c r="H657" s="28">
        <f t="shared" si="224"/>
        <v>649.47709353107393</v>
      </c>
      <c r="I657" s="28">
        <f t="shared" si="224"/>
        <v>750.70412298613917</v>
      </c>
      <c r="J657" s="28">
        <f t="shared" si="224"/>
        <v>830.63287298070168</v>
      </c>
      <c r="K657" s="28">
        <f t="shared" si="224"/>
        <v>799.15167722624187</v>
      </c>
      <c r="L657" s="28">
        <f t="shared" si="224"/>
        <v>807.14425847984523</v>
      </c>
      <c r="M657" s="28">
        <f t="shared" si="224"/>
        <v>792.37876659493941</v>
      </c>
      <c r="N657" s="28">
        <f t="shared" si="224"/>
        <v>768.68162956558763</v>
      </c>
      <c r="O657" s="28">
        <f t="shared" si="224"/>
        <v>809.0189045729403</v>
      </c>
      <c r="P657" s="28">
        <f t="shared" si="224"/>
        <v>815.10451833422701</v>
      </c>
      <c r="Q657" s="28">
        <f t="shared" si="224"/>
        <v>865.25179849976053</v>
      </c>
      <c r="R657" s="28">
        <f t="shared" si="224"/>
        <v>918.14255649280972</v>
      </c>
      <c r="S657" s="28">
        <f t="shared" si="224"/>
        <v>1055.4467489772733</v>
      </c>
      <c r="T657" s="28">
        <f t="shared" si="224"/>
        <v>1140.5056773713984</v>
      </c>
      <c r="U657" s="28">
        <f t="shared" si="224"/>
        <v>1095.332573862127</v>
      </c>
      <c r="V657" s="28">
        <f t="shared" si="224"/>
        <v>1061.9390225262782</v>
      </c>
      <c r="W657" s="28">
        <f t="shared" si="224"/>
        <v>1072.3663620314378</v>
      </c>
      <c r="X657" s="28">
        <f t="shared" si="224"/>
        <v>1252.0246650561603</v>
      </c>
      <c r="Y657" s="28">
        <f t="shared" si="224"/>
        <v>1296.6782300080936</v>
      </c>
      <c r="Z657" s="28">
        <f t="shared" si="224"/>
        <v>1234.6141294363938</v>
      </c>
      <c r="AA657" s="28">
        <f t="shared" si="224"/>
        <v>1247.9036409853095</v>
      </c>
      <c r="AB657" s="28">
        <f t="shared" si="224"/>
        <v>1271.8503900869437</v>
      </c>
      <c r="AC657" s="28">
        <f t="shared" si="224"/>
        <v>1341.1121158936842</v>
      </c>
      <c r="AD657" s="28">
        <f t="shared" si="224"/>
        <v>1408.0072366861414</v>
      </c>
      <c r="AE657" s="28">
        <f t="shared" si="224"/>
        <v>1412.6509470957274</v>
      </c>
    </row>
    <row r="658" spans="1:31" x14ac:dyDescent="0.2">
      <c r="A658" s="12" t="s">
        <v>248</v>
      </c>
      <c r="B658" s="7" t="s">
        <v>249</v>
      </c>
      <c r="C658" s="28">
        <f>+C604</f>
        <v>1.7085326324956871</v>
      </c>
      <c r="D658" s="28">
        <f t="shared" ref="D658:AE658" si="225">+D604</f>
        <v>1.7026304211262777</v>
      </c>
      <c r="E658" s="28">
        <f t="shared" si="225"/>
        <v>1.7902568663061258</v>
      </c>
      <c r="F658" s="28">
        <f t="shared" si="225"/>
        <v>1.7992782684664825</v>
      </c>
      <c r="G658" s="28">
        <f t="shared" si="225"/>
        <v>1.8799844698983379</v>
      </c>
      <c r="H658" s="28">
        <f t="shared" si="225"/>
        <v>1.9091867197243735</v>
      </c>
      <c r="I658" s="28">
        <f t="shared" si="225"/>
        <v>1.9866497749518857</v>
      </c>
      <c r="J658" s="28">
        <f t="shared" si="225"/>
        <v>2.0170276672556051</v>
      </c>
      <c r="K658" s="28">
        <f t="shared" si="225"/>
        <v>2.0312304413203015</v>
      </c>
      <c r="L658" s="28">
        <f t="shared" si="225"/>
        <v>1.8721534723702644</v>
      </c>
      <c r="M658" s="28">
        <f t="shared" si="225"/>
        <v>2.1307038272706698</v>
      </c>
      <c r="N658" s="28">
        <f t="shared" si="225"/>
        <v>2.1762194400270833</v>
      </c>
      <c r="O658" s="28">
        <f t="shared" si="225"/>
        <v>2.241769185923288</v>
      </c>
      <c r="P658" s="28">
        <f t="shared" si="225"/>
        <v>2.2921075371158515</v>
      </c>
      <c r="Q658" s="28">
        <f t="shared" si="225"/>
        <v>2.4061571930881431</v>
      </c>
      <c r="R658" s="28">
        <f t="shared" si="225"/>
        <v>2.5695556234151273</v>
      </c>
      <c r="S658" s="28">
        <f t="shared" si="225"/>
        <v>2.6859102348611299</v>
      </c>
      <c r="T658" s="28">
        <f t="shared" si="225"/>
        <v>2.7526949122857127</v>
      </c>
      <c r="U658" s="28">
        <f t="shared" si="225"/>
        <v>2.8314837335823269</v>
      </c>
      <c r="V658" s="28">
        <f t="shared" si="225"/>
        <v>2.8097784770568017</v>
      </c>
      <c r="W658" s="28">
        <f t="shared" si="225"/>
        <v>3.1221331034232613</v>
      </c>
      <c r="X658" s="28">
        <f t="shared" si="225"/>
        <v>3.6618435027806902</v>
      </c>
      <c r="Y658" s="28">
        <f t="shared" si="225"/>
        <v>3.7178249509585801</v>
      </c>
      <c r="Z658" s="28">
        <f t="shared" si="225"/>
        <v>3.7777646896108461</v>
      </c>
      <c r="AA658" s="28">
        <f t="shared" si="225"/>
        <v>3.7040229659036035</v>
      </c>
      <c r="AB658" s="28">
        <f t="shared" si="225"/>
        <v>3.7234684852586972</v>
      </c>
      <c r="AC658" s="28">
        <f t="shared" si="225"/>
        <v>4.2298209708491212</v>
      </c>
      <c r="AD658" s="28">
        <f t="shared" si="225"/>
        <v>4.2853953841823422</v>
      </c>
      <c r="AE658" s="28">
        <f t="shared" si="225"/>
        <v>4.526952169096031</v>
      </c>
    </row>
    <row r="659" spans="1:31" x14ac:dyDescent="0.2">
      <c r="A659" s="12" t="s">
        <v>390</v>
      </c>
      <c r="B659" s="7" t="s">
        <v>391</v>
      </c>
      <c r="C659" s="28">
        <f>+C613</f>
        <v>13.473656446545437</v>
      </c>
      <c r="D659" s="28">
        <f t="shared" ref="D659:AE659" si="226">+D613</f>
        <v>15.229477636865502</v>
      </c>
      <c r="E659" s="28">
        <f t="shared" si="226"/>
        <v>16.536778260175709</v>
      </c>
      <c r="F659" s="28">
        <f t="shared" si="226"/>
        <v>16.599924382776447</v>
      </c>
      <c r="G659" s="28">
        <f t="shared" si="226"/>
        <v>15.735375619728682</v>
      </c>
      <c r="H659" s="28">
        <f t="shared" si="226"/>
        <v>17.574735275548353</v>
      </c>
      <c r="I659" s="28">
        <f t="shared" si="226"/>
        <v>23.241945140758492</v>
      </c>
      <c r="J659" s="28">
        <f t="shared" si="226"/>
        <v>16.302045375465649</v>
      </c>
      <c r="K659" s="28">
        <f t="shared" si="226"/>
        <v>18.488817121278764</v>
      </c>
      <c r="L659" s="28">
        <f t="shared" si="226"/>
        <v>21.251158642860254</v>
      </c>
      <c r="M659" s="28">
        <f t="shared" si="226"/>
        <v>23.638902479933719</v>
      </c>
      <c r="N659" s="28">
        <f t="shared" si="226"/>
        <v>21.338163331389325</v>
      </c>
      <c r="O659" s="28">
        <f t="shared" si="226"/>
        <v>24.083691160876668</v>
      </c>
      <c r="P659" s="28">
        <f t="shared" si="226"/>
        <v>26.785427237022049</v>
      </c>
      <c r="Q659" s="28">
        <f t="shared" si="226"/>
        <v>27.420927536805682</v>
      </c>
      <c r="R659" s="28">
        <f t="shared" si="226"/>
        <v>23.041282751368406</v>
      </c>
      <c r="S659" s="28">
        <f t="shared" si="226"/>
        <v>24.35583322871231</v>
      </c>
      <c r="T659" s="28">
        <f t="shared" si="226"/>
        <v>24.089875286942618</v>
      </c>
      <c r="U659" s="28">
        <f t="shared" si="226"/>
        <v>26.75307451082594</v>
      </c>
      <c r="V659" s="28">
        <f t="shared" si="226"/>
        <v>23.517322793386796</v>
      </c>
      <c r="W659" s="28">
        <f t="shared" si="226"/>
        <v>29.441996586250323</v>
      </c>
      <c r="X659" s="28">
        <f t="shared" si="226"/>
        <v>29.178474018661998</v>
      </c>
      <c r="Y659" s="28">
        <f t="shared" si="226"/>
        <v>29.054858746433595</v>
      </c>
      <c r="Z659" s="28">
        <f t="shared" si="226"/>
        <v>31.249024732463422</v>
      </c>
      <c r="AA659" s="28">
        <f t="shared" si="226"/>
        <v>29.774127027558791</v>
      </c>
      <c r="AB659" s="28">
        <f t="shared" si="226"/>
        <v>33.796595566766648</v>
      </c>
      <c r="AC659" s="28">
        <f t="shared" si="226"/>
        <v>27.859811560550781</v>
      </c>
      <c r="AD659" s="28">
        <f t="shared" si="226"/>
        <v>28.187767610176643</v>
      </c>
      <c r="AE659" s="28">
        <f t="shared" si="226"/>
        <v>28.543111635204802</v>
      </c>
    </row>
    <row r="660" spans="1:31" x14ac:dyDescent="0.2">
      <c r="A660" s="12" t="s">
        <v>548</v>
      </c>
      <c r="B660" s="7" t="s">
        <v>804</v>
      </c>
      <c r="C660" s="28">
        <f>+C624</f>
        <v>5390.1167607501302</v>
      </c>
      <c r="D660" s="28">
        <f t="shared" ref="D660:AE660" si="227">+D624</f>
        <v>6077.6716003496913</v>
      </c>
      <c r="E660" s="28">
        <f t="shared" si="227"/>
        <v>6756.4372390795206</v>
      </c>
      <c r="F660" s="28">
        <f t="shared" si="227"/>
        <v>6890.0802398175474</v>
      </c>
      <c r="G660" s="28">
        <f t="shared" si="227"/>
        <v>7353.8068301875874</v>
      </c>
      <c r="H660" s="28">
        <f t="shared" si="227"/>
        <v>8142.6642268329697</v>
      </c>
      <c r="I660" s="28">
        <f t="shared" si="227"/>
        <v>7621.4012206453262</v>
      </c>
      <c r="J660" s="28">
        <f t="shared" si="227"/>
        <v>8313.0185879614419</v>
      </c>
      <c r="K660" s="28">
        <f t="shared" si="227"/>
        <v>7330.3201208430801</v>
      </c>
      <c r="L660" s="28">
        <f t="shared" si="227"/>
        <v>8439.4552094115261</v>
      </c>
      <c r="M660" s="28">
        <f t="shared" si="227"/>
        <v>7773.8046330474526</v>
      </c>
      <c r="N660" s="28">
        <f t="shared" si="227"/>
        <v>8259.1561790648429</v>
      </c>
      <c r="O660" s="28">
        <f t="shared" si="227"/>
        <v>8545.0005514394397</v>
      </c>
      <c r="P660" s="28">
        <f t="shared" si="227"/>
        <v>9154.2569613774886</v>
      </c>
      <c r="Q660" s="28">
        <f t="shared" si="227"/>
        <v>8507.9276783978912</v>
      </c>
      <c r="R660" s="28">
        <f t="shared" si="227"/>
        <v>9719.5305005691589</v>
      </c>
      <c r="S660" s="28">
        <f t="shared" si="227"/>
        <v>10358.106017897688</v>
      </c>
      <c r="T660" s="28">
        <f t="shared" si="227"/>
        <v>14391.277537904572</v>
      </c>
      <c r="U660" s="28">
        <f t="shared" si="227"/>
        <v>12053.757940969626</v>
      </c>
      <c r="V660" s="28">
        <f t="shared" si="227"/>
        <v>10890.93155439924</v>
      </c>
      <c r="W660" s="28">
        <f t="shared" si="227"/>
        <v>12085.541099721799</v>
      </c>
      <c r="X660" s="28">
        <f t="shared" si="227"/>
        <v>10731.306433309443</v>
      </c>
      <c r="Y660" s="28">
        <f t="shared" si="227"/>
        <v>11686.421446268501</v>
      </c>
      <c r="Z660" s="28">
        <f t="shared" si="227"/>
        <v>10907.696887238139</v>
      </c>
      <c r="AA660" s="28">
        <f t="shared" si="227"/>
        <v>10547.284383385977</v>
      </c>
      <c r="AB660" s="28">
        <f t="shared" si="227"/>
        <v>11398.404192953871</v>
      </c>
      <c r="AC660" s="28">
        <f t="shared" si="227"/>
        <v>10862.308256838407</v>
      </c>
      <c r="AD660" s="28">
        <f t="shared" si="227"/>
        <v>14830.380399785505</v>
      </c>
      <c r="AE660" s="28">
        <f t="shared" si="227"/>
        <v>11282.917356539228</v>
      </c>
    </row>
    <row r="661" spans="1:31" x14ac:dyDescent="0.2">
      <c r="A661" s="12" t="s">
        <v>721</v>
      </c>
      <c r="B661" s="7" t="s">
        <v>722</v>
      </c>
      <c r="C661" s="28">
        <f>+C633</f>
        <v>1.916432198364769</v>
      </c>
      <c r="D661" s="28">
        <f t="shared" ref="D661:AE661" si="228">+D633</f>
        <v>1.9467695147051967</v>
      </c>
      <c r="E661" s="28">
        <f t="shared" si="228"/>
        <v>1.9202374456598308</v>
      </c>
      <c r="F661" s="28">
        <f t="shared" si="228"/>
        <v>1.9443688170135047</v>
      </c>
      <c r="G661" s="28">
        <f t="shared" si="228"/>
        <v>1.955991220772608</v>
      </c>
      <c r="H661" s="28">
        <f t="shared" si="228"/>
        <v>1.9982234260068654</v>
      </c>
      <c r="I661" s="28">
        <f t="shared" si="228"/>
        <v>2.0401227139725675</v>
      </c>
      <c r="J661" s="28">
        <f t="shared" si="228"/>
        <v>2.0872777903883364</v>
      </c>
      <c r="K661" s="28">
        <f t="shared" si="228"/>
        <v>2.1074082822618467</v>
      </c>
      <c r="L661" s="28">
        <f t="shared" si="228"/>
        <v>2.0840066733057259</v>
      </c>
      <c r="M661" s="28">
        <f t="shared" si="228"/>
        <v>2.1108426909712805</v>
      </c>
      <c r="N661" s="28">
        <f t="shared" si="228"/>
        <v>2.1177797613403304</v>
      </c>
      <c r="O661" s="28">
        <f t="shared" si="228"/>
        <v>2.2295478874780552</v>
      </c>
      <c r="P661" s="28">
        <f t="shared" si="228"/>
        <v>2.4100042813410676</v>
      </c>
      <c r="Q661" s="28">
        <f t="shared" si="228"/>
        <v>2.5232766219978298</v>
      </c>
      <c r="R661" s="28">
        <f t="shared" si="228"/>
        <v>2.597567959881244</v>
      </c>
      <c r="S661" s="28">
        <f t="shared" si="228"/>
        <v>2.8671682391308662</v>
      </c>
      <c r="T661" s="28">
        <f t="shared" si="228"/>
        <v>3.1405697974725726</v>
      </c>
      <c r="U661" s="28">
        <f t="shared" si="228"/>
        <v>3.3456455366905167</v>
      </c>
      <c r="V661" s="28">
        <f t="shared" si="228"/>
        <v>3.3764558556897812</v>
      </c>
      <c r="W661" s="28">
        <f t="shared" si="228"/>
        <v>3.3877330068519957</v>
      </c>
      <c r="X661" s="28">
        <f t="shared" si="228"/>
        <v>3.3839836176002009</v>
      </c>
      <c r="Y661" s="28">
        <f t="shared" si="228"/>
        <v>3.371059163946085</v>
      </c>
      <c r="Z661" s="28">
        <f t="shared" si="228"/>
        <v>3.3966454669810346</v>
      </c>
      <c r="AA661" s="28">
        <f t="shared" si="228"/>
        <v>3.4982035217645615</v>
      </c>
      <c r="AB661" s="28">
        <f t="shared" si="228"/>
        <v>3.6072427003422649</v>
      </c>
      <c r="AC661" s="28">
        <f t="shared" si="228"/>
        <v>3.7145322600724904</v>
      </c>
      <c r="AD661" s="28">
        <f t="shared" si="228"/>
        <v>3.6947294475231707</v>
      </c>
      <c r="AE661" s="28">
        <f t="shared" si="228"/>
        <v>3.8954623808104736</v>
      </c>
    </row>
  </sheetData>
  <conditionalFormatting sqref="C2:AC2">
    <cfRule type="cellIs" dxfId="885" priority="608" operator="equal">
      <formula>0</formula>
    </cfRule>
  </conditionalFormatting>
  <conditionalFormatting sqref="AD2:AE2">
    <cfRule type="cellIs" dxfId="884" priority="304" operator="equal">
      <formula>0</formula>
    </cfRule>
  </conditionalFormatting>
  <conditionalFormatting sqref="A425:B426 A430:B431 A434:B437 A427:A429">
    <cfRule type="cellIs" dxfId="883" priority="241" operator="lessThan">
      <formula>0</formula>
    </cfRule>
  </conditionalFormatting>
  <conditionalFormatting sqref="A432:B433">
    <cfRule type="cellIs" dxfId="882" priority="239" operator="lessThan">
      <formula>0</formula>
    </cfRule>
  </conditionalFormatting>
  <conditionalFormatting sqref="B555 A576:B581">
    <cfRule type="cellIs" dxfId="881" priority="238" operator="lessThan">
      <formula>0</formula>
    </cfRule>
  </conditionalFormatting>
  <conditionalFormatting sqref="A633:B638 B624">
    <cfRule type="cellIs" dxfId="880" priority="237" operator="lessThan">
      <formula>0</formula>
    </cfRule>
  </conditionalFormatting>
  <conditionalFormatting sqref="A661:B661">
    <cfRule type="cellIs" dxfId="879" priority="234" operator="lessThan">
      <formula>0</formula>
    </cfRule>
  </conditionalFormatting>
  <conditionalFormatting sqref="B659:B660">
    <cfRule type="cellIs" dxfId="878" priority="233" operator="lessThan">
      <formula>0</formula>
    </cfRule>
  </conditionalFormatting>
  <conditionalFormatting sqref="B613">
    <cfRule type="cellIs" dxfId="877" priority="232" operator="lessThan">
      <formula>0</formula>
    </cfRule>
  </conditionalFormatting>
  <conditionalFormatting sqref="C192:C210 C212:C215">
    <cfRule type="cellIs" dxfId="876" priority="231" operator="lessThan">
      <formula>0</formula>
    </cfRule>
  </conditionalFormatting>
  <conditionalFormatting sqref="C291">
    <cfRule type="cellIs" dxfId="875" priority="229" operator="lessThan">
      <formula>0</formula>
    </cfRule>
  </conditionalFormatting>
  <conditionalFormatting sqref="C211">
    <cfRule type="cellIs" dxfId="874" priority="228" operator="lessThan">
      <formula>0</formula>
    </cfRule>
  </conditionalFormatting>
  <conditionalFormatting sqref="C287">
    <cfRule type="cellIs" dxfId="873" priority="224" operator="lessThan">
      <formula>0</formula>
    </cfRule>
  </conditionalFormatting>
  <conditionalFormatting sqref="C453">
    <cfRule type="cellIs" dxfId="872" priority="218" operator="lessThan">
      <formula>0</formula>
    </cfRule>
  </conditionalFormatting>
  <conditionalFormatting sqref="C453">
    <cfRule type="cellIs" dxfId="871" priority="216" operator="equal">
      <formula>0</formula>
    </cfRule>
    <cfRule type="cellIs" dxfId="870" priority="217" operator="equal">
      <formula>0</formula>
    </cfRule>
  </conditionalFormatting>
  <conditionalFormatting sqref="C597">
    <cfRule type="cellIs" dxfId="869" priority="215" operator="lessThan">
      <formula>0</formula>
    </cfRule>
  </conditionalFormatting>
  <conditionalFormatting sqref="C597">
    <cfRule type="cellIs" dxfId="868" priority="213" operator="equal">
      <formula>0</formula>
    </cfRule>
    <cfRule type="cellIs" dxfId="867" priority="214" operator="equal">
      <formula>0</formula>
    </cfRule>
  </conditionalFormatting>
  <conditionalFormatting sqref="C654">
    <cfRule type="cellIs" dxfId="866" priority="212" operator="lessThan">
      <formula>0</formula>
    </cfRule>
  </conditionalFormatting>
  <conditionalFormatting sqref="C654">
    <cfRule type="cellIs" dxfId="865" priority="210" operator="equal">
      <formula>0</formula>
    </cfRule>
    <cfRule type="cellIs" dxfId="864" priority="211" operator="equal">
      <formula>0</formula>
    </cfRule>
  </conditionalFormatting>
  <conditionalFormatting sqref="C187">
    <cfRule type="cellIs" dxfId="863" priority="209" operator="lessThan">
      <formula>0</formula>
    </cfRule>
  </conditionalFormatting>
  <conditionalFormatting sqref="C216:C225 C227:C270 C273:C278 C280:C285">
    <cfRule type="cellIs" dxfId="862" priority="207" operator="lessThan">
      <formula>0</formula>
    </cfRule>
  </conditionalFormatting>
  <conditionalFormatting sqref="C271">
    <cfRule type="cellIs" dxfId="861" priority="206" operator="lessThan">
      <formula>0</formula>
    </cfRule>
  </conditionalFormatting>
  <conditionalFormatting sqref="C226">
    <cfRule type="cellIs" dxfId="860" priority="205" operator="lessThan">
      <formula>0</formula>
    </cfRule>
  </conditionalFormatting>
  <conditionalFormatting sqref="C272">
    <cfRule type="cellIs" dxfId="859" priority="204" operator="lessThan">
      <formula>0</formula>
    </cfRule>
  </conditionalFormatting>
  <conditionalFormatting sqref="C279">
    <cfRule type="cellIs" dxfId="858" priority="203" operator="lessThan">
      <formula>0</formula>
    </cfRule>
  </conditionalFormatting>
  <conditionalFormatting sqref="C191">
    <cfRule type="cellIs" dxfId="857" priority="202" operator="lessThan">
      <formula>0</formula>
    </cfRule>
  </conditionalFormatting>
  <conditionalFormatting sqref="C315 C328 C341 C349:C350 C358:C359 C364 C368 C371 C374 C377 C380 C383 C297:C302">
    <cfRule type="cellIs" dxfId="856" priority="200" operator="lessThan">
      <formula>0</formula>
    </cfRule>
  </conditionalFormatting>
  <conditionalFormatting sqref="C385 C391 C393 C399 C401 C407 C409 C415 C417 C424">
    <cfRule type="cellIs" dxfId="855" priority="199" operator="lessThan">
      <formula>0</formula>
    </cfRule>
  </conditionalFormatting>
  <conditionalFormatting sqref="C367">
    <cfRule type="cellIs" dxfId="854" priority="201" operator="lessThan">
      <formula>0</formula>
    </cfRule>
  </conditionalFormatting>
  <conditionalFormatting sqref="C303">
    <cfRule type="cellIs" dxfId="853" priority="183" operator="lessThan">
      <formula>0</formula>
    </cfRule>
  </conditionalFormatting>
  <conditionalFormatting sqref="C355">
    <cfRule type="cellIs" dxfId="852" priority="180" operator="lessThan">
      <formula>0</formula>
    </cfRule>
  </conditionalFormatting>
  <conditionalFormatting sqref="C434:C437 C425:C429 C431">
    <cfRule type="cellIs" dxfId="851" priority="179" operator="lessThan">
      <formula>0</formula>
    </cfRule>
  </conditionalFormatting>
  <conditionalFormatting sqref="C566:C567">
    <cfRule type="cellIs" dxfId="850" priority="173" operator="lessThan">
      <formula>0</formula>
    </cfRule>
  </conditionalFormatting>
  <conditionalFormatting sqref="C555:C556 C580:C581 C574:C577 C571 C568 C565 C562 C559">
    <cfRule type="cellIs" dxfId="849" priority="177" operator="lessThan">
      <formula>0</formula>
    </cfRule>
  </conditionalFormatting>
  <conditionalFormatting sqref="C557:C558">
    <cfRule type="cellIs" dxfId="848" priority="176" operator="lessThan">
      <formula>0</formula>
    </cfRule>
  </conditionalFormatting>
  <conditionalFormatting sqref="C560:C561">
    <cfRule type="cellIs" dxfId="847" priority="175" operator="lessThan">
      <formula>0</formula>
    </cfRule>
  </conditionalFormatting>
  <conditionalFormatting sqref="C563:C564">
    <cfRule type="cellIs" dxfId="846" priority="174" operator="lessThan">
      <formula>0</formula>
    </cfRule>
  </conditionalFormatting>
  <conditionalFormatting sqref="C569:C570">
    <cfRule type="cellIs" dxfId="845" priority="172" operator="lessThan">
      <formula>0</formula>
    </cfRule>
  </conditionalFormatting>
  <conditionalFormatting sqref="C572:C573">
    <cfRule type="cellIs" dxfId="844" priority="171" operator="lessThan">
      <formula>0</formula>
    </cfRule>
  </conditionalFormatting>
  <conditionalFormatting sqref="C578:C579">
    <cfRule type="cellIs" dxfId="843" priority="170" operator="lessThan">
      <formula>0</formula>
    </cfRule>
  </conditionalFormatting>
  <conditionalFormatting sqref="C585:C586">
    <cfRule type="cellIs" dxfId="842" priority="169" operator="lessThan">
      <formula>0</formula>
    </cfRule>
  </conditionalFormatting>
  <conditionalFormatting sqref="C526:C554">
    <cfRule type="cellIs" dxfId="841" priority="168" operator="lessThan">
      <formula>0</formula>
    </cfRule>
  </conditionalFormatting>
  <conditionalFormatting sqref="C524:C525">
    <cfRule type="cellIs" dxfId="840" priority="167" operator="lessThan">
      <formula>0</formula>
    </cfRule>
  </conditionalFormatting>
  <conditionalFormatting sqref="C613">
    <cfRule type="cellIs" dxfId="839" priority="166" operator="lessThan">
      <formula>0</formula>
    </cfRule>
  </conditionalFormatting>
  <conditionalFormatting sqref="C637:C638 C632:C634 C624">
    <cfRule type="cellIs" dxfId="838" priority="165" operator="lessThan">
      <formula>0</formula>
    </cfRule>
  </conditionalFormatting>
  <conditionalFormatting sqref="C601:C602">
    <cfRule type="cellIs" dxfId="837" priority="164" operator="lessThan">
      <formula>0</formula>
    </cfRule>
  </conditionalFormatting>
  <conditionalFormatting sqref="C603">
    <cfRule type="cellIs" dxfId="836" priority="163" operator="lessThan">
      <formula>0</formula>
    </cfRule>
  </conditionalFormatting>
  <conditionalFormatting sqref="C605:C609">
    <cfRule type="cellIs" dxfId="835" priority="162" operator="lessThan">
      <formula>0</formula>
    </cfRule>
  </conditionalFormatting>
  <conditionalFormatting sqref="C611:C612">
    <cfRule type="cellIs" dxfId="834" priority="161" operator="lessThan">
      <formula>0</formula>
    </cfRule>
  </conditionalFormatting>
  <conditionalFormatting sqref="C625:C631">
    <cfRule type="cellIs" dxfId="833" priority="160" operator="lessThan">
      <formula>0</formula>
    </cfRule>
  </conditionalFormatting>
  <conditionalFormatting sqref="C635:C636">
    <cfRule type="cellIs" dxfId="832" priority="159" operator="lessThan">
      <formula>0</formula>
    </cfRule>
  </conditionalFormatting>
  <conditionalFormatting sqref="C642:C644">
    <cfRule type="cellIs" dxfId="831" priority="158" operator="lessThan">
      <formula>0</formula>
    </cfRule>
  </conditionalFormatting>
  <conditionalFormatting sqref="C645">
    <cfRule type="cellIs" dxfId="830" priority="157" operator="lessThan">
      <formula>0</formula>
    </cfRule>
  </conditionalFormatting>
  <conditionalFormatting sqref="C614:C623">
    <cfRule type="cellIs" dxfId="829" priority="156" operator="lessThan">
      <formula>0</formula>
    </cfRule>
  </conditionalFormatting>
  <conditionalFormatting sqref="C659">
    <cfRule type="cellIs" dxfId="828" priority="155" operator="lessThan">
      <formula>0</formula>
    </cfRule>
  </conditionalFormatting>
  <conditionalFormatting sqref="C660">
    <cfRule type="cellIs" dxfId="827" priority="154" operator="lessThan">
      <formula>0</formula>
    </cfRule>
  </conditionalFormatting>
  <conditionalFormatting sqref="C661">
    <cfRule type="cellIs" dxfId="826" priority="153" operator="lessThan">
      <formula>0</formula>
    </cfRule>
  </conditionalFormatting>
  <conditionalFormatting sqref="D192:AE210 D212:AE215">
    <cfRule type="cellIs" dxfId="825" priority="152" operator="lessThan">
      <formula>0</formula>
    </cfRule>
  </conditionalFormatting>
  <conditionalFormatting sqref="D291:AE291">
    <cfRule type="cellIs" dxfId="824" priority="151" operator="lessThan">
      <formula>0</formula>
    </cfRule>
  </conditionalFormatting>
  <conditionalFormatting sqref="D211:AE211">
    <cfRule type="cellIs" dxfId="823" priority="150" operator="lessThan">
      <formula>0</formula>
    </cfRule>
  </conditionalFormatting>
  <conditionalFormatting sqref="D287:AE287">
    <cfRule type="cellIs" dxfId="822" priority="149" operator="lessThan">
      <formula>0</formula>
    </cfRule>
  </conditionalFormatting>
  <conditionalFormatting sqref="D453:AE453">
    <cfRule type="cellIs" dxfId="821" priority="148" operator="lessThan">
      <formula>0</formula>
    </cfRule>
  </conditionalFormatting>
  <conditionalFormatting sqref="D453:AE453">
    <cfRule type="cellIs" dxfId="820" priority="146" operator="equal">
      <formula>0</formula>
    </cfRule>
    <cfRule type="cellIs" dxfId="819" priority="147" operator="equal">
      <formula>0</formula>
    </cfRule>
  </conditionalFormatting>
  <conditionalFormatting sqref="D597:AE597">
    <cfRule type="cellIs" dxfId="818" priority="145" operator="lessThan">
      <formula>0</formula>
    </cfRule>
  </conditionalFormatting>
  <conditionalFormatting sqref="D597:AE597">
    <cfRule type="cellIs" dxfId="817" priority="143" operator="equal">
      <formula>0</formula>
    </cfRule>
    <cfRule type="cellIs" dxfId="816" priority="144" operator="equal">
      <formula>0</formula>
    </cfRule>
  </conditionalFormatting>
  <conditionalFormatting sqref="D654:AE654">
    <cfRule type="cellIs" dxfId="815" priority="142" operator="lessThan">
      <formula>0</formula>
    </cfRule>
  </conditionalFormatting>
  <conditionalFormatting sqref="D654:AE654">
    <cfRule type="cellIs" dxfId="814" priority="140" operator="equal">
      <formula>0</formula>
    </cfRule>
    <cfRule type="cellIs" dxfId="813" priority="141" operator="equal">
      <formula>0</formula>
    </cfRule>
  </conditionalFormatting>
  <conditionalFormatting sqref="D187:AE187">
    <cfRule type="cellIs" dxfId="812" priority="139" operator="lessThan">
      <formula>0</formula>
    </cfRule>
  </conditionalFormatting>
  <conditionalFormatting sqref="D216:AE225 D227:AE270 D273:AE278 D280:AE285">
    <cfRule type="cellIs" dxfId="811" priority="138" operator="lessThan">
      <formula>0</formula>
    </cfRule>
  </conditionalFormatting>
  <conditionalFormatting sqref="D271:AE271">
    <cfRule type="cellIs" dxfId="810" priority="137" operator="lessThan">
      <formula>0</formula>
    </cfRule>
  </conditionalFormatting>
  <conditionalFormatting sqref="D226:AE226">
    <cfRule type="cellIs" dxfId="809" priority="136" operator="lessThan">
      <formula>0</formula>
    </cfRule>
  </conditionalFormatting>
  <conditionalFormatting sqref="D272:AE272">
    <cfRule type="cellIs" dxfId="808" priority="135" operator="lessThan">
      <formula>0</formula>
    </cfRule>
  </conditionalFormatting>
  <conditionalFormatting sqref="D279:AE279">
    <cfRule type="cellIs" dxfId="807" priority="134" operator="lessThan">
      <formula>0</formula>
    </cfRule>
  </conditionalFormatting>
  <conditionalFormatting sqref="D191:AE191">
    <cfRule type="cellIs" dxfId="806" priority="133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5" priority="131" operator="lessThan">
      <formula>0</formula>
    </cfRule>
  </conditionalFormatting>
  <conditionalFormatting sqref="D385:AE385 D391:AE391 D393:AE393 D399:AE399 D401:AE401 D407:AE407 D409:AE409 D415:AE415 D417:AE417 D424:AE424">
    <cfRule type="cellIs" dxfId="804" priority="130" operator="lessThan">
      <formula>0</formula>
    </cfRule>
  </conditionalFormatting>
  <conditionalFormatting sqref="D367:AE367">
    <cfRule type="cellIs" dxfId="803" priority="132" operator="lessThan">
      <formula>0</formula>
    </cfRule>
  </conditionalFormatting>
  <conditionalFormatting sqref="D303:AE303">
    <cfRule type="cellIs" dxfId="802" priority="114" operator="lessThan">
      <formula>0</formula>
    </cfRule>
  </conditionalFormatting>
  <conditionalFormatting sqref="D355:AE355">
    <cfRule type="cellIs" dxfId="801" priority="111" operator="lessThan">
      <formula>0</formula>
    </cfRule>
  </conditionalFormatting>
  <conditionalFormatting sqref="D434:AE437 D425:AE429 D431:AE431">
    <cfRule type="cellIs" dxfId="800" priority="110" operator="lessThan">
      <formula>0</formula>
    </cfRule>
  </conditionalFormatting>
  <conditionalFormatting sqref="D566:AE567">
    <cfRule type="cellIs" dxfId="799" priority="105" operator="lessThan">
      <formula>0</formula>
    </cfRule>
  </conditionalFormatting>
  <conditionalFormatting sqref="D555:AE556 D580:AE581 D574:AE577 D571:AE571 D568:AE568 D565:AE565 D562:AE562 D559:AE559">
    <cfRule type="cellIs" dxfId="798" priority="109" operator="lessThan">
      <formula>0</formula>
    </cfRule>
  </conditionalFormatting>
  <conditionalFormatting sqref="D557:AE558">
    <cfRule type="cellIs" dxfId="797" priority="108" operator="lessThan">
      <formula>0</formula>
    </cfRule>
  </conditionalFormatting>
  <conditionalFormatting sqref="D560:AE561">
    <cfRule type="cellIs" dxfId="796" priority="107" operator="lessThan">
      <formula>0</formula>
    </cfRule>
  </conditionalFormatting>
  <conditionalFormatting sqref="D563:AE564">
    <cfRule type="cellIs" dxfId="795" priority="106" operator="lessThan">
      <formula>0</formula>
    </cfRule>
  </conditionalFormatting>
  <conditionalFormatting sqref="D569:AE570">
    <cfRule type="cellIs" dxfId="794" priority="104" operator="lessThan">
      <formula>0</formula>
    </cfRule>
  </conditionalFormatting>
  <conditionalFormatting sqref="D572:AE573">
    <cfRule type="cellIs" dxfId="793" priority="103" operator="lessThan">
      <formula>0</formula>
    </cfRule>
  </conditionalFormatting>
  <conditionalFormatting sqref="D578:AE579">
    <cfRule type="cellIs" dxfId="792" priority="102" operator="lessThan">
      <formula>0</formula>
    </cfRule>
  </conditionalFormatting>
  <conditionalFormatting sqref="D585:AE586">
    <cfRule type="cellIs" dxfId="791" priority="101" operator="lessThan">
      <formula>0</formula>
    </cfRule>
  </conditionalFormatting>
  <conditionalFormatting sqref="D526:AE554">
    <cfRule type="cellIs" dxfId="790" priority="100" operator="lessThan">
      <formula>0</formula>
    </cfRule>
  </conditionalFormatting>
  <conditionalFormatting sqref="D524:AE525">
    <cfRule type="cellIs" dxfId="789" priority="99" operator="lessThan">
      <formula>0</formula>
    </cfRule>
  </conditionalFormatting>
  <conditionalFormatting sqref="D613:AE613">
    <cfRule type="cellIs" dxfId="788" priority="98" operator="lessThan">
      <formula>0</formula>
    </cfRule>
  </conditionalFormatting>
  <conditionalFormatting sqref="D637:AE638 D632:AE634 D624:AE624">
    <cfRule type="cellIs" dxfId="787" priority="97" operator="lessThan">
      <formula>0</formula>
    </cfRule>
  </conditionalFormatting>
  <conditionalFormatting sqref="D601:AE602">
    <cfRule type="cellIs" dxfId="786" priority="96" operator="lessThan">
      <formula>0</formula>
    </cfRule>
  </conditionalFormatting>
  <conditionalFormatting sqref="D603:AE603">
    <cfRule type="cellIs" dxfId="785" priority="95" operator="lessThan">
      <formula>0</formula>
    </cfRule>
  </conditionalFormatting>
  <conditionalFormatting sqref="D605:AE609">
    <cfRule type="cellIs" dxfId="784" priority="94" operator="lessThan">
      <formula>0</formula>
    </cfRule>
  </conditionalFormatting>
  <conditionalFormatting sqref="D611:AE612">
    <cfRule type="cellIs" dxfId="783" priority="93" operator="lessThan">
      <formula>0</formula>
    </cfRule>
  </conditionalFormatting>
  <conditionalFormatting sqref="D625:AE631">
    <cfRule type="cellIs" dxfId="782" priority="92" operator="lessThan">
      <formula>0</formula>
    </cfRule>
  </conditionalFormatting>
  <conditionalFormatting sqref="D635:AE636">
    <cfRule type="cellIs" dxfId="781" priority="91" operator="lessThan">
      <formula>0</formula>
    </cfRule>
  </conditionalFormatting>
  <conditionalFormatting sqref="D642:AE644">
    <cfRule type="cellIs" dxfId="780" priority="90" operator="lessThan">
      <formula>0</formula>
    </cfRule>
  </conditionalFormatting>
  <conditionalFormatting sqref="D645:AE645">
    <cfRule type="cellIs" dxfId="779" priority="89" operator="lessThan">
      <formula>0</formula>
    </cfRule>
  </conditionalFormatting>
  <conditionalFormatting sqref="D614:AE623">
    <cfRule type="cellIs" dxfId="778" priority="88" operator="lessThan">
      <formula>0</formula>
    </cfRule>
  </conditionalFormatting>
  <conditionalFormatting sqref="D659:AE659">
    <cfRule type="cellIs" dxfId="777" priority="87" operator="lessThan">
      <formula>0</formula>
    </cfRule>
  </conditionalFormatting>
  <conditionalFormatting sqref="D660:AE660">
    <cfRule type="cellIs" dxfId="776" priority="86" operator="lessThan">
      <formula>0</formula>
    </cfRule>
  </conditionalFormatting>
  <conditionalFormatting sqref="D661:AE661">
    <cfRule type="cellIs" dxfId="775" priority="85" operator="lessThan">
      <formula>0</formula>
    </cfRule>
  </conditionalFormatting>
  <conditionalFormatting sqref="C288:AE290">
    <cfRule type="cellIs" dxfId="774" priority="83" operator="lessThan">
      <formula>0</formula>
    </cfRule>
  </conditionalFormatting>
  <conditionalFormatting sqref="C304:C314">
    <cfRule type="cellIs" dxfId="773" priority="82" operator="lessThan">
      <formula>0</formula>
    </cfRule>
  </conditionalFormatting>
  <conditionalFormatting sqref="D304:AE314">
    <cfRule type="cellIs" dxfId="772" priority="81" operator="lessThan">
      <formula>0</formula>
    </cfRule>
  </conditionalFormatting>
  <conditionalFormatting sqref="C316:C327">
    <cfRule type="cellIs" dxfId="771" priority="80" operator="lessThan">
      <formula>0</formula>
    </cfRule>
  </conditionalFormatting>
  <conditionalFormatting sqref="D316:AE327">
    <cfRule type="cellIs" dxfId="770" priority="79" operator="lessThan">
      <formula>0</formula>
    </cfRule>
  </conditionalFormatting>
  <conditionalFormatting sqref="C329:C340">
    <cfRule type="cellIs" dxfId="769" priority="78" operator="lessThan">
      <formula>0</formula>
    </cfRule>
  </conditionalFormatting>
  <conditionalFormatting sqref="D329:AE340">
    <cfRule type="cellIs" dxfId="768" priority="77" operator="lessThan">
      <formula>0</formula>
    </cfRule>
  </conditionalFormatting>
  <conditionalFormatting sqref="C342:C348">
    <cfRule type="cellIs" dxfId="767" priority="76" operator="lessThan">
      <formula>0</formula>
    </cfRule>
  </conditionalFormatting>
  <conditionalFormatting sqref="D342:AE348">
    <cfRule type="cellIs" dxfId="766" priority="75" operator="lessThan">
      <formula>0</formula>
    </cfRule>
  </conditionalFormatting>
  <conditionalFormatting sqref="C351:C354">
    <cfRule type="cellIs" dxfId="765" priority="74" operator="lessThan">
      <formula>0</formula>
    </cfRule>
  </conditionalFormatting>
  <conditionalFormatting sqref="D351:AE354">
    <cfRule type="cellIs" dxfId="764" priority="73" operator="lessThan">
      <formula>0</formula>
    </cfRule>
  </conditionalFormatting>
  <conditionalFormatting sqref="C356:C357">
    <cfRule type="cellIs" dxfId="763" priority="36" operator="lessThan">
      <formula>0</formula>
    </cfRule>
  </conditionalFormatting>
  <conditionalFormatting sqref="D356:AE357">
    <cfRule type="cellIs" dxfId="762" priority="35" operator="lessThan">
      <formula>0</formula>
    </cfRule>
  </conditionalFormatting>
  <conditionalFormatting sqref="C360:C363">
    <cfRule type="cellIs" dxfId="761" priority="34" operator="lessThan">
      <formula>0</formula>
    </cfRule>
  </conditionalFormatting>
  <conditionalFormatting sqref="D360:AE363">
    <cfRule type="cellIs" dxfId="760" priority="33" operator="lessThan">
      <formula>0</formula>
    </cfRule>
  </conditionalFormatting>
  <conditionalFormatting sqref="C365:C366">
    <cfRule type="cellIs" dxfId="759" priority="32" operator="lessThan">
      <formula>0</formula>
    </cfRule>
  </conditionalFormatting>
  <conditionalFormatting sqref="D365:AE366">
    <cfRule type="cellIs" dxfId="758" priority="31" operator="lessThan">
      <formula>0</formula>
    </cfRule>
  </conditionalFormatting>
  <conditionalFormatting sqref="C369:C370">
    <cfRule type="cellIs" dxfId="757" priority="30" operator="lessThan">
      <formula>0</formula>
    </cfRule>
  </conditionalFormatting>
  <conditionalFormatting sqref="D369:AE370">
    <cfRule type="cellIs" dxfId="756" priority="29" operator="lessThan">
      <formula>0</formula>
    </cfRule>
  </conditionalFormatting>
  <conditionalFormatting sqref="C372:C373">
    <cfRule type="cellIs" dxfId="755" priority="28" operator="lessThan">
      <formula>0</formula>
    </cfRule>
  </conditionalFormatting>
  <conditionalFormatting sqref="D372:AE373">
    <cfRule type="cellIs" dxfId="754" priority="27" operator="lessThan">
      <formula>0</formula>
    </cfRule>
  </conditionalFormatting>
  <conditionalFormatting sqref="C375:C376">
    <cfRule type="cellIs" dxfId="753" priority="26" operator="lessThan">
      <formula>0</formula>
    </cfRule>
  </conditionalFormatting>
  <conditionalFormatting sqref="D375:AE376">
    <cfRule type="cellIs" dxfId="752" priority="25" operator="lessThan">
      <formula>0</formula>
    </cfRule>
  </conditionalFormatting>
  <conditionalFormatting sqref="C378:C379">
    <cfRule type="cellIs" dxfId="751" priority="24" operator="lessThan">
      <formula>0</formula>
    </cfRule>
  </conditionalFormatting>
  <conditionalFormatting sqref="D378:AE379">
    <cfRule type="cellIs" dxfId="750" priority="23" operator="lessThan">
      <formula>0</formula>
    </cfRule>
  </conditionalFormatting>
  <conditionalFormatting sqref="C381:C382">
    <cfRule type="cellIs" dxfId="749" priority="22" operator="lessThan">
      <formula>0</formula>
    </cfRule>
  </conditionalFormatting>
  <conditionalFormatting sqref="D381:AE382">
    <cfRule type="cellIs" dxfId="748" priority="21" operator="lessThan">
      <formula>0</formula>
    </cfRule>
  </conditionalFormatting>
  <conditionalFormatting sqref="C384">
    <cfRule type="cellIs" dxfId="747" priority="20" operator="lessThan">
      <formula>0</formula>
    </cfRule>
  </conditionalFormatting>
  <conditionalFormatting sqref="D384:AE384">
    <cfRule type="cellIs" dxfId="746" priority="19" operator="lessThan">
      <formula>0</formula>
    </cfRule>
  </conditionalFormatting>
  <conditionalFormatting sqref="C386:C390">
    <cfRule type="cellIs" dxfId="745" priority="18" operator="lessThan">
      <formula>0</formula>
    </cfRule>
  </conditionalFormatting>
  <conditionalFormatting sqref="D386:AE390">
    <cfRule type="cellIs" dxfId="744" priority="17" operator="lessThan">
      <formula>0</formula>
    </cfRule>
  </conditionalFormatting>
  <conditionalFormatting sqref="C392">
    <cfRule type="cellIs" dxfId="743" priority="16" operator="lessThan">
      <formula>0</formula>
    </cfRule>
  </conditionalFormatting>
  <conditionalFormatting sqref="D392:AE392">
    <cfRule type="cellIs" dxfId="742" priority="15" operator="lessThan">
      <formula>0</formula>
    </cfRule>
  </conditionalFormatting>
  <conditionalFormatting sqref="C394:C398">
    <cfRule type="cellIs" dxfId="741" priority="14" operator="lessThan">
      <formula>0</formula>
    </cfRule>
  </conditionalFormatting>
  <conditionalFormatting sqref="D394:AE398">
    <cfRule type="cellIs" dxfId="740" priority="13" operator="lessThan">
      <formula>0</formula>
    </cfRule>
  </conditionalFormatting>
  <conditionalFormatting sqref="C400">
    <cfRule type="cellIs" dxfId="739" priority="12" operator="lessThan">
      <formula>0</formula>
    </cfRule>
  </conditionalFormatting>
  <conditionalFormatting sqref="D400:AE400">
    <cfRule type="cellIs" dxfId="738" priority="11" operator="lessThan">
      <formula>0</formula>
    </cfRule>
  </conditionalFormatting>
  <conditionalFormatting sqref="C402:C406">
    <cfRule type="cellIs" dxfId="737" priority="10" operator="lessThan">
      <formula>0</formula>
    </cfRule>
  </conditionalFormatting>
  <conditionalFormatting sqref="D402:AE406">
    <cfRule type="cellIs" dxfId="736" priority="9" operator="lessThan">
      <formula>0</formula>
    </cfRule>
  </conditionalFormatting>
  <conditionalFormatting sqref="C408">
    <cfRule type="cellIs" dxfId="735" priority="8" operator="lessThan">
      <formula>0</formula>
    </cfRule>
  </conditionalFormatting>
  <conditionalFormatting sqref="D408:AE408">
    <cfRule type="cellIs" dxfId="734" priority="7" operator="lessThan">
      <formula>0</formula>
    </cfRule>
  </conditionalFormatting>
  <conditionalFormatting sqref="C410:C414">
    <cfRule type="cellIs" dxfId="733" priority="6" operator="lessThan">
      <formula>0</formula>
    </cfRule>
  </conditionalFormatting>
  <conditionalFormatting sqref="D410:AE414">
    <cfRule type="cellIs" dxfId="732" priority="5" operator="lessThan">
      <formula>0</formula>
    </cfRule>
  </conditionalFormatting>
  <conditionalFormatting sqref="C416">
    <cfRule type="cellIs" dxfId="731" priority="4" operator="lessThan">
      <formula>0</formula>
    </cfRule>
  </conditionalFormatting>
  <conditionalFormatting sqref="D416:AE416">
    <cfRule type="cellIs" dxfId="730" priority="3" operator="lessThan">
      <formula>0</formula>
    </cfRule>
  </conditionalFormatting>
  <conditionalFormatting sqref="C418:C423">
    <cfRule type="cellIs" dxfId="729" priority="2" operator="lessThan">
      <formula>0</formula>
    </cfRule>
  </conditionalFormatting>
  <conditionalFormatting sqref="D418:AE423">
    <cfRule type="cellIs" dxfId="728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-8230.4522456986597</v>
      </c>
      <c r="D4" s="28">
        <f t="shared" si="0"/>
        <v>-8484.6832579175425</v>
      </c>
      <c r="E4" s="28">
        <f t="shared" si="0"/>
        <v>-8868.3098286242457</v>
      </c>
      <c r="F4" s="28">
        <f t="shared" si="0"/>
        <v>-9233.2394215107997</v>
      </c>
      <c r="G4" s="28">
        <f t="shared" si="0"/>
        <v>-9503.7290212214448</v>
      </c>
      <c r="H4" s="28">
        <f t="shared" si="0"/>
        <v>-10082.472934262758</v>
      </c>
      <c r="I4" s="28">
        <f t="shared" si="0"/>
        <v>-10145.506709634561</v>
      </c>
      <c r="J4" s="28">
        <f t="shared" si="0"/>
        <v>-10116.728680722403</v>
      </c>
      <c r="K4" s="28">
        <f t="shared" si="0"/>
        <v>-10144.21410042067</v>
      </c>
      <c r="L4" s="28">
        <f t="shared" si="0"/>
        <v>-10427.743956370407</v>
      </c>
      <c r="M4" s="28">
        <f t="shared" si="0"/>
        <v>-10584.063760627407</v>
      </c>
      <c r="N4" s="28">
        <f t="shared" si="0"/>
        <v>-10793.813572365198</v>
      </c>
      <c r="O4" s="28">
        <f t="shared" si="0"/>
        <v>-11158.886804150819</v>
      </c>
      <c r="P4" s="28">
        <f t="shared" si="0"/>
        <v>-11194.989808692688</v>
      </c>
      <c r="Q4" s="28">
        <f t="shared" si="0"/>
        <v>-10127.864444492607</v>
      </c>
      <c r="R4" s="28">
        <f t="shared" si="0"/>
        <v>-10840.823653673498</v>
      </c>
      <c r="S4" s="28">
        <f t="shared" si="0"/>
        <v>-11778.904545230998</v>
      </c>
      <c r="T4" s="28">
        <f t="shared" si="0"/>
        <v>-12129.693878927617</v>
      </c>
      <c r="U4" s="28">
        <f t="shared" si="0"/>
        <v>-11953.471289855579</v>
      </c>
      <c r="V4" s="28">
        <f t="shared" si="0"/>
        <v>-12019.627742908737</v>
      </c>
      <c r="W4" s="28">
        <f t="shared" si="0"/>
        <v>-12223.687027357566</v>
      </c>
      <c r="X4" s="28">
        <f t="shared" si="0"/>
        <v>-12701.583554237261</v>
      </c>
      <c r="Y4" s="28">
        <f t="shared" si="0"/>
        <v>-12601.249949842146</v>
      </c>
      <c r="Z4" s="28">
        <f t="shared" si="0"/>
        <v>-12817.319800845198</v>
      </c>
      <c r="AA4" s="28">
        <f t="shared" si="0"/>
        <v>-12936.283605837387</v>
      </c>
      <c r="AB4" s="28">
        <f t="shared" si="0"/>
        <v>-12864.412557654796</v>
      </c>
      <c r="AC4" s="28">
        <f t="shared" si="0"/>
        <v>-13283.799070577668</v>
      </c>
      <c r="AD4" s="28">
        <f t="shared" si="0"/>
        <v>-12963.23486999184</v>
      </c>
      <c r="AE4" s="28">
        <f t="shared" si="0"/>
        <v>-12838.31734218057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-8230.4522456986597</v>
      </c>
      <c r="D297" s="28">
        <f t="shared" si="69"/>
        <v>-8484.6832579175425</v>
      </c>
      <c r="E297" s="28">
        <f t="shared" si="69"/>
        <v>-8868.3098286242457</v>
      </c>
      <c r="F297" s="28">
        <f t="shared" si="69"/>
        <v>-9233.2394215107997</v>
      </c>
      <c r="G297" s="28">
        <f t="shared" si="69"/>
        <v>-9503.7290212214448</v>
      </c>
      <c r="H297" s="28">
        <f t="shared" si="69"/>
        <v>-10082.472934262758</v>
      </c>
      <c r="I297" s="28">
        <f t="shared" si="69"/>
        <v>-10145.506709634561</v>
      </c>
      <c r="J297" s="28">
        <f t="shared" si="69"/>
        <v>-10116.728680722403</v>
      </c>
      <c r="K297" s="28">
        <f t="shared" si="69"/>
        <v>-10144.21410042067</v>
      </c>
      <c r="L297" s="28">
        <f t="shared" si="69"/>
        <v>-10427.743956370407</v>
      </c>
      <c r="M297" s="28">
        <f t="shared" si="69"/>
        <v>-10584.063760627407</v>
      </c>
      <c r="N297" s="28">
        <f t="shared" si="69"/>
        <v>-10793.813572365198</v>
      </c>
      <c r="O297" s="28">
        <f t="shared" si="69"/>
        <v>-11158.886804150819</v>
      </c>
      <c r="P297" s="28">
        <f t="shared" si="69"/>
        <v>-11194.989808692688</v>
      </c>
      <c r="Q297" s="28">
        <f t="shared" si="69"/>
        <v>-10127.864444492607</v>
      </c>
      <c r="R297" s="28">
        <f t="shared" si="69"/>
        <v>-10840.823653673498</v>
      </c>
      <c r="S297" s="28">
        <f t="shared" si="69"/>
        <v>-11778.904545230998</v>
      </c>
      <c r="T297" s="28">
        <f t="shared" si="69"/>
        <v>-12129.693878927617</v>
      </c>
      <c r="U297" s="28">
        <f t="shared" si="69"/>
        <v>-11953.471289855579</v>
      </c>
      <c r="V297" s="28">
        <f t="shared" si="69"/>
        <v>-12019.627742908737</v>
      </c>
      <c r="W297" s="28">
        <f t="shared" si="69"/>
        <v>-12223.687027357566</v>
      </c>
      <c r="X297" s="28">
        <f t="shared" si="69"/>
        <v>-12701.583554237261</v>
      </c>
      <c r="Y297" s="28">
        <f t="shared" si="69"/>
        <v>-12601.249949842146</v>
      </c>
      <c r="Z297" s="28">
        <f t="shared" si="69"/>
        <v>-12817.319800845198</v>
      </c>
      <c r="AA297" s="28">
        <f t="shared" si="69"/>
        <v>-12936.283605837387</v>
      </c>
      <c r="AB297" s="28">
        <f t="shared" si="69"/>
        <v>-12864.412557654796</v>
      </c>
      <c r="AC297" s="28">
        <f t="shared" si="69"/>
        <v>-13283.799070577668</v>
      </c>
      <c r="AD297" s="28">
        <f t="shared" si="69"/>
        <v>-12963.23486999184</v>
      </c>
      <c r="AE297" s="28">
        <f t="shared" si="69"/>
        <v>-12838.31734218057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-7505.0013677858187</v>
      </c>
      <c r="D298" s="21">
        <f t="shared" si="70"/>
        <v>-7916.6989098079548</v>
      </c>
      <c r="E298" s="21">
        <f t="shared" si="70"/>
        <v>-8313.3705836811459</v>
      </c>
      <c r="F298" s="21">
        <f t="shared" si="70"/>
        <v>-8684.2387344968956</v>
      </c>
      <c r="G298" s="21">
        <f t="shared" si="70"/>
        <v>-8859.5031969493903</v>
      </c>
      <c r="H298" s="21">
        <f t="shared" si="70"/>
        <v>-9301.0531723717031</v>
      </c>
      <c r="I298" s="21">
        <f t="shared" si="70"/>
        <v>-9398.8076203551827</v>
      </c>
      <c r="J298" s="21">
        <f t="shared" si="70"/>
        <v>-9308.9860673942694</v>
      </c>
      <c r="K298" s="21">
        <f t="shared" si="70"/>
        <v>-9445.151789109801</v>
      </c>
      <c r="L298" s="21">
        <f t="shared" si="70"/>
        <v>-9542.3443539110158</v>
      </c>
      <c r="M298" s="21">
        <f t="shared" si="70"/>
        <v>-9688.5109358961072</v>
      </c>
      <c r="N298" s="21">
        <f t="shared" si="70"/>
        <v>-9825.9648369182378</v>
      </c>
      <c r="O298" s="21">
        <f t="shared" si="70"/>
        <v>-10013.368353679318</v>
      </c>
      <c r="P298" s="21">
        <f t="shared" si="70"/>
        <v>-9913.5820619887927</v>
      </c>
      <c r="Q298" s="21">
        <f t="shared" si="70"/>
        <v>-9008.9715637695954</v>
      </c>
      <c r="R298" s="21">
        <f t="shared" si="70"/>
        <v>-9556.9067595136421</v>
      </c>
      <c r="S298" s="21">
        <f t="shared" si="70"/>
        <v>-10329.502537029777</v>
      </c>
      <c r="T298" s="21">
        <f t="shared" si="70"/>
        <v>-10813.904120538778</v>
      </c>
      <c r="U298" s="21">
        <f t="shared" si="70"/>
        <v>-10712.174051012387</v>
      </c>
      <c r="V298" s="21">
        <f t="shared" si="70"/>
        <v>-11121.180829173411</v>
      </c>
      <c r="W298" s="21">
        <f t="shared" si="70"/>
        <v>-11167.601184973877</v>
      </c>
      <c r="X298" s="21">
        <f t="shared" si="70"/>
        <v>-11553.716847292293</v>
      </c>
      <c r="Y298" s="21">
        <f t="shared" si="70"/>
        <v>-11587.34316959848</v>
      </c>
      <c r="Z298" s="21">
        <f t="shared" si="70"/>
        <v>-11769.947713262074</v>
      </c>
      <c r="AA298" s="21">
        <f t="shared" si="70"/>
        <v>-11880.70818034794</v>
      </c>
      <c r="AB298" s="21">
        <f t="shared" si="70"/>
        <v>-11733.664367986297</v>
      </c>
      <c r="AC298" s="21">
        <f t="shared" si="70"/>
        <v>-12120.35978776199</v>
      </c>
      <c r="AD298" s="21">
        <f t="shared" si="70"/>
        <v>-11848.479373989929</v>
      </c>
      <c r="AE298" s="21">
        <f t="shared" si="70"/>
        <v>-11716.193234901857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-2980.4244375359831</v>
      </c>
      <c r="D299" s="21">
        <f t="shared" si="71"/>
        <v>-3210.0742556823125</v>
      </c>
      <c r="E299" s="21">
        <f t="shared" si="71"/>
        <v>-3456.8077829336071</v>
      </c>
      <c r="F299" s="21">
        <f t="shared" si="71"/>
        <v>-3709.0935578400386</v>
      </c>
      <c r="G299" s="21">
        <f t="shared" si="71"/>
        <v>-4054.5286782700769</v>
      </c>
      <c r="H299" s="21">
        <f t="shared" si="71"/>
        <v>-4546.1858131476456</v>
      </c>
      <c r="I299" s="21">
        <f t="shared" si="71"/>
        <v>-5078.5184518815367</v>
      </c>
      <c r="J299" s="21">
        <f t="shared" si="71"/>
        <v>-5519.8264355556512</v>
      </c>
      <c r="K299" s="21">
        <f t="shared" si="71"/>
        <v>-5935.5068153576949</v>
      </c>
      <c r="L299" s="21">
        <f t="shared" si="71"/>
        <v>-6225.0967882447749</v>
      </c>
      <c r="M299" s="21">
        <f t="shared" si="71"/>
        <v>-6756.0156670560209</v>
      </c>
      <c r="N299" s="21">
        <f t="shared" si="71"/>
        <v>-7030.8577998480696</v>
      </c>
      <c r="O299" s="21">
        <f t="shared" si="71"/>
        <v>-6598.4265884546794</v>
      </c>
      <c r="P299" s="21">
        <f t="shared" si="71"/>
        <v>-7540.1204607732852</v>
      </c>
      <c r="Q299" s="21">
        <f t="shared" si="71"/>
        <v>-7531.8579626420697</v>
      </c>
      <c r="R299" s="21">
        <f t="shared" si="71"/>
        <v>-7718.9497773892826</v>
      </c>
      <c r="S299" s="21">
        <f t="shared" si="71"/>
        <v>-7907.1468880276789</v>
      </c>
      <c r="T299" s="21">
        <f t="shared" si="71"/>
        <v>-8055.8095225124525</v>
      </c>
      <c r="U299" s="21">
        <f t="shared" si="71"/>
        <v>-8132.1302574402853</v>
      </c>
      <c r="V299" s="21">
        <f t="shared" si="71"/>
        <v>-8332.0371657150918</v>
      </c>
      <c r="W299" s="21">
        <f t="shared" si="71"/>
        <v>-8508.3617922109242</v>
      </c>
      <c r="X299" s="21">
        <f t="shared" si="71"/>
        <v>-8848.9716877415194</v>
      </c>
      <c r="Y299" s="21">
        <f t="shared" si="71"/>
        <v>-9106.8624213120183</v>
      </c>
      <c r="Z299" s="21">
        <f t="shared" si="71"/>
        <v>-9152.9000018863917</v>
      </c>
      <c r="AA299" s="21">
        <f t="shared" si="71"/>
        <v>-9271.030770020534</v>
      </c>
      <c r="AB299" s="21">
        <f t="shared" si="71"/>
        <v>-9322.0062357228599</v>
      </c>
      <c r="AC299" s="21">
        <f>+AC300+AC349+AC364</f>
        <v>-9439.2379877149997</v>
      </c>
      <c r="AD299" s="21">
        <f t="shared" si="71"/>
        <v>-9200.6143358090612</v>
      </c>
      <c r="AE299" s="21">
        <f t="shared" si="71"/>
        <v>-9221.3977728654118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-2114.9607884814145</v>
      </c>
      <c r="D300" s="21">
        <f t="shared" si="72"/>
        <v>-2308.7179945204025</v>
      </c>
      <c r="E300" s="21">
        <f t="shared" si="72"/>
        <v>-2525.4770046647536</v>
      </c>
      <c r="F300" s="21">
        <f t="shared" si="72"/>
        <v>-2754.335693953833</v>
      </c>
      <c r="G300" s="21">
        <f t="shared" si="72"/>
        <v>-3131.0321419129318</v>
      </c>
      <c r="H300" s="21">
        <f t="shared" si="72"/>
        <v>-3630.4827284491812</v>
      </c>
      <c r="I300" s="21">
        <f t="shared" si="72"/>
        <v>-4244.9966454051428</v>
      </c>
      <c r="J300" s="21">
        <f t="shared" si="72"/>
        <v>-4787.0607081430244</v>
      </c>
      <c r="K300" s="21">
        <f t="shared" si="72"/>
        <v>-5255.4348800805656</v>
      </c>
      <c r="L300" s="21">
        <f t="shared" si="72"/>
        <v>-5581.2565067114101</v>
      </c>
      <c r="M300" s="21">
        <f t="shared" si="72"/>
        <v>-6184.8357046482579</v>
      </c>
      <c r="N300" s="21">
        <f t="shared" si="72"/>
        <v>-6484.9411760166495</v>
      </c>
      <c r="O300" s="21">
        <f t="shared" si="72"/>
        <v>-5940.9672207910571</v>
      </c>
      <c r="P300" s="21">
        <f t="shared" si="72"/>
        <v>-7081.6696903155889</v>
      </c>
      <c r="Q300" s="21">
        <f t="shared" si="72"/>
        <v>-7245.4208621736543</v>
      </c>
      <c r="R300" s="21">
        <f t="shared" si="72"/>
        <v>-7365.6962604645196</v>
      </c>
      <c r="S300" s="21">
        <f t="shared" si="72"/>
        <v>-7446.4371737008005</v>
      </c>
      <c r="T300" s="21">
        <f t="shared" si="72"/>
        <v>-7534.8850229550944</v>
      </c>
      <c r="U300" s="21">
        <f t="shared" si="72"/>
        <v>-7649.7147128223141</v>
      </c>
      <c r="V300" s="21">
        <f t="shared" si="72"/>
        <v>-7817.3325194695917</v>
      </c>
      <c r="W300" s="21">
        <f t="shared" si="72"/>
        <v>-8024.6468561305537</v>
      </c>
      <c r="X300" s="21">
        <f t="shared" si="72"/>
        <v>-8364.9845390877344</v>
      </c>
      <c r="Y300" s="21">
        <f t="shared" si="72"/>
        <v>-8669.6691171549937</v>
      </c>
      <c r="Z300" s="21">
        <f t="shared" si="72"/>
        <v>-8700.6700664560667</v>
      </c>
      <c r="AA300" s="21">
        <f t="shared" si="72"/>
        <v>-8815.8982871876615</v>
      </c>
      <c r="AB300" s="21">
        <f t="shared" si="72"/>
        <v>-8896.7168850138059</v>
      </c>
      <c r="AC300" s="21">
        <f t="shared" si="72"/>
        <v>-8961.8533177223217</v>
      </c>
      <c r="AD300" s="21">
        <f t="shared" si="72"/>
        <v>-8731.9065403541172</v>
      </c>
      <c r="AE300" s="21">
        <f t="shared" si="72"/>
        <v>-8782.7463692502497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-1626.0131142053028</v>
      </c>
      <c r="D301" s="21">
        <f t="shared" si="73"/>
        <v>-1675.9194454659419</v>
      </c>
      <c r="E301" s="21">
        <f t="shared" si="73"/>
        <v>-1733.4607826847598</v>
      </c>
      <c r="F301" s="21">
        <f t="shared" si="73"/>
        <v>-1806.8409164879915</v>
      </c>
      <c r="G301" s="21">
        <f t="shared" si="73"/>
        <v>-1895.1637021543179</v>
      </c>
      <c r="H301" s="21">
        <f t="shared" si="73"/>
        <v>-1988.5135357109841</v>
      </c>
      <c r="I301" s="21">
        <f t="shared" si="73"/>
        <v>-2072.2294110446674</v>
      </c>
      <c r="J301" s="21">
        <f t="shared" si="73"/>
        <v>-2155.5437392244958</v>
      </c>
      <c r="K301" s="21">
        <f t="shared" si="73"/>
        <v>-2242.9673497005338</v>
      </c>
      <c r="L301" s="21">
        <f t="shared" si="73"/>
        <v>-2311.6445162250247</v>
      </c>
      <c r="M301" s="21">
        <f t="shared" si="73"/>
        <v>-2371.3911406960165</v>
      </c>
      <c r="N301" s="21">
        <f t="shared" si="73"/>
        <v>-2416.2192171125953</v>
      </c>
      <c r="O301" s="21">
        <f t="shared" si="73"/>
        <v>-2451.7867488069596</v>
      </c>
      <c r="P301" s="21">
        <f t="shared" si="73"/>
        <v>-2485.2415197742403</v>
      </c>
      <c r="Q301" s="21">
        <f t="shared" si="73"/>
        <v>-2515.8489698488952</v>
      </c>
      <c r="R301" s="21">
        <f t="shared" si="73"/>
        <v>-2512.9777111447502</v>
      </c>
      <c r="S301" s="21">
        <f t="shared" si="73"/>
        <v>-2505.2622067480438</v>
      </c>
      <c r="T301" s="21">
        <f t="shared" si="73"/>
        <v>-2493.1087585183441</v>
      </c>
      <c r="U301" s="21">
        <f t="shared" si="73"/>
        <v>-2481.9171765133224</v>
      </c>
      <c r="V301" s="21">
        <f t="shared" si="73"/>
        <v>-2471.8340588620827</v>
      </c>
      <c r="W301" s="21">
        <f t="shared" si="73"/>
        <v>-2461.1351024140608</v>
      </c>
      <c r="X301" s="21">
        <f t="shared" si="73"/>
        <v>-2450.1540928561785</v>
      </c>
      <c r="Y301" s="21">
        <f t="shared" si="73"/>
        <v>-2437.2970613738571</v>
      </c>
      <c r="Z301" s="21">
        <f t="shared" si="73"/>
        <v>-2427.4469975006173</v>
      </c>
      <c r="AA301" s="21">
        <f t="shared" si="73"/>
        <v>-2420.6886201354791</v>
      </c>
      <c r="AB301" s="21">
        <f t="shared" si="73"/>
        <v>-2411.9727056508823</v>
      </c>
      <c r="AC301" s="21">
        <f t="shared" si="73"/>
        <v>-2402.5289559150929</v>
      </c>
      <c r="AD301" s="21">
        <f t="shared" si="73"/>
        <v>-2392.7270503231089</v>
      </c>
      <c r="AE301" s="21">
        <f t="shared" si="73"/>
        <v>-2385.507880068993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-1591.4500817302192</v>
      </c>
      <c r="D302" s="21">
        <f t="shared" si="74"/>
        <v>-1631.5563330234224</v>
      </c>
      <c r="E302" s="21">
        <f t="shared" si="74"/>
        <v>-1679.2403417811379</v>
      </c>
      <c r="F302" s="21">
        <f t="shared" si="74"/>
        <v>-1742.9248232001826</v>
      </c>
      <c r="G302" s="21">
        <f t="shared" si="74"/>
        <v>-1824.1610244796211</v>
      </c>
      <c r="H302" s="21">
        <f t="shared" si="74"/>
        <v>-1911.1487282887285</v>
      </c>
      <c r="I302" s="21">
        <f t="shared" si="74"/>
        <v>-1990.5343717375526</v>
      </c>
      <c r="J302" s="21">
        <f t="shared" si="74"/>
        <v>-2071.550210783636</v>
      </c>
      <c r="K302" s="21">
        <f t="shared" si="74"/>
        <v>-2155.87451022205</v>
      </c>
      <c r="L302" s="21">
        <f t="shared" si="74"/>
        <v>-2222.0829089644444</v>
      </c>
      <c r="M302" s="21">
        <f t="shared" si="74"/>
        <v>-2279.9910491042424</v>
      </c>
      <c r="N302" s="21">
        <f t="shared" si="74"/>
        <v>-2323.4354051802179</v>
      </c>
      <c r="O302" s="21">
        <f t="shared" si="74"/>
        <v>-2357.9608301857288</v>
      </c>
      <c r="P302" s="21">
        <f t="shared" si="74"/>
        <v>-2390.9751007297527</v>
      </c>
      <c r="Q302" s="21">
        <f t="shared" si="74"/>
        <v>-2420.1600721740283</v>
      </c>
      <c r="R302" s="21">
        <f t="shared" si="74"/>
        <v>-2417.0500440612032</v>
      </c>
      <c r="S302" s="21">
        <f t="shared" si="74"/>
        <v>-2408.9878486666148</v>
      </c>
      <c r="T302" s="21">
        <f t="shared" si="74"/>
        <v>-2396.7736769214712</v>
      </c>
      <c r="U302" s="21">
        <f t="shared" si="74"/>
        <v>-2385.4565519129897</v>
      </c>
      <c r="V302" s="21">
        <f t="shared" si="74"/>
        <v>-2375.2233213362688</v>
      </c>
      <c r="W302" s="21">
        <f t="shared" si="74"/>
        <v>-2364.55645278262</v>
      </c>
      <c r="X302" s="21">
        <f t="shared" si="74"/>
        <v>-2352.8798970360735</v>
      </c>
      <c r="Y302" s="21">
        <f t="shared" si="74"/>
        <v>-2339.4440124560224</v>
      </c>
      <c r="Z302" s="21">
        <f t="shared" si="74"/>
        <v>-2328.832576365684</v>
      </c>
      <c r="AA302" s="21">
        <f t="shared" si="74"/>
        <v>-2318.4424827204671</v>
      </c>
      <c r="AB302" s="21">
        <f t="shared" si="74"/>
        <v>-2307.7168051216531</v>
      </c>
      <c r="AC302" s="21">
        <f t="shared" si="74"/>
        <v>-2296.7242959986129</v>
      </c>
      <c r="AD302" s="21">
        <f t="shared" si="74"/>
        <v>-2285.8069950887934</v>
      </c>
      <c r="AE302" s="21">
        <f t="shared" si="74"/>
        <v>-2274.3918385173492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-20.346242613653054</v>
      </c>
      <c r="D306" s="35">
        <v>-20.512484460743313</v>
      </c>
      <c r="E306" s="35">
        <v>-20.676202364008827</v>
      </c>
      <c r="F306" s="35">
        <v>-20.893236629225111</v>
      </c>
      <c r="G306" s="35">
        <v>-21.116172135048984</v>
      </c>
      <c r="H306" s="35">
        <v>-21.368949908602076</v>
      </c>
      <c r="I306" s="35">
        <v>-21.797723787561022</v>
      </c>
      <c r="J306" s="35">
        <v>-22.218411235434782</v>
      </c>
      <c r="K306" s="35">
        <v>-22.797145628920763</v>
      </c>
      <c r="L306" s="35">
        <v>-23.428495100784257</v>
      </c>
      <c r="M306" s="35">
        <v>-24.044639713338089</v>
      </c>
      <c r="N306" s="35">
        <v>-24.587905205598055</v>
      </c>
      <c r="O306" s="35">
        <v>-25.162868403166755</v>
      </c>
      <c r="P306" s="35">
        <v>-25.789221100242298</v>
      </c>
      <c r="Q306" s="35">
        <v>-26.497347978983335</v>
      </c>
      <c r="R306" s="35">
        <v>-27.231741627664718</v>
      </c>
      <c r="S306" s="35">
        <v>-27.773461551260763</v>
      </c>
      <c r="T306" s="35">
        <v>-28.291557995151976</v>
      </c>
      <c r="U306" s="35">
        <v>-28.824577638576923</v>
      </c>
      <c r="V306" s="35">
        <v>-29.303341265459288</v>
      </c>
      <c r="W306" s="35">
        <v>-29.69626850336547</v>
      </c>
      <c r="X306" s="35">
        <v>-30.063280181977607</v>
      </c>
      <c r="Y306" s="35">
        <v>-30.478284914562828</v>
      </c>
      <c r="Z306" s="35">
        <v>-30.861245378264172</v>
      </c>
      <c r="AA306" s="35">
        <v>-31.228513878679852</v>
      </c>
      <c r="AB306" s="35">
        <v>-31.515006894042052</v>
      </c>
      <c r="AC306" s="35">
        <v>-31.790847639792034</v>
      </c>
      <c r="AD306" s="35">
        <v>-32.006694200036428</v>
      </c>
      <c r="AE306" s="35">
        <v>-32.168683017849951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-157.33014574377012</v>
      </c>
      <c r="D308" s="35">
        <v>-163.71643796059948</v>
      </c>
      <c r="E308" s="35">
        <v>-172.23003828685876</v>
      </c>
      <c r="F308" s="35">
        <v>-180.81340876160283</v>
      </c>
      <c r="G308" s="35">
        <v>-189.36151450490186</v>
      </c>
      <c r="H308" s="35">
        <v>-196.76436194029026</v>
      </c>
      <c r="I308" s="35">
        <v>-205.00099111517</v>
      </c>
      <c r="J308" s="35">
        <v>-212.95127594305629</v>
      </c>
      <c r="K308" s="35">
        <v>-218.98493628583739</v>
      </c>
      <c r="L308" s="35">
        <v>-223.97977683550693</v>
      </c>
      <c r="M308" s="35">
        <v>-228.15771033108453</v>
      </c>
      <c r="N308" s="35">
        <v>-231.30192153063314</v>
      </c>
      <c r="O308" s="35">
        <v>-234.07055338161337</v>
      </c>
      <c r="P308" s="35">
        <v>-236.92599160358705</v>
      </c>
      <c r="Q308" s="35">
        <v>-239.80214804605322</v>
      </c>
      <c r="R308" s="35">
        <v>-240.80251222834707</v>
      </c>
      <c r="S308" s="35">
        <v>-241.00578367731353</v>
      </c>
      <c r="T308" s="35">
        <v>-240.40644228948869</v>
      </c>
      <c r="U308" s="35">
        <v>-239.44599343487735</v>
      </c>
      <c r="V308" s="35">
        <v>-238.37046194219121</v>
      </c>
      <c r="W308" s="35">
        <v>-237.29163447706847</v>
      </c>
      <c r="X308" s="35">
        <v>-236.30796146884845</v>
      </c>
      <c r="Y308" s="35">
        <v>-235.35476352659444</v>
      </c>
      <c r="Z308" s="35">
        <v>-234.57429452273908</v>
      </c>
      <c r="AA308" s="35">
        <v>-233.41507898529687</v>
      </c>
      <c r="AB308" s="35">
        <v>-232.46187845661041</v>
      </c>
      <c r="AC308" s="35">
        <v>-231.49495423000562</v>
      </c>
      <c r="AD308" s="35">
        <v>-230.53724978641733</v>
      </c>
      <c r="AE308" s="35">
        <v>-229.57881355103902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-82.651403990226072</v>
      </c>
      <c r="D310" s="35">
        <v>-82.971600283556583</v>
      </c>
      <c r="E310" s="35">
        <v>-83.309720498212712</v>
      </c>
      <c r="F310" s="35">
        <v>-83.71453249268896</v>
      </c>
      <c r="G310" s="35">
        <v>-84.202954773079355</v>
      </c>
      <c r="H310" s="35">
        <v>-84.72828742937493</v>
      </c>
      <c r="I310" s="35">
        <v>-85.583270918816979</v>
      </c>
      <c r="J310" s="35">
        <v>-86.539603422247168</v>
      </c>
      <c r="K310" s="35">
        <v>-87.403826712220848</v>
      </c>
      <c r="L310" s="35">
        <v>-88.220253807811318</v>
      </c>
      <c r="M310" s="35">
        <v>-89.014119411742783</v>
      </c>
      <c r="N310" s="35">
        <v>-89.858552376868175</v>
      </c>
      <c r="O310" s="35">
        <v>-90.869955788801519</v>
      </c>
      <c r="P310" s="35">
        <v>-92.073376012921926</v>
      </c>
      <c r="Q310" s="35">
        <v>-93.249140396643128</v>
      </c>
      <c r="R310" s="35">
        <v>-94.446518040356935</v>
      </c>
      <c r="S310" s="35">
        <v>-95.607334438244038</v>
      </c>
      <c r="T310" s="35">
        <v>-96.618214131650859</v>
      </c>
      <c r="U310" s="35">
        <v>-97.548861575917016</v>
      </c>
      <c r="V310" s="35">
        <v>-98.673813104055341</v>
      </c>
      <c r="W310" s="35">
        <v>-99.702829882645148</v>
      </c>
      <c r="X310" s="35">
        <v>-100.66343422960141</v>
      </c>
      <c r="Y310" s="35">
        <v>-101.54667198335147</v>
      </c>
      <c r="Z310" s="35">
        <v>-102.2567807414223</v>
      </c>
      <c r="AA310" s="35">
        <v>-102.87761814067871</v>
      </c>
      <c r="AB310" s="35">
        <v>-103.44517783852773</v>
      </c>
      <c r="AC310" s="35">
        <v>-103.87692906849431</v>
      </c>
      <c r="AD310" s="35">
        <v>-104.26179181501944</v>
      </c>
      <c r="AE310" s="35">
        <v>-104.57879296545141</v>
      </c>
    </row>
    <row r="311" spans="1:31" x14ac:dyDescent="0.2">
      <c r="A311" s="9" t="s">
        <v>570</v>
      </c>
      <c r="B311" s="4" t="s">
        <v>749</v>
      </c>
      <c r="C311" s="35">
        <v>-1309.4894393732156</v>
      </c>
      <c r="D311" s="35">
        <v>-1342.6053066121133</v>
      </c>
      <c r="E311" s="35">
        <v>-1381.0744017433981</v>
      </c>
      <c r="F311" s="35">
        <v>-1435.3093686901695</v>
      </c>
      <c r="G311" s="35">
        <v>-1507.064116909502</v>
      </c>
      <c r="H311" s="35">
        <v>-1585.6569630372446</v>
      </c>
      <c r="I311" s="35">
        <v>-1655.3267826538763</v>
      </c>
      <c r="J311" s="35">
        <v>-1726.7787770546888</v>
      </c>
      <c r="K311" s="35">
        <v>-1803.3872078689062</v>
      </c>
      <c r="L311" s="35">
        <v>-1862.9128901252461</v>
      </c>
      <c r="M311" s="35">
        <v>-1914.938816547173</v>
      </c>
      <c r="N311" s="35">
        <v>-1953.5427886932391</v>
      </c>
      <c r="O311" s="35">
        <v>-1983.3708426347848</v>
      </c>
      <c r="P311" s="35">
        <v>-2011.23318731874</v>
      </c>
      <c r="Q311" s="35">
        <v>-2035.0667138461174</v>
      </c>
      <c r="R311" s="35">
        <v>-2028.6521885976147</v>
      </c>
      <c r="S311" s="35">
        <v>-2018.4759984572258</v>
      </c>
      <c r="T311" s="35">
        <v>-2004.8873752073791</v>
      </c>
      <c r="U311" s="35">
        <v>-1992.6716555882867</v>
      </c>
      <c r="V311" s="35">
        <v>-1981.6701765938917</v>
      </c>
      <c r="W311" s="35">
        <v>-1970.4401852511003</v>
      </c>
      <c r="X311" s="35">
        <v>-1958.2111108085226</v>
      </c>
      <c r="Y311" s="35">
        <v>-1944.203813506153</v>
      </c>
      <c r="Z311" s="35">
        <v>-1933.1088069137363</v>
      </c>
      <c r="AA311" s="35">
        <v>-1922.7461958108747</v>
      </c>
      <c r="AB311" s="35">
        <v>-1912.0193012245022</v>
      </c>
      <c r="AC311" s="35">
        <v>-1901.1741836508563</v>
      </c>
      <c r="AD311" s="35">
        <v>-1890.4724956871876</v>
      </c>
      <c r="AE311" s="35">
        <v>-1879.3748336404828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-14.056227022320288</v>
      </c>
      <c r="D313" s="35">
        <v>-14.087464926321715</v>
      </c>
      <c r="E313" s="35">
        <v>-14.105958535296928</v>
      </c>
      <c r="F313" s="35">
        <v>-14.13825578933575</v>
      </c>
      <c r="G313" s="35">
        <v>-14.183498309570874</v>
      </c>
      <c r="H313" s="35">
        <v>-14.22611228238808</v>
      </c>
      <c r="I313" s="35">
        <v>-14.287548985418908</v>
      </c>
      <c r="J313" s="35">
        <v>-14.397740374232566</v>
      </c>
      <c r="K313" s="35">
        <v>-14.490926271103744</v>
      </c>
      <c r="L313" s="35">
        <v>-14.568088574648703</v>
      </c>
      <c r="M313" s="35">
        <v>-14.671280098457963</v>
      </c>
      <c r="N313" s="35">
        <v>-14.776314565705439</v>
      </c>
      <c r="O313" s="35">
        <v>-14.892553972734994</v>
      </c>
      <c r="P313" s="35">
        <v>-15.009410440342082</v>
      </c>
      <c r="Q313" s="35">
        <v>-15.124668780703608</v>
      </c>
      <c r="R313" s="35">
        <v>-15.320211591111423</v>
      </c>
      <c r="S313" s="35">
        <v>-15.476888100520926</v>
      </c>
      <c r="T313" s="35">
        <v>-15.659592087622109</v>
      </c>
      <c r="U313" s="35">
        <v>-15.876230490622209</v>
      </c>
      <c r="V313" s="35">
        <v>-16.117014638244601</v>
      </c>
      <c r="W313" s="35">
        <v>-16.343559223918032</v>
      </c>
      <c r="X313" s="35">
        <v>-16.564029055234762</v>
      </c>
      <c r="Y313" s="35">
        <v>-16.801957689382782</v>
      </c>
      <c r="Z313" s="35">
        <v>-16.985481967193294</v>
      </c>
      <c r="AA313" s="35">
        <v>-17.145701587093491</v>
      </c>
      <c r="AB313" s="35">
        <v>-17.261854194401845</v>
      </c>
      <c r="AC313" s="35">
        <v>-17.391895681501694</v>
      </c>
      <c r="AD313" s="35">
        <v>-17.551709725865525</v>
      </c>
      <c r="AE313" s="35">
        <v>-17.73031315704775</v>
      </c>
    </row>
    <row r="314" spans="1:31" x14ac:dyDescent="0.2">
      <c r="A314" s="9" t="s">
        <v>575</v>
      </c>
      <c r="B314" s="4" t="s">
        <v>572</v>
      </c>
      <c r="C314" s="35">
        <v>-7.5766229870338071</v>
      </c>
      <c r="D314" s="35">
        <v>-7.6630387800880397</v>
      </c>
      <c r="E314" s="35">
        <v>-7.8440203533628106</v>
      </c>
      <c r="F314" s="35">
        <v>-8.0560208371604247</v>
      </c>
      <c r="G314" s="35">
        <v>-8.232767847518053</v>
      </c>
      <c r="H314" s="35">
        <v>-8.4040536908285866</v>
      </c>
      <c r="I314" s="35">
        <v>-8.5380542767096248</v>
      </c>
      <c r="J314" s="35">
        <v>-8.6644027539765744</v>
      </c>
      <c r="K314" s="35">
        <v>-8.8104674550607456</v>
      </c>
      <c r="L314" s="35">
        <v>-8.9734045204474082</v>
      </c>
      <c r="M314" s="35">
        <v>-9.1644830024463033</v>
      </c>
      <c r="N314" s="35">
        <v>-9.3679228081743453</v>
      </c>
      <c r="O314" s="35">
        <v>-9.594056004626859</v>
      </c>
      <c r="P314" s="35">
        <v>-9.9439142539196546</v>
      </c>
      <c r="Q314" s="35">
        <v>-10.420053125527176</v>
      </c>
      <c r="R314" s="35">
        <v>-10.596871976108385</v>
      </c>
      <c r="S314" s="35">
        <v>-10.64838244204917</v>
      </c>
      <c r="T314" s="35">
        <v>-10.910495210178281</v>
      </c>
      <c r="U314" s="35">
        <v>-11.089233184709297</v>
      </c>
      <c r="V314" s="35">
        <v>-11.088513792426696</v>
      </c>
      <c r="W314" s="35">
        <v>-11.081975444522497</v>
      </c>
      <c r="X314" s="35">
        <v>-11.0700812918891</v>
      </c>
      <c r="Y314" s="35">
        <v>-11.05852083597798</v>
      </c>
      <c r="Z314" s="35">
        <v>-11.04596684232876</v>
      </c>
      <c r="AA314" s="35">
        <v>-11.029374317843624</v>
      </c>
      <c r="AB314" s="35">
        <v>-11.013586513568796</v>
      </c>
      <c r="AC314" s="35">
        <v>-10.995485727962532</v>
      </c>
      <c r="AD314" s="35">
        <v>-10.97705387426689</v>
      </c>
      <c r="AE314" s="35">
        <v>-10.960402185478076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-17.109990771715982</v>
      </c>
      <c r="D315" s="21">
        <f t="shared" si="75"/>
        <v>-26.485108355961231</v>
      </c>
      <c r="E315" s="21">
        <f t="shared" si="75"/>
        <v>-35.581476901562027</v>
      </c>
      <c r="F315" s="21">
        <f t="shared" si="75"/>
        <v>-44.398283908178449</v>
      </c>
      <c r="G315" s="21">
        <f t="shared" si="75"/>
        <v>-50.408604439182206</v>
      </c>
      <c r="H315" s="21">
        <f t="shared" si="75"/>
        <v>-55.959059428783377</v>
      </c>
      <c r="I315" s="21">
        <f t="shared" si="75"/>
        <v>-59.428745594967438</v>
      </c>
      <c r="J315" s="21">
        <f t="shared" si="75"/>
        <v>-61.06657022749657</v>
      </c>
      <c r="K315" s="21">
        <f t="shared" si="75"/>
        <v>-63.546699993669463</v>
      </c>
      <c r="L315" s="21">
        <f t="shared" si="75"/>
        <v>-65.549269202532059</v>
      </c>
      <c r="M315" s="21">
        <f t="shared" si="75"/>
        <v>-66.903697834732668</v>
      </c>
      <c r="N315" s="21">
        <f t="shared" si="75"/>
        <v>-68.003708345917673</v>
      </c>
      <c r="O315" s="21">
        <f t="shared" si="75"/>
        <v>-68.793004503589344</v>
      </c>
      <c r="P315" s="21">
        <f t="shared" si="75"/>
        <v>-69.138185938223685</v>
      </c>
      <c r="Q315" s="21">
        <f t="shared" si="75"/>
        <v>-70.394574873013369</v>
      </c>
      <c r="R315" s="21">
        <f t="shared" si="75"/>
        <v>-70.534230379481556</v>
      </c>
      <c r="S315" s="21">
        <f t="shared" si="75"/>
        <v>-70.77320214192072</v>
      </c>
      <c r="T315" s="21">
        <f t="shared" si="75"/>
        <v>-70.828094160002365</v>
      </c>
      <c r="U315" s="21">
        <f t="shared" si="75"/>
        <v>-70.97108413334773</v>
      </c>
      <c r="V315" s="21">
        <f t="shared" si="75"/>
        <v>-71.113983352891822</v>
      </c>
      <c r="W315" s="21">
        <f t="shared" si="75"/>
        <v>-71.128025497052263</v>
      </c>
      <c r="X315" s="21">
        <f t="shared" si="75"/>
        <v>-71.856489150465634</v>
      </c>
      <c r="Y315" s="21">
        <f t="shared" si="75"/>
        <v>-72.467321823292863</v>
      </c>
      <c r="Z315" s="21">
        <f t="shared" si="75"/>
        <v>-73.305047559397153</v>
      </c>
      <c r="AA315" s="21">
        <f t="shared" si="75"/>
        <v>-77.027226603477516</v>
      </c>
      <c r="AB315" s="21">
        <f t="shared" si="75"/>
        <v>-79.095635213920374</v>
      </c>
      <c r="AC315" s="21">
        <f t="shared" si="75"/>
        <v>-80.715179926750736</v>
      </c>
      <c r="AD315" s="21">
        <f t="shared" si="75"/>
        <v>-81.898749306113459</v>
      </c>
      <c r="AE315" s="21">
        <f t="shared" si="75"/>
        <v>-86.158559863807426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-4.4530264300041769E-2</v>
      </c>
      <c r="H321" s="35">
        <v>-8.9060528600083538E-2</v>
      </c>
      <c r="I321" s="35">
        <v>-8.9060528600083538E-2</v>
      </c>
      <c r="J321" s="35">
        <v>-8.9060528600083538E-2</v>
      </c>
      <c r="K321" s="35">
        <v>-8.9060528600083538E-2</v>
      </c>
      <c r="L321" s="35">
        <v>-8.9060528600083538E-2</v>
      </c>
      <c r="M321" s="35">
        <v>-8.9060528600083538E-2</v>
      </c>
      <c r="N321" s="35">
        <v>-8.9060528600083538E-2</v>
      </c>
      <c r="O321" s="35">
        <v>-8.9060528600083538E-2</v>
      </c>
      <c r="P321" s="35">
        <v>-8.9060528600083538E-2</v>
      </c>
      <c r="Q321" s="35">
        <v>-8.9060528600083538E-2</v>
      </c>
      <c r="R321" s="35">
        <v>-8.9060528600083538E-2</v>
      </c>
      <c r="S321" s="35">
        <v>-8.9060528600083538E-2</v>
      </c>
      <c r="T321" s="35">
        <v>-8.9060528600083538E-2</v>
      </c>
      <c r="U321" s="35">
        <v>-8.9060528600083538E-2</v>
      </c>
      <c r="V321" s="35">
        <v>-8.9060528600083538E-2</v>
      </c>
      <c r="W321" s="35">
        <v>-8.9060528600083538E-2</v>
      </c>
      <c r="X321" s="35">
        <v>-8.9060528600083538E-2</v>
      </c>
      <c r="Y321" s="35">
        <v>-9.0841739172085212E-2</v>
      </c>
      <c r="Z321" s="35">
        <v>-9.0841739172085212E-2</v>
      </c>
      <c r="AA321" s="35">
        <v>-9.0841739172085212E-2</v>
      </c>
      <c r="AB321" s="35">
        <v>-9.0841739172085212E-2</v>
      </c>
      <c r="AC321" s="35">
        <v>-9.4738137298338881E-2</v>
      </c>
      <c r="AD321" s="35">
        <v>-9.4738137298338881E-2</v>
      </c>
      <c r="AE321" s="35">
        <v>-9.4738137298338881E-2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-0.1429899733453725</v>
      </c>
      <c r="V323" s="35">
        <v>-0.2731236072890677</v>
      </c>
      <c r="W323" s="35">
        <v>-0.2731236072890677</v>
      </c>
      <c r="X323" s="35">
        <v>-0.2731236072890677</v>
      </c>
      <c r="Y323" s="35">
        <v>-0.2731236072890677</v>
      </c>
      <c r="Z323" s="35">
        <v>-0.2731236072890677</v>
      </c>
      <c r="AA323" s="35">
        <v>-0.2731236072890677</v>
      </c>
      <c r="AB323" s="35">
        <v>-0.2731236072890677</v>
      </c>
      <c r="AC323" s="35">
        <v>-0.2731236072890677</v>
      </c>
      <c r="AD323" s="35">
        <v>-0.5430085947288581</v>
      </c>
      <c r="AE323" s="35">
        <v>-0.93851277632244134</v>
      </c>
    </row>
    <row r="324" spans="1:31" x14ac:dyDescent="0.2">
      <c r="A324" s="9" t="s">
        <v>587</v>
      </c>
      <c r="B324" s="4" t="s">
        <v>749</v>
      </c>
      <c r="C324" s="35">
        <v>-16.975292763821113</v>
      </c>
      <c r="D324" s="35">
        <v>-26.090303850062483</v>
      </c>
      <c r="E324" s="35">
        <v>-35.175060498430959</v>
      </c>
      <c r="F324" s="35">
        <v>-43.991867505047381</v>
      </c>
      <c r="G324" s="35">
        <v>-49.953013012858172</v>
      </c>
      <c r="H324" s="35">
        <v>-55.4589377381593</v>
      </c>
      <c r="I324" s="35">
        <v>-58.928623904343361</v>
      </c>
      <c r="J324" s="35">
        <v>-60.566448536872493</v>
      </c>
      <c r="K324" s="35">
        <v>-63.023313141522173</v>
      </c>
      <c r="L324" s="35">
        <v>-65.002617188861549</v>
      </c>
      <c r="M324" s="35">
        <v>-66.357045821062158</v>
      </c>
      <c r="N324" s="35">
        <v>-67.457056332247163</v>
      </c>
      <c r="O324" s="35">
        <v>-68.246352489918834</v>
      </c>
      <c r="P324" s="35">
        <v>-68.591533924553175</v>
      </c>
      <c r="Q324" s="35">
        <v>-69.847922859342859</v>
      </c>
      <c r="R324" s="35">
        <v>-69.987578365811046</v>
      </c>
      <c r="S324" s="35">
        <v>-70.22655012825021</v>
      </c>
      <c r="T324" s="35">
        <v>-70.281442146331855</v>
      </c>
      <c r="U324" s="35">
        <v>-70.281442146331855</v>
      </c>
      <c r="V324" s="35">
        <v>-70.294207731932246</v>
      </c>
      <c r="W324" s="35">
        <v>-70.308249876092688</v>
      </c>
      <c r="X324" s="35">
        <v>-70.773555471226629</v>
      </c>
      <c r="Y324" s="35">
        <v>-71.105460696836587</v>
      </c>
      <c r="Z324" s="35">
        <v>-71.679912048853822</v>
      </c>
      <c r="AA324" s="35">
        <v>-75.097259314076311</v>
      </c>
      <c r="AB324" s="35">
        <v>-76.910100125186673</v>
      </c>
      <c r="AC324" s="35">
        <v>-78.42716231793618</v>
      </c>
      <c r="AD324" s="35">
        <v>-79.319093783834916</v>
      </c>
      <c r="AE324" s="35">
        <v>-82.53500010828337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-2.3265161523212077E-2</v>
      </c>
      <c r="L326" s="35">
        <v>-4.6530323046424155E-2</v>
      </c>
      <c r="M326" s="35">
        <v>-4.6530323046424155E-2</v>
      </c>
      <c r="N326" s="35">
        <v>-4.6530323046424155E-2</v>
      </c>
      <c r="O326" s="35">
        <v>-4.6530323046424155E-2</v>
      </c>
      <c r="P326" s="35">
        <v>-4.6530323046424155E-2</v>
      </c>
      <c r="Q326" s="35">
        <v>-4.6530323046424155E-2</v>
      </c>
      <c r="R326" s="35">
        <v>-4.6530323046424155E-2</v>
      </c>
      <c r="S326" s="35">
        <v>-4.6530323046424155E-2</v>
      </c>
      <c r="T326" s="35">
        <v>-4.6530323046424155E-2</v>
      </c>
      <c r="U326" s="35">
        <v>-4.6530323046424155E-2</v>
      </c>
      <c r="V326" s="35">
        <v>-4.6530323046424155E-2</v>
      </c>
      <c r="W326" s="35">
        <v>-4.6530323046424155E-2</v>
      </c>
      <c r="X326" s="35">
        <v>-0.30968838132585685</v>
      </c>
      <c r="Y326" s="35">
        <v>-0.58683461797112069</v>
      </c>
      <c r="Z326" s="35">
        <v>-0.85010900205816964</v>
      </c>
      <c r="AA326" s="35">
        <v>-1.1549407809160557</v>
      </c>
      <c r="AB326" s="35">
        <v>-1.4105085802485404</v>
      </c>
      <c r="AC326" s="35">
        <v>-1.5090947022031518</v>
      </c>
      <c r="AD326" s="35">
        <v>-1.5308476282273551</v>
      </c>
      <c r="AE326" s="35">
        <v>-2.1792476798792757</v>
      </c>
    </row>
    <row r="327" spans="1:31" x14ac:dyDescent="0.2">
      <c r="A327" s="9" t="s">
        <v>590</v>
      </c>
      <c r="B327" s="4" t="s">
        <v>572</v>
      </c>
      <c r="C327" s="35">
        <v>-0.13469800789486738</v>
      </c>
      <c r="D327" s="35">
        <v>-0.39480450589874921</v>
      </c>
      <c r="E327" s="35">
        <v>-0.40641640313106536</v>
      </c>
      <c r="F327" s="35">
        <v>-0.40641640313106536</v>
      </c>
      <c r="G327" s="35">
        <v>-0.41106116202399179</v>
      </c>
      <c r="H327" s="35">
        <v>-0.41106116202399179</v>
      </c>
      <c r="I327" s="35">
        <v>-0.41106116202399179</v>
      </c>
      <c r="J327" s="35">
        <v>-0.41106116202399179</v>
      </c>
      <c r="K327" s="35">
        <v>-0.41106116202399179</v>
      </c>
      <c r="L327" s="35">
        <v>-0.41106116202399179</v>
      </c>
      <c r="M327" s="35">
        <v>-0.41106116202399179</v>
      </c>
      <c r="N327" s="35">
        <v>-0.41106116202399179</v>
      </c>
      <c r="O327" s="35">
        <v>-0.41106116202399179</v>
      </c>
      <c r="P327" s="35">
        <v>-0.41106116202399179</v>
      </c>
      <c r="Q327" s="35">
        <v>-0.41106116202399179</v>
      </c>
      <c r="R327" s="35">
        <v>-0.41106116202399179</v>
      </c>
      <c r="S327" s="35">
        <v>-0.41106116202399179</v>
      </c>
      <c r="T327" s="35">
        <v>-0.41106116202399179</v>
      </c>
      <c r="U327" s="35">
        <v>-0.41106116202399179</v>
      </c>
      <c r="V327" s="35">
        <v>-0.41106116202399179</v>
      </c>
      <c r="W327" s="35">
        <v>-0.41106116202399179</v>
      </c>
      <c r="X327" s="35">
        <v>-0.41106116202399179</v>
      </c>
      <c r="Y327" s="35">
        <v>-0.41106116202399179</v>
      </c>
      <c r="Z327" s="35">
        <v>-0.41106116202399179</v>
      </c>
      <c r="AA327" s="35">
        <v>-0.41106116202399179</v>
      </c>
      <c r="AB327" s="35">
        <v>-0.41106116202399179</v>
      </c>
      <c r="AC327" s="35">
        <v>-0.41106116202399179</v>
      </c>
      <c r="AD327" s="35">
        <v>-0.41106116202399179</v>
      </c>
      <c r="AE327" s="35">
        <v>-0.41106116202399179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-17.453041703367717</v>
      </c>
      <c r="D328" s="21">
        <f t="shared" si="76"/>
        <v>-17.878004086558033</v>
      </c>
      <c r="E328" s="21">
        <f t="shared" si="76"/>
        <v>-18.638964002060085</v>
      </c>
      <c r="F328" s="21">
        <f t="shared" si="76"/>
        <v>-19.517809379630535</v>
      </c>
      <c r="G328" s="21">
        <f t="shared" si="76"/>
        <v>-20.594073235514536</v>
      </c>
      <c r="H328" s="21">
        <f t="shared" si="76"/>
        <v>-21.405747993472339</v>
      </c>
      <c r="I328" s="21">
        <f t="shared" si="76"/>
        <v>-22.266293712147409</v>
      </c>
      <c r="J328" s="21">
        <f t="shared" si="76"/>
        <v>-22.926958213363349</v>
      </c>
      <c r="K328" s="21">
        <f t="shared" si="76"/>
        <v>-23.546139484814489</v>
      </c>
      <c r="L328" s="21">
        <f t="shared" si="76"/>
        <v>-24.012338058048257</v>
      </c>
      <c r="M328" s="21">
        <f t="shared" si="76"/>
        <v>-24.49639375704124</v>
      </c>
      <c r="N328" s="21">
        <f t="shared" si="76"/>
        <v>-24.780103586459308</v>
      </c>
      <c r="O328" s="21">
        <f t="shared" si="76"/>
        <v>-25.032914117641678</v>
      </c>
      <c r="P328" s="21">
        <f t="shared" si="76"/>
        <v>-25.128233106264116</v>
      </c>
      <c r="Q328" s="21">
        <f t="shared" si="76"/>
        <v>-25.294322801853625</v>
      </c>
      <c r="R328" s="21">
        <f t="shared" si="76"/>
        <v>-25.393436704065575</v>
      </c>
      <c r="S328" s="21">
        <f t="shared" si="76"/>
        <v>-25.501155939508244</v>
      </c>
      <c r="T328" s="21">
        <f t="shared" si="76"/>
        <v>-25.506987436870375</v>
      </c>
      <c r="U328" s="21">
        <f t="shared" si="76"/>
        <v>-25.489540466984863</v>
      </c>
      <c r="V328" s="21">
        <f t="shared" si="76"/>
        <v>-25.496754172921833</v>
      </c>
      <c r="W328" s="21">
        <f t="shared" si="76"/>
        <v>-25.450624134388409</v>
      </c>
      <c r="X328" s="21">
        <f t="shared" si="76"/>
        <v>-25.417706669639408</v>
      </c>
      <c r="Y328" s="21">
        <f t="shared" si="76"/>
        <v>-25.385727094541981</v>
      </c>
      <c r="Z328" s="21">
        <f t="shared" si="76"/>
        <v>-25.309373575536231</v>
      </c>
      <c r="AA328" s="21">
        <f t="shared" si="76"/>
        <v>-25.21891081153429</v>
      </c>
      <c r="AB328" s="21">
        <f t="shared" si="76"/>
        <v>-25.160265315308681</v>
      </c>
      <c r="AC328" s="21">
        <f t="shared" si="76"/>
        <v>-25.089479989729277</v>
      </c>
      <c r="AD328" s="21">
        <f t="shared" si="76"/>
        <v>-25.021305928201933</v>
      </c>
      <c r="AE328" s="21">
        <f t="shared" si="76"/>
        <v>-24.957481687836221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-2.2179442114874544</v>
      </c>
      <c r="D332" s="35">
        <v>-2.2306933833104989</v>
      </c>
      <c r="E332" s="35">
        <v>-2.2435704665577698</v>
      </c>
      <c r="F332" s="35">
        <v>-2.265995979398844</v>
      </c>
      <c r="G332" s="35">
        <v>-2.2861973764119572</v>
      </c>
      <c r="H332" s="35">
        <v>-2.3224713559672203</v>
      </c>
      <c r="I332" s="35">
        <v>-2.3911784515628263</v>
      </c>
      <c r="J332" s="35">
        <v>-2.4527622237984965</v>
      </c>
      <c r="K332" s="35">
        <v>-2.5233060717699503</v>
      </c>
      <c r="L332" s="35">
        <v>-2.5945657126397155</v>
      </c>
      <c r="M332" s="35">
        <v>-2.6685481352085372</v>
      </c>
      <c r="N332" s="35">
        <v>-2.7281721276436586</v>
      </c>
      <c r="O332" s="35">
        <v>-2.8141911316374673</v>
      </c>
      <c r="P332" s="35">
        <v>-2.8777200914155729</v>
      </c>
      <c r="Q332" s="35">
        <v>-2.9725934732046486</v>
      </c>
      <c r="R332" s="35">
        <v>-3.0553129690593477</v>
      </c>
      <c r="S332" s="35">
        <v>-3.1579813376896997</v>
      </c>
      <c r="T332" s="35">
        <v>-3.2328687655066233</v>
      </c>
      <c r="U332" s="35">
        <v>-3.2979607054845554</v>
      </c>
      <c r="V332" s="35">
        <v>-3.3739581601669215</v>
      </c>
      <c r="W332" s="35">
        <v>-3.3987627990472071</v>
      </c>
      <c r="X332" s="35">
        <v>-3.4325996231689833</v>
      </c>
      <c r="Y332" s="35">
        <v>-3.4815718819211523</v>
      </c>
      <c r="Z332" s="35">
        <v>-3.5087607512807657</v>
      </c>
      <c r="AA332" s="35">
        <v>-3.5202909298769707</v>
      </c>
      <c r="AB332" s="35">
        <v>-3.5479268011684502</v>
      </c>
      <c r="AC332" s="35">
        <v>-3.5546239471097896</v>
      </c>
      <c r="AD332" s="35">
        <v>-3.5682194047500015</v>
      </c>
      <c r="AE332" s="35">
        <v>-3.5926327082751888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-15.235097491880262</v>
      </c>
      <c r="D334" s="35">
        <v>-15.647310703247534</v>
      </c>
      <c r="E334" s="35">
        <v>-16.395393535502315</v>
      </c>
      <c r="F334" s="35">
        <v>-17.25181340023169</v>
      </c>
      <c r="G334" s="35">
        <v>-18.307875859102577</v>
      </c>
      <c r="H334" s="35">
        <v>-19.083276637505119</v>
      </c>
      <c r="I334" s="35">
        <v>-19.875115260584582</v>
      </c>
      <c r="J334" s="35">
        <v>-20.474195989564851</v>
      </c>
      <c r="K334" s="35">
        <v>-21.022833413044538</v>
      </c>
      <c r="L334" s="35">
        <v>-21.41777234540854</v>
      </c>
      <c r="M334" s="35">
        <v>-21.827845621832704</v>
      </c>
      <c r="N334" s="35">
        <v>-22.051931458815648</v>
      </c>
      <c r="O334" s="35">
        <v>-22.218722986004209</v>
      </c>
      <c r="P334" s="35">
        <v>-22.250513014848543</v>
      </c>
      <c r="Q334" s="35">
        <v>-22.321729328648974</v>
      </c>
      <c r="R334" s="35">
        <v>-22.338123735006228</v>
      </c>
      <c r="S334" s="35">
        <v>-22.343174601818546</v>
      </c>
      <c r="T334" s="35">
        <v>-22.274118671363752</v>
      </c>
      <c r="U334" s="35">
        <v>-22.191579761500307</v>
      </c>
      <c r="V334" s="35">
        <v>-22.122796012754911</v>
      </c>
      <c r="W334" s="35">
        <v>-22.051861335341201</v>
      </c>
      <c r="X334" s="35">
        <v>-21.985107046470425</v>
      </c>
      <c r="Y334" s="35">
        <v>-21.904155212620829</v>
      </c>
      <c r="Z334" s="35">
        <v>-21.800612824255467</v>
      </c>
      <c r="AA334" s="35">
        <v>-21.698619881657319</v>
      </c>
      <c r="AB334" s="35">
        <v>-21.61233851414023</v>
      </c>
      <c r="AC334" s="35">
        <v>-21.534856042619488</v>
      </c>
      <c r="AD334" s="35">
        <v>-21.453086523451933</v>
      </c>
      <c r="AE334" s="35">
        <v>-21.364848979561032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-488.94767427611174</v>
      </c>
      <c r="D341" s="21">
        <f t="shared" si="77"/>
        <v>-632.79854905446064</v>
      </c>
      <c r="E341" s="21">
        <f t="shared" si="77"/>
        <v>-792.0162219799937</v>
      </c>
      <c r="F341" s="21">
        <f t="shared" si="77"/>
        <v>-947.49477746584137</v>
      </c>
      <c r="G341" s="21">
        <f t="shared" si="77"/>
        <v>-1235.8684397586139</v>
      </c>
      <c r="H341" s="21">
        <f t="shared" si="77"/>
        <v>-1641.9691927381971</v>
      </c>
      <c r="I341" s="21">
        <f t="shared" si="77"/>
        <v>-2172.767234360475</v>
      </c>
      <c r="J341" s="21">
        <f t="shared" si="77"/>
        <v>-2631.5169689185291</v>
      </c>
      <c r="K341" s="21">
        <f t="shared" si="77"/>
        <v>-3012.4675303800323</v>
      </c>
      <c r="L341" s="21">
        <f t="shared" si="77"/>
        <v>-3269.6119904863858</v>
      </c>
      <c r="M341" s="21">
        <f t="shared" si="77"/>
        <v>-3813.4445639522419</v>
      </c>
      <c r="N341" s="21">
        <f t="shared" si="77"/>
        <v>-4068.7219589040542</v>
      </c>
      <c r="O341" s="21">
        <f t="shared" si="77"/>
        <v>-3489.1804719840975</v>
      </c>
      <c r="P341" s="21">
        <f t="shared" si="77"/>
        <v>-4596.4281705413487</v>
      </c>
      <c r="Q341" s="21">
        <f t="shared" si="77"/>
        <v>-4729.5718923247587</v>
      </c>
      <c r="R341" s="21">
        <f t="shared" si="77"/>
        <v>-4852.7185493197694</v>
      </c>
      <c r="S341" s="21">
        <f t="shared" si="77"/>
        <v>-4941.1749669527571</v>
      </c>
      <c r="T341" s="21">
        <f t="shared" si="77"/>
        <v>-5041.7762644367504</v>
      </c>
      <c r="U341" s="21">
        <f t="shared" si="77"/>
        <v>-5167.7975363089918</v>
      </c>
      <c r="V341" s="21">
        <f t="shared" si="77"/>
        <v>-5345.4984606075095</v>
      </c>
      <c r="W341" s="21">
        <f t="shared" si="77"/>
        <v>-5563.5117537164924</v>
      </c>
      <c r="X341" s="21">
        <f t="shared" si="77"/>
        <v>-5914.8304462315564</v>
      </c>
      <c r="Y341" s="21">
        <f t="shared" si="77"/>
        <v>-6232.3720557811366</v>
      </c>
      <c r="Z341" s="21">
        <f t="shared" si="77"/>
        <v>-6273.2230689554499</v>
      </c>
      <c r="AA341" s="21">
        <f t="shared" si="77"/>
        <v>-6395.2096670521814</v>
      </c>
      <c r="AB341" s="21">
        <f t="shared" si="77"/>
        <v>-6484.7441793629241</v>
      </c>
      <c r="AC341" s="21">
        <f t="shared" si="77"/>
        <v>-6559.3243618072283</v>
      </c>
      <c r="AD341" s="21">
        <f t="shared" si="77"/>
        <v>-6339.1794900310088</v>
      </c>
      <c r="AE341" s="21">
        <f t="shared" si="77"/>
        <v>-6397.2384891812571</v>
      </c>
    </row>
    <row r="342" spans="1:31" x14ac:dyDescent="0.2">
      <c r="A342" s="9" t="s">
        <v>593</v>
      </c>
      <c r="B342" s="4" t="s">
        <v>594</v>
      </c>
      <c r="C342" s="35">
        <v>-484.21827299168461</v>
      </c>
      <c r="D342" s="35">
        <v>-628.0691477700334</v>
      </c>
      <c r="E342" s="35">
        <v>-787.28682069556646</v>
      </c>
      <c r="F342" s="35">
        <v>-942.76537618141413</v>
      </c>
      <c r="G342" s="35">
        <v>-1231.1390384741867</v>
      </c>
      <c r="H342" s="35">
        <v>-1622.7367459091479</v>
      </c>
      <c r="I342" s="35">
        <v>-2134.5784371278323</v>
      </c>
      <c r="J342" s="35">
        <v>-2576.9448770353274</v>
      </c>
      <c r="K342" s="35">
        <v>-2944.2905798439256</v>
      </c>
      <c r="L342" s="35">
        <v>-3192.2516592519987</v>
      </c>
      <c r="M342" s="35">
        <v>-3677.2553060227674</v>
      </c>
      <c r="N342" s="35">
        <v>-3945.9560876218025</v>
      </c>
      <c r="O342" s="35">
        <v>-3321.5357609083403</v>
      </c>
      <c r="P342" s="35">
        <v>-4369.4204262898129</v>
      </c>
      <c r="Q342" s="35">
        <v>-4495.6468959301646</v>
      </c>
      <c r="R342" s="35">
        <v>-4605.1592884699048</v>
      </c>
      <c r="S342" s="35">
        <v>-4672.6049880122127</v>
      </c>
      <c r="T342" s="35">
        <v>-4753.8705902519214</v>
      </c>
      <c r="U342" s="35">
        <v>-4839.7633527836933</v>
      </c>
      <c r="V342" s="35">
        <v>-4930.1953067806844</v>
      </c>
      <c r="W342" s="35">
        <v>-5020.6888389564665</v>
      </c>
      <c r="X342" s="35">
        <v>-5230.855163172625</v>
      </c>
      <c r="Y342" s="35">
        <v>-5367.0170396158583</v>
      </c>
      <c r="Z342" s="35">
        <v>-5346.996909856528</v>
      </c>
      <c r="AA342" s="35">
        <v>-5334.2383407959396</v>
      </c>
      <c r="AB342" s="35">
        <v>-5150.9950833520243</v>
      </c>
      <c r="AC342" s="35">
        <v>-5183.9288459737345</v>
      </c>
      <c r="AD342" s="35">
        <v>-4939.5713967476331</v>
      </c>
      <c r="AE342" s="35">
        <v>-4974.3504381828543</v>
      </c>
    </row>
    <row r="343" spans="1:31" x14ac:dyDescent="0.2">
      <c r="A343" s="9" t="s">
        <v>595</v>
      </c>
      <c r="B343" s="4" t="s">
        <v>596</v>
      </c>
      <c r="C343" s="35">
        <v>-4.3129069527852506</v>
      </c>
      <c r="D343" s="35">
        <v>-4.3129069527852506</v>
      </c>
      <c r="E343" s="35">
        <v>-4.3129069527852506</v>
      </c>
      <c r="F343" s="35">
        <v>-4.3129069527852506</v>
      </c>
      <c r="G343" s="35">
        <v>-4.3129069527852506</v>
      </c>
      <c r="H343" s="35">
        <v>-17.976355796949342</v>
      </c>
      <c r="I343" s="35">
        <v>-35.835302954954365</v>
      </c>
      <c r="J343" s="35">
        <v>-51.270151288571817</v>
      </c>
      <c r="K343" s="35">
        <v>-64.087410233537597</v>
      </c>
      <c r="L343" s="35">
        <v>-72.73915527573395</v>
      </c>
      <c r="M343" s="35">
        <v>-128.30511723339831</v>
      </c>
      <c r="N343" s="35">
        <v>-114.00605296341099</v>
      </c>
      <c r="O343" s="35">
        <v>-157.6761681663447</v>
      </c>
      <c r="P343" s="35">
        <v>-222.1007905844443</v>
      </c>
      <c r="Q343" s="35">
        <v>-231.20381118569026</v>
      </c>
      <c r="R343" s="35">
        <v>-242.51479848596207</v>
      </c>
      <c r="S343" s="35">
        <v>-262.68347675425468</v>
      </c>
      <c r="T343" s="35">
        <v>-282.45188035781143</v>
      </c>
      <c r="U343" s="35">
        <v>-322.63429186288624</v>
      </c>
      <c r="V343" s="35">
        <v>-411.12081694138163</v>
      </c>
      <c r="W343" s="35">
        <v>-538.64057787458171</v>
      </c>
      <c r="X343" s="35">
        <v>-672.57373112423238</v>
      </c>
      <c r="Y343" s="35">
        <v>-840.22786095000833</v>
      </c>
      <c r="Z343" s="35">
        <v>-871.44420123730481</v>
      </c>
      <c r="AA343" s="35">
        <v>-970.38858581076568</v>
      </c>
      <c r="AB343" s="35">
        <v>-1226.1113292261512</v>
      </c>
      <c r="AC343" s="35">
        <v>-1231.2708480643612</v>
      </c>
      <c r="AD343" s="35">
        <v>-1199.3833637984064</v>
      </c>
      <c r="AE343" s="35">
        <v>-1190.6225529992912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-7.2192150492547205</v>
      </c>
      <c r="Y344" s="35">
        <v>-20.944818329826028</v>
      </c>
      <c r="Z344" s="35">
        <v>-50.841758283549183</v>
      </c>
      <c r="AA344" s="35">
        <v>-85.062361591592534</v>
      </c>
      <c r="AB344" s="35">
        <v>-101.6638523790172</v>
      </c>
      <c r="AC344" s="35">
        <v>-138.15075336340149</v>
      </c>
      <c r="AD344" s="35">
        <v>-173.77734611923981</v>
      </c>
      <c r="AE344" s="35">
        <v>-205.69478139829059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-0.10815873196225965</v>
      </c>
      <c r="D346" s="35">
        <v>-0.10815873196225965</v>
      </c>
      <c r="E346" s="35">
        <v>-0.10815873196225965</v>
      </c>
      <c r="F346" s="35">
        <v>-0.10815873196225965</v>
      </c>
      <c r="G346" s="35">
        <v>-0.10815873196225965</v>
      </c>
      <c r="H346" s="35">
        <v>-0.16773471339600632</v>
      </c>
      <c r="I346" s="35">
        <v>-0.24560409443196771</v>
      </c>
      <c r="J346" s="35">
        <v>-0.31290381123436634</v>
      </c>
      <c r="K346" s="35">
        <v>-0.36879019758132003</v>
      </c>
      <c r="L346" s="35">
        <v>-0.40651392369777212</v>
      </c>
      <c r="M346" s="35">
        <v>-0.55944171704617063</v>
      </c>
      <c r="N346" s="35">
        <v>-0.46677071301398665</v>
      </c>
      <c r="O346" s="35">
        <v>-0.24213730737600561</v>
      </c>
      <c r="P346" s="35">
        <v>-0.24213730737600556</v>
      </c>
      <c r="Q346" s="35">
        <v>-0.24213730737600556</v>
      </c>
      <c r="R346" s="35">
        <v>-0.24213730737600556</v>
      </c>
      <c r="S346" s="35">
        <v>-0.80695881519057278</v>
      </c>
      <c r="T346" s="35">
        <v>-0.24213730737600556</v>
      </c>
      <c r="U346" s="35">
        <v>-0.24213730737600556</v>
      </c>
      <c r="V346" s="35">
        <v>-0.24213730737600556</v>
      </c>
      <c r="W346" s="35">
        <v>-0.24213730737600556</v>
      </c>
      <c r="X346" s="35">
        <v>-0.24213730737600556</v>
      </c>
      <c r="Y346" s="35">
        <v>-0.24213730737600556</v>
      </c>
      <c r="Z346" s="35">
        <v>0</v>
      </c>
      <c r="AA346" s="35">
        <v>-0.24213730737600556</v>
      </c>
      <c r="AB346" s="35">
        <v>-0.24213730737600556</v>
      </c>
      <c r="AC346" s="35">
        <v>-0.24213730737600556</v>
      </c>
      <c r="AD346" s="35">
        <v>-0.85055021191869951</v>
      </c>
      <c r="AE346" s="35">
        <v>-0.85055021191869951</v>
      </c>
    </row>
    <row r="347" spans="1:31" x14ac:dyDescent="0.2">
      <c r="A347" s="9" t="s">
        <v>603</v>
      </c>
      <c r="B347" s="4" t="s">
        <v>604</v>
      </c>
      <c r="C347" s="35">
        <v>-0.12471481222417337</v>
      </c>
      <c r="D347" s="35">
        <v>-0.12471481222417337</v>
      </c>
      <c r="E347" s="35">
        <v>-0.12471481222417337</v>
      </c>
      <c r="F347" s="35">
        <v>-0.12471481222417337</v>
      </c>
      <c r="G347" s="35">
        <v>-0.12471481222417337</v>
      </c>
      <c r="H347" s="35">
        <v>-0.25602522810086192</v>
      </c>
      <c r="I347" s="35">
        <v>-0.42765581750648507</v>
      </c>
      <c r="J347" s="35">
        <v>-0.57598998824161707</v>
      </c>
      <c r="K347" s="35">
        <v>-0.69916822981578042</v>
      </c>
      <c r="L347" s="35">
        <v>-0.782314458305164</v>
      </c>
      <c r="M347" s="35">
        <v>-1.2330560530638597</v>
      </c>
      <c r="N347" s="35">
        <v>-1.1625957071744963</v>
      </c>
      <c r="O347" s="35">
        <v>-1.1978258801191779</v>
      </c>
      <c r="P347" s="35">
        <v>-1.1978258801191779</v>
      </c>
      <c r="Q347" s="35">
        <v>-1.1625957071744959</v>
      </c>
      <c r="R347" s="35">
        <v>-1.1393437930310069</v>
      </c>
      <c r="S347" s="35">
        <v>-1.1393437930310069</v>
      </c>
      <c r="T347" s="35">
        <v>-1.2714569415735621</v>
      </c>
      <c r="U347" s="35">
        <v>-1.2175547769681998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-1.3380419684390115</v>
      </c>
      <c r="AB347" s="35">
        <v>-1.7915775202877025</v>
      </c>
      <c r="AC347" s="35">
        <v>-1.7915775202876996</v>
      </c>
      <c r="AD347" s="35">
        <v>-2.0382439904722474</v>
      </c>
      <c r="AE347" s="35">
        <v>-2.1615772255645154</v>
      </c>
    </row>
    <row r="348" spans="1:31" x14ac:dyDescent="0.2">
      <c r="A348" s="9" t="s">
        <v>605</v>
      </c>
      <c r="B348" s="4" t="s">
        <v>421</v>
      </c>
      <c r="C348" s="35">
        <v>-0.18362078745548413</v>
      </c>
      <c r="D348" s="35">
        <v>-0.18362078745548413</v>
      </c>
      <c r="E348" s="35">
        <v>-0.18362078745548413</v>
      </c>
      <c r="F348" s="35">
        <v>-0.18362078745548413</v>
      </c>
      <c r="G348" s="35">
        <v>-0.18362078745548413</v>
      </c>
      <c r="H348" s="35">
        <v>-0.83233109060297161</v>
      </c>
      <c r="I348" s="35">
        <v>-1.6802343657495542</v>
      </c>
      <c r="J348" s="35">
        <v>-2.4130467951540977</v>
      </c>
      <c r="K348" s="35">
        <v>-3.021581875172338</v>
      </c>
      <c r="L348" s="35">
        <v>-3.4323475766500522</v>
      </c>
      <c r="M348" s="35">
        <v>-6.0916429259661236</v>
      </c>
      <c r="N348" s="35">
        <v>-7.130451898652109</v>
      </c>
      <c r="O348" s="35">
        <v>-8.528579721917227</v>
      </c>
      <c r="P348" s="35">
        <v>-3.4669904795961064</v>
      </c>
      <c r="Q348" s="35">
        <v>-1.316452194353823</v>
      </c>
      <c r="R348" s="35">
        <v>-3.6629812634952059</v>
      </c>
      <c r="S348" s="35">
        <v>-3.9401995780684351</v>
      </c>
      <c r="T348" s="35">
        <v>-3.9401995780684351</v>
      </c>
      <c r="U348" s="35">
        <v>-3.9401995780684351</v>
      </c>
      <c r="V348" s="35">
        <v>-3.9401995780684351</v>
      </c>
      <c r="W348" s="35">
        <v>-3.9401995780684351</v>
      </c>
      <c r="X348" s="35">
        <v>-3.9401995780684351</v>
      </c>
      <c r="Y348" s="35">
        <v>-3.9401995780684351</v>
      </c>
      <c r="Z348" s="35">
        <v>-3.9401995780684351</v>
      </c>
      <c r="AA348" s="35">
        <v>-3.9401995780684351</v>
      </c>
      <c r="AB348" s="35">
        <v>-3.9401995780684351</v>
      </c>
      <c r="AC348" s="35">
        <v>-3.9401995780684311</v>
      </c>
      <c r="AD348" s="35">
        <v>-23.558589163337807</v>
      </c>
      <c r="AE348" s="35">
        <v>-23.558589163337817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-865.46364905456835</v>
      </c>
      <c r="D364" s="21">
        <f t="shared" si="83"/>
        <v>-901.35626116190997</v>
      </c>
      <c r="E364" s="21">
        <f t="shared" si="83"/>
        <v>-931.33077826885358</v>
      </c>
      <c r="F364" s="21">
        <f t="shared" si="83"/>
        <v>-954.75786388620554</v>
      </c>
      <c r="G364" s="21">
        <f t="shared" si="83"/>
        <v>-923.49653635714481</v>
      </c>
      <c r="H364" s="21">
        <f t="shared" si="83"/>
        <v>-915.70308469846441</v>
      </c>
      <c r="I364" s="21">
        <f t="shared" si="83"/>
        <v>-833.52180647639432</v>
      </c>
      <c r="J364" s="21">
        <f t="shared" si="83"/>
        <v>-732.76572741262714</v>
      </c>
      <c r="K364" s="21">
        <f t="shared" si="83"/>
        <v>-680.07193527712923</v>
      </c>
      <c r="L364" s="21">
        <f t="shared" si="83"/>
        <v>-643.8402815333651</v>
      </c>
      <c r="M364" s="21">
        <f t="shared" si="83"/>
        <v>-571.17996240776313</v>
      </c>
      <c r="N364" s="21">
        <f t="shared" si="83"/>
        <v>-545.91662383141988</v>
      </c>
      <c r="O364" s="21">
        <f t="shared" si="83"/>
        <v>-657.45936766362206</v>
      </c>
      <c r="P364" s="21">
        <f t="shared" si="83"/>
        <v>-458.45077045769636</v>
      </c>
      <c r="Q364" s="21">
        <f t="shared" si="83"/>
        <v>-286.43710046841574</v>
      </c>
      <c r="R364" s="21">
        <f t="shared" si="83"/>
        <v>-353.25351692476266</v>
      </c>
      <c r="S364" s="21">
        <f t="shared" si="83"/>
        <v>-460.70971432687855</v>
      </c>
      <c r="T364" s="21">
        <f t="shared" si="83"/>
        <v>-520.92449955735833</v>
      </c>
      <c r="U364" s="21">
        <f t="shared" si="83"/>
        <v>-482.41554461797142</v>
      </c>
      <c r="V364" s="21">
        <f t="shared" si="83"/>
        <v>-514.70464624549993</v>
      </c>
      <c r="W364" s="21">
        <f t="shared" si="83"/>
        <v>-483.71493608036968</v>
      </c>
      <c r="X364" s="21">
        <f t="shared" si="83"/>
        <v>-483.98714865378554</v>
      </c>
      <c r="Y364" s="21">
        <f t="shared" si="83"/>
        <v>-437.19330415702484</v>
      </c>
      <c r="Z364" s="21">
        <f t="shared" si="83"/>
        <v>-452.22993543032476</v>
      </c>
      <c r="AA364" s="21">
        <f t="shared" si="83"/>
        <v>-455.1324828328718</v>
      </c>
      <c r="AB364" s="21">
        <f t="shared" si="83"/>
        <v>-425.28935070905368</v>
      </c>
      <c r="AC364" s="21">
        <f t="shared" si="83"/>
        <v>-477.38466999267871</v>
      </c>
      <c r="AD364" s="21">
        <f t="shared" si="83"/>
        <v>-468.70779545494372</v>
      </c>
      <c r="AE364" s="21">
        <f t="shared" si="83"/>
        <v>-438.65140361516131</v>
      </c>
    </row>
    <row r="365" spans="1:31" x14ac:dyDescent="0.2">
      <c r="A365" s="9" t="s">
        <v>632</v>
      </c>
      <c r="B365" s="4" t="s">
        <v>633</v>
      </c>
      <c r="C365" s="35">
        <v>-0.61959063071454568</v>
      </c>
      <c r="D365" s="35">
        <v>-1.2391812614290914</v>
      </c>
      <c r="E365" s="35">
        <v>-1.8587718921436358</v>
      </c>
      <c r="F365" s="35">
        <v>-2.4783625228581827</v>
      </c>
      <c r="G365" s="35">
        <v>-3.0979531535727274</v>
      </c>
      <c r="H365" s="35">
        <v>-3.7175437842872716</v>
      </c>
      <c r="I365" s="35">
        <v>-4.3371344150018185</v>
      </c>
      <c r="J365" s="35">
        <v>-4.9567250457163654</v>
      </c>
      <c r="K365" s="35">
        <v>-5.576315676430907</v>
      </c>
      <c r="L365" s="35">
        <v>-6.1959063071454548</v>
      </c>
      <c r="M365" s="35">
        <v>-6.8154969378600025</v>
      </c>
      <c r="N365" s="35">
        <v>-7.4350875685745432</v>
      </c>
      <c r="O365" s="35">
        <v>-7.8202254897646384</v>
      </c>
      <c r="P365" s="35">
        <v>-8.2053634109547104</v>
      </c>
      <c r="Q365" s="35">
        <v>-8.5905013321447932</v>
      </c>
      <c r="R365" s="35">
        <v>-8.9756392533348865</v>
      </c>
      <c r="S365" s="35">
        <v>-9.3607771745249604</v>
      </c>
      <c r="T365" s="35">
        <v>-9.7459150957150413</v>
      </c>
      <c r="U365" s="35">
        <v>-9.9421889156606635</v>
      </c>
      <c r="V365" s="35">
        <v>-10.138462735606286</v>
      </c>
      <c r="W365" s="35">
        <v>-9.7151459248373691</v>
      </c>
      <c r="X365" s="35">
        <v>-9.291829114068431</v>
      </c>
      <c r="Y365" s="35">
        <v>-8.8685123032995143</v>
      </c>
      <c r="Z365" s="35">
        <v>-8.4451954925305852</v>
      </c>
      <c r="AA365" s="35">
        <v>-7.8256048618160277</v>
      </c>
      <c r="AB365" s="35">
        <v>-7.2060142311014914</v>
      </c>
      <c r="AC365" s="35">
        <v>-6.5864236003869454</v>
      </c>
      <c r="AD365" s="35">
        <v>-5.9722960673588439</v>
      </c>
      <c r="AE365" s="35">
        <v>-5.3581685343307477</v>
      </c>
    </row>
    <row r="366" spans="1:31" x14ac:dyDescent="0.2">
      <c r="A366" s="9" t="s">
        <v>634</v>
      </c>
      <c r="B366" s="4" t="s">
        <v>635</v>
      </c>
      <c r="C366" s="35">
        <v>-864.84405842385377</v>
      </c>
      <c r="D366" s="35">
        <v>-900.11707990048092</v>
      </c>
      <c r="E366" s="35">
        <v>-929.47200637670994</v>
      </c>
      <c r="F366" s="35">
        <v>-952.27950136334732</v>
      </c>
      <c r="G366" s="35">
        <v>-920.39858320357212</v>
      </c>
      <c r="H366" s="35">
        <v>-911.98554091417714</v>
      </c>
      <c r="I366" s="35">
        <v>-829.18467206139246</v>
      </c>
      <c r="J366" s="35">
        <v>-727.80900236691082</v>
      </c>
      <c r="K366" s="35">
        <v>-674.49561960069832</v>
      </c>
      <c r="L366" s="35">
        <v>-637.64437522621961</v>
      </c>
      <c r="M366" s="35">
        <v>-564.36446546990317</v>
      </c>
      <c r="N366" s="35">
        <v>-538.48153626284534</v>
      </c>
      <c r="O366" s="35">
        <v>-649.63914217385741</v>
      </c>
      <c r="P366" s="35">
        <v>-450.24540704674166</v>
      </c>
      <c r="Q366" s="35">
        <v>-277.84659913627092</v>
      </c>
      <c r="R366" s="35">
        <v>-344.2778776714278</v>
      </c>
      <c r="S366" s="35">
        <v>-451.34893715235359</v>
      </c>
      <c r="T366" s="35">
        <v>-511.17858446164325</v>
      </c>
      <c r="U366" s="35">
        <v>-472.47335570231076</v>
      </c>
      <c r="V366" s="35">
        <v>-504.56618350989362</v>
      </c>
      <c r="W366" s="35">
        <v>-473.99979015553231</v>
      </c>
      <c r="X366" s="35">
        <v>-474.6953195397171</v>
      </c>
      <c r="Y366" s="35">
        <v>-428.32479185372534</v>
      </c>
      <c r="Z366" s="35">
        <v>-443.7847399377942</v>
      </c>
      <c r="AA366" s="35">
        <v>-447.30687797105577</v>
      </c>
      <c r="AB366" s="35">
        <v>-418.08333647795217</v>
      </c>
      <c r="AC366" s="35">
        <v>-470.79824639229179</v>
      </c>
      <c r="AD366" s="35">
        <v>-462.73549938758487</v>
      </c>
      <c r="AE366" s="35">
        <v>-433.29323508083058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-4524.5769302498356</v>
      </c>
      <c r="D367" s="21">
        <f t="shared" si="84"/>
        <v>-4706.6246541256423</v>
      </c>
      <c r="E367" s="21">
        <f t="shared" si="84"/>
        <v>-4856.5628007475398</v>
      </c>
      <c r="F367" s="21">
        <f t="shared" si="84"/>
        <v>-4975.1451766568571</v>
      </c>
      <c r="G367" s="21">
        <f t="shared" si="84"/>
        <v>-4804.9745186793125</v>
      </c>
      <c r="H367" s="21">
        <f t="shared" si="84"/>
        <v>-4754.8673592240566</v>
      </c>
      <c r="I367" s="21">
        <f t="shared" si="84"/>
        <v>-4320.2891684736451</v>
      </c>
      <c r="J367" s="21">
        <f t="shared" si="84"/>
        <v>-3789.1596318386178</v>
      </c>
      <c r="K367" s="21">
        <f t="shared" si="84"/>
        <v>-3509.6449737521057</v>
      </c>
      <c r="L367" s="21">
        <f t="shared" si="84"/>
        <v>-3317.2475656662414</v>
      </c>
      <c r="M367" s="21">
        <f t="shared" si="84"/>
        <v>-2932.4952688400858</v>
      </c>
      <c r="N367" s="21">
        <f t="shared" si="84"/>
        <v>-2795.1070370701677</v>
      </c>
      <c r="O367" s="21">
        <f t="shared" si="84"/>
        <v>-3414.9417652246384</v>
      </c>
      <c r="P367" s="21">
        <f t="shared" si="84"/>
        <v>-2373.461601215507</v>
      </c>
      <c r="Q367" s="21">
        <f t="shared" si="84"/>
        <v>-1477.113601127526</v>
      </c>
      <c r="R367" s="21">
        <f t="shared" si="84"/>
        <v>-1837.9569821243601</v>
      </c>
      <c r="S367" s="21">
        <f t="shared" si="84"/>
        <v>-2422.3556490020987</v>
      </c>
      <c r="T367" s="21">
        <f t="shared" si="84"/>
        <v>-2758.0945980263259</v>
      </c>
      <c r="U367" s="21">
        <f t="shared" si="84"/>
        <v>-2580.043793572102</v>
      </c>
      <c r="V367" s="21">
        <f t="shared" si="84"/>
        <v>-2789.1436634583183</v>
      </c>
      <c r="W367" s="21">
        <f t="shared" si="84"/>
        <v>-2659.2393927629523</v>
      </c>
      <c r="X367" s="21">
        <f t="shared" si="84"/>
        <v>-2704.7451595507728</v>
      </c>
      <c r="Y367" s="21">
        <f t="shared" si="84"/>
        <v>-2480.4807482864608</v>
      </c>
      <c r="Z367" s="21">
        <f t="shared" si="84"/>
        <v>-2617.0477113756824</v>
      </c>
      <c r="AA367" s="21">
        <f t="shared" si="84"/>
        <v>-2609.6774103274061</v>
      </c>
      <c r="AB367" s="21">
        <f t="shared" si="84"/>
        <v>-2411.6581322634374</v>
      </c>
      <c r="AC367" s="21">
        <f t="shared" si="84"/>
        <v>-2681.1218000469912</v>
      </c>
      <c r="AD367" s="21">
        <f t="shared" si="84"/>
        <v>-2647.8650381808675</v>
      </c>
      <c r="AE367" s="21">
        <f t="shared" si="84"/>
        <v>-2494.7954620364458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-2888.9235283535504</v>
      </c>
      <c r="D368" s="21">
        <f t="shared" si="85"/>
        <v>-3003.6582818329102</v>
      </c>
      <c r="E368" s="21">
        <f t="shared" si="85"/>
        <v>-3097.4718762325756</v>
      </c>
      <c r="F368" s="21">
        <f t="shared" si="85"/>
        <v>-3172.3079063302753</v>
      </c>
      <c r="G368" s="21">
        <f t="shared" si="85"/>
        <v>-3061.7817463050374</v>
      </c>
      <c r="H368" s="21">
        <f t="shared" si="85"/>
        <v>-3026.9520361351297</v>
      </c>
      <c r="I368" s="21">
        <f t="shared" si="85"/>
        <v>-2748.2847435427311</v>
      </c>
      <c r="J368" s="21">
        <f t="shared" si="85"/>
        <v>-2408.1825807738055</v>
      </c>
      <c r="K368" s="21">
        <f t="shared" si="85"/>
        <v>-2228.8314350360765</v>
      </c>
      <c r="L368" s="21">
        <f t="shared" si="85"/>
        <v>-2105.4751446169053</v>
      </c>
      <c r="M368" s="21">
        <f t="shared" si="85"/>
        <v>-1858.633955174249</v>
      </c>
      <c r="N368" s="21">
        <f t="shared" si="85"/>
        <v>-1769.5507601613035</v>
      </c>
      <c r="O368" s="21">
        <f t="shared" si="85"/>
        <v>-2177.0063739980278</v>
      </c>
      <c r="P368" s="21">
        <f t="shared" si="85"/>
        <v>-1511.272386641079</v>
      </c>
      <c r="Q368" s="21">
        <f t="shared" si="85"/>
        <v>-940.33254505018238</v>
      </c>
      <c r="R368" s="21">
        <f t="shared" si="85"/>
        <v>-1173.8518860832739</v>
      </c>
      <c r="S368" s="21">
        <f t="shared" si="85"/>
        <v>-1553.5578164997337</v>
      </c>
      <c r="T368" s="21">
        <f t="shared" si="85"/>
        <v>-1774.1708728899325</v>
      </c>
      <c r="U368" s="21">
        <f t="shared" si="85"/>
        <v>-1667.5146540628029</v>
      </c>
      <c r="V368" s="21">
        <f t="shared" si="85"/>
        <v>-1813.3002777896363</v>
      </c>
      <c r="W368" s="21">
        <f t="shared" si="85"/>
        <v>-1739.7122732869279</v>
      </c>
      <c r="X368" s="21">
        <f t="shared" si="85"/>
        <v>-1781.8035058175724</v>
      </c>
      <c r="Y368" s="21">
        <f t="shared" si="85"/>
        <v>-1644.28760666741</v>
      </c>
      <c r="Z368" s="21">
        <f t="shared" si="85"/>
        <v>-1748.9751570411108</v>
      </c>
      <c r="AA368" s="21">
        <f t="shared" si="85"/>
        <v>-1743.6611904724055</v>
      </c>
      <c r="AB368" s="21">
        <f t="shared" si="85"/>
        <v>-1610.3344758233741</v>
      </c>
      <c r="AC368" s="21">
        <f t="shared" si="85"/>
        <v>-1791.4994022107321</v>
      </c>
      <c r="AD368" s="21">
        <f t="shared" si="85"/>
        <v>-1776.6829927995961</v>
      </c>
      <c r="AE368" s="21">
        <f t="shared" si="85"/>
        <v>-1681.963656403756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-2888.9235283535504</v>
      </c>
      <c r="D370" s="35">
        <v>-3003.6582818329102</v>
      </c>
      <c r="E370" s="35">
        <v>-3097.4718762325756</v>
      </c>
      <c r="F370" s="35">
        <v>-3172.3079063302753</v>
      </c>
      <c r="G370" s="35">
        <v>-3061.7817463050374</v>
      </c>
      <c r="H370" s="35">
        <v>-3026.9520361351297</v>
      </c>
      <c r="I370" s="35">
        <v>-2748.2847435427311</v>
      </c>
      <c r="J370" s="35">
        <v>-2408.1825807738055</v>
      </c>
      <c r="K370" s="35">
        <v>-2228.8314350360765</v>
      </c>
      <c r="L370" s="35">
        <v>-2105.4751446169053</v>
      </c>
      <c r="M370" s="35">
        <v>-1858.633955174249</v>
      </c>
      <c r="N370" s="35">
        <v>-1769.5507601613035</v>
      </c>
      <c r="O370" s="35">
        <v>-2177.0063739980278</v>
      </c>
      <c r="P370" s="35">
        <v>-1511.272386641079</v>
      </c>
      <c r="Q370" s="35">
        <v>-940.33254505018238</v>
      </c>
      <c r="R370" s="35">
        <v>-1173.8518860832739</v>
      </c>
      <c r="S370" s="35">
        <v>-1553.5578164997337</v>
      </c>
      <c r="T370" s="35">
        <v>-1774.1708728899325</v>
      </c>
      <c r="U370" s="35">
        <v>-1667.5146540628029</v>
      </c>
      <c r="V370" s="35">
        <v>-1813.3002777896363</v>
      </c>
      <c r="W370" s="35">
        <v>-1739.7122732869279</v>
      </c>
      <c r="X370" s="35">
        <v>-1781.8035058175724</v>
      </c>
      <c r="Y370" s="35">
        <v>-1644.28760666741</v>
      </c>
      <c r="Z370" s="35">
        <v>-1748.9751570411108</v>
      </c>
      <c r="AA370" s="35">
        <v>-1743.6611904724055</v>
      </c>
      <c r="AB370" s="35">
        <v>-1610.3344758233741</v>
      </c>
      <c r="AC370" s="35">
        <v>-1791.4994022107321</v>
      </c>
      <c r="AD370" s="35">
        <v>-1776.6829927995961</v>
      </c>
      <c r="AE370" s="35">
        <v>-1681.963656403756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-1634.9417623023367</v>
      </c>
      <c r="D371" s="21">
        <f t="shared" si="86"/>
        <v>-1702.225708184553</v>
      </c>
      <c r="E371" s="21">
        <f t="shared" si="86"/>
        <v>-1758.3261056152312</v>
      </c>
      <c r="F371" s="21">
        <f t="shared" si="86"/>
        <v>-1802.0536842094373</v>
      </c>
      <c r="G371" s="21">
        <f t="shared" si="86"/>
        <v>-1742.4354195687119</v>
      </c>
      <c r="H371" s="21">
        <f t="shared" si="86"/>
        <v>-1727.1648929810926</v>
      </c>
      <c r="I371" s="21">
        <f t="shared" si="86"/>
        <v>-1571.3221277727307</v>
      </c>
      <c r="J371" s="21">
        <f t="shared" si="86"/>
        <v>-1380.3781711882941</v>
      </c>
      <c r="K371" s="21">
        <f t="shared" si="86"/>
        <v>-1280.2585279205255</v>
      </c>
      <c r="L371" s="21">
        <f t="shared" si="86"/>
        <v>-1211.2477334136292</v>
      </c>
      <c r="M371" s="21">
        <f t="shared" si="86"/>
        <v>-1073.3969246293002</v>
      </c>
      <c r="N371" s="21">
        <f t="shared" si="86"/>
        <v>-1025.1131857202483</v>
      </c>
      <c r="O371" s="21">
        <f t="shared" si="86"/>
        <v>-1237.4002255099115</v>
      </c>
      <c r="P371" s="21">
        <f t="shared" si="86"/>
        <v>-861.81792991075054</v>
      </c>
      <c r="Q371" s="21">
        <f t="shared" si="86"/>
        <v>-536.55172648598182</v>
      </c>
      <c r="R371" s="21">
        <f t="shared" si="86"/>
        <v>-663.82070006339393</v>
      </c>
      <c r="S371" s="21">
        <f t="shared" si="86"/>
        <v>-868.42470840184433</v>
      </c>
      <c r="T371" s="21">
        <f t="shared" si="86"/>
        <v>-983.50085054985868</v>
      </c>
      <c r="U371" s="21">
        <f t="shared" si="86"/>
        <v>-912.13775910247841</v>
      </c>
      <c r="V371" s="21">
        <f t="shared" si="86"/>
        <v>-975.42489034986932</v>
      </c>
      <c r="W371" s="21">
        <f t="shared" si="86"/>
        <v>-919.13328843977683</v>
      </c>
      <c r="X371" s="21">
        <f t="shared" si="86"/>
        <v>-922.54650960531137</v>
      </c>
      <c r="Y371" s="21">
        <f t="shared" si="86"/>
        <v>-835.83588765418369</v>
      </c>
      <c r="Z371" s="21">
        <f t="shared" si="86"/>
        <v>-867.70161777871772</v>
      </c>
      <c r="AA371" s="21">
        <f t="shared" si="86"/>
        <v>-865.65088371148215</v>
      </c>
      <c r="AB371" s="21">
        <f t="shared" si="86"/>
        <v>-800.9909427434128</v>
      </c>
      <c r="AC371" s="21">
        <f t="shared" si="86"/>
        <v>-889.25858726430351</v>
      </c>
      <c r="AD371" s="21">
        <f t="shared" si="86"/>
        <v>-870.82789104211633</v>
      </c>
      <c r="AE371" s="21">
        <f t="shared" si="86"/>
        <v>-812.50394086868096</v>
      </c>
    </row>
    <row r="372" spans="1:31" x14ac:dyDescent="0.2">
      <c r="A372" s="9" t="s">
        <v>646</v>
      </c>
      <c r="B372" s="4" t="s">
        <v>647</v>
      </c>
      <c r="C372" s="35">
        <v>-0.62777617060725854</v>
      </c>
      <c r="D372" s="35">
        <v>-1.2555523412145171</v>
      </c>
      <c r="E372" s="35">
        <v>-1.883328511821776</v>
      </c>
      <c r="F372" s="35">
        <v>-2.5111046824290342</v>
      </c>
      <c r="G372" s="35">
        <v>-3.1388808530362931</v>
      </c>
      <c r="H372" s="35">
        <v>-3.7666570236435519</v>
      </c>
      <c r="I372" s="35">
        <v>-4.3944331942508095</v>
      </c>
      <c r="J372" s="35">
        <v>-5.0222093648580683</v>
      </c>
      <c r="K372" s="35">
        <v>-5.6499855354653272</v>
      </c>
      <c r="L372" s="35">
        <v>-6.277761706072587</v>
      </c>
      <c r="M372" s="35">
        <v>-6.9055378766798468</v>
      </c>
      <c r="N372" s="35">
        <v>-7.5333140472871056</v>
      </c>
      <c r="O372" s="35">
        <v>-8.2863751510254566</v>
      </c>
      <c r="P372" s="35">
        <v>-9.0394362547638103</v>
      </c>
      <c r="Q372" s="35">
        <v>-9.7924973585021622</v>
      </c>
      <c r="R372" s="35">
        <v>-10.545558462240518</v>
      </c>
      <c r="S372" s="35">
        <v>-11.298619565978868</v>
      </c>
      <c r="T372" s="35">
        <v>-12.051680669717221</v>
      </c>
      <c r="U372" s="35">
        <v>-12.905665747366735</v>
      </c>
      <c r="V372" s="35">
        <v>-13.759650825016246</v>
      </c>
      <c r="W372" s="35">
        <v>-13.985859732058501</v>
      </c>
      <c r="X372" s="35">
        <v>-14.212068639100755</v>
      </c>
      <c r="Y372" s="35">
        <v>-14.438277546143008</v>
      </c>
      <c r="Z372" s="35">
        <v>-14.664486453185264</v>
      </c>
      <c r="AA372" s="35">
        <v>-14.037921144699292</v>
      </c>
      <c r="AB372" s="35">
        <v>-13.411355836213323</v>
      </c>
      <c r="AC372" s="35">
        <v>-12.784790527727351</v>
      </c>
      <c r="AD372" s="35">
        <v>-12.157014357120095</v>
      </c>
      <c r="AE372" s="35">
        <v>-11.529238186512835</v>
      </c>
    </row>
    <row r="373" spans="1:31" x14ac:dyDescent="0.2">
      <c r="A373" s="9" t="s">
        <v>648</v>
      </c>
      <c r="B373" s="4" t="s">
        <v>649</v>
      </c>
      <c r="C373" s="35">
        <v>-1634.3139861317295</v>
      </c>
      <c r="D373" s="35">
        <v>-1700.9701558433385</v>
      </c>
      <c r="E373" s="35">
        <v>-1756.4427771034095</v>
      </c>
      <c r="F373" s="35">
        <v>-1799.5425795270082</v>
      </c>
      <c r="G373" s="35">
        <v>-1739.2965387156758</v>
      </c>
      <c r="H373" s="35">
        <v>-1723.3982359574491</v>
      </c>
      <c r="I373" s="35">
        <v>-1566.92769457848</v>
      </c>
      <c r="J373" s="35">
        <v>-1375.355961823436</v>
      </c>
      <c r="K373" s="35">
        <v>-1274.6085423850602</v>
      </c>
      <c r="L373" s="35">
        <v>-1204.9699717075566</v>
      </c>
      <c r="M373" s="35">
        <v>-1066.4913867526204</v>
      </c>
      <c r="N373" s="35">
        <v>-1017.5798716729613</v>
      </c>
      <c r="O373" s="35">
        <v>-1229.1138503588861</v>
      </c>
      <c r="P373" s="35">
        <v>-852.77849365598672</v>
      </c>
      <c r="Q373" s="35">
        <v>-526.75922912747967</v>
      </c>
      <c r="R373" s="35">
        <v>-653.27514160115345</v>
      </c>
      <c r="S373" s="35">
        <v>-857.12608883586552</v>
      </c>
      <c r="T373" s="35">
        <v>-971.44916988014143</v>
      </c>
      <c r="U373" s="35">
        <v>-899.23209335511172</v>
      </c>
      <c r="V373" s="35">
        <v>-961.66523952485306</v>
      </c>
      <c r="W373" s="35">
        <v>-905.14742870771829</v>
      </c>
      <c r="X373" s="35">
        <v>-908.33444096621065</v>
      </c>
      <c r="Y373" s="35">
        <v>-821.39761010804068</v>
      </c>
      <c r="Z373" s="35">
        <v>-853.03713132553241</v>
      </c>
      <c r="AA373" s="35">
        <v>-851.61296256678281</v>
      </c>
      <c r="AB373" s="35">
        <v>-787.57958690719943</v>
      </c>
      <c r="AC373" s="35">
        <v>-876.47379673657622</v>
      </c>
      <c r="AD373" s="35">
        <v>-858.67087668499619</v>
      </c>
      <c r="AE373" s="35">
        <v>-800.97470268216807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-0.71163959394830656</v>
      </c>
      <c r="D374" s="21">
        <f t="shared" si="87"/>
        <v>-0.74066410817888773</v>
      </c>
      <c r="E374" s="21">
        <f t="shared" si="87"/>
        <v>-0.76481889973286721</v>
      </c>
      <c r="F374" s="21">
        <f t="shared" si="87"/>
        <v>-0.78358611714411819</v>
      </c>
      <c r="G374" s="21">
        <f t="shared" si="87"/>
        <v>-0.75735280556275753</v>
      </c>
      <c r="H374" s="21">
        <f t="shared" si="87"/>
        <v>-0.75043010783432973</v>
      </c>
      <c r="I374" s="21">
        <f t="shared" si="87"/>
        <v>-0.68229715818286296</v>
      </c>
      <c r="J374" s="21">
        <f t="shared" si="87"/>
        <v>-0.59887987651812369</v>
      </c>
      <c r="K374" s="21">
        <f t="shared" si="87"/>
        <v>-0.55501079550379373</v>
      </c>
      <c r="L374" s="21">
        <f t="shared" si="87"/>
        <v>-0.5246876357067114</v>
      </c>
      <c r="M374" s="21">
        <f t="shared" si="87"/>
        <v>-0.4643890365365983</v>
      </c>
      <c r="N374" s="21">
        <f t="shared" si="87"/>
        <v>-0.4430911886162785</v>
      </c>
      <c r="O374" s="21">
        <f t="shared" si="87"/>
        <v>-0.53516571669932789</v>
      </c>
      <c r="P374" s="21">
        <f t="shared" si="87"/>
        <v>-0.37128466367770613</v>
      </c>
      <c r="Q374" s="21">
        <f t="shared" si="87"/>
        <v>-0.22932959136153402</v>
      </c>
      <c r="R374" s="21">
        <f t="shared" si="87"/>
        <v>-0.28439597769216202</v>
      </c>
      <c r="S374" s="21">
        <f t="shared" si="87"/>
        <v>-0.37312410052068617</v>
      </c>
      <c r="T374" s="21">
        <f t="shared" si="87"/>
        <v>-0.4228745865346501</v>
      </c>
      <c r="U374" s="21">
        <f t="shared" si="87"/>
        <v>-0.39138040682078556</v>
      </c>
      <c r="V374" s="21">
        <f t="shared" si="87"/>
        <v>-0.41849531881291202</v>
      </c>
      <c r="W374" s="21">
        <f t="shared" si="87"/>
        <v>-0.39383103624784233</v>
      </c>
      <c r="X374" s="21">
        <f t="shared" si="87"/>
        <v>-0.39514412788929826</v>
      </c>
      <c r="Y374" s="21">
        <f t="shared" si="87"/>
        <v>-0.35725396486701139</v>
      </c>
      <c r="Z374" s="21">
        <f t="shared" si="87"/>
        <v>-0.37093655585368657</v>
      </c>
      <c r="AA374" s="21">
        <f t="shared" si="87"/>
        <v>-0.36533614351870869</v>
      </c>
      <c r="AB374" s="21">
        <f t="shared" si="87"/>
        <v>-0.33271369665056111</v>
      </c>
      <c r="AC374" s="21">
        <f t="shared" si="87"/>
        <v>-0.36381057195543304</v>
      </c>
      <c r="AD374" s="21">
        <f t="shared" si="87"/>
        <v>-0.35415433915462596</v>
      </c>
      <c r="AE374" s="21">
        <f t="shared" si="87"/>
        <v>-0.32786476400871595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-0.71163959394830656</v>
      </c>
      <c r="D376" s="35">
        <v>-0.74066410817888773</v>
      </c>
      <c r="E376" s="35">
        <v>-0.76481889973286721</v>
      </c>
      <c r="F376" s="35">
        <v>-0.78358611714411819</v>
      </c>
      <c r="G376" s="35">
        <v>-0.75735280556275753</v>
      </c>
      <c r="H376" s="35">
        <v>-0.75043010783432973</v>
      </c>
      <c r="I376" s="35">
        <v>-0.68229715818286296</v>
      </c>
      <c r="J376" s="35">
        <v>-0.59887987651812369</v>
      </c>
      <c r="K376" s="35">
        <v>-0.55501079550379373</v>
      </c>
      <c r="L376" s="35">
        <v>-0.5246876357067114</v>
      </c>
      <c r="M376" s="35">
        <v>-0.4643890365365983</v>
      </c>
      <c r="N376" s="35">
        <v>-0.4430911886162785</v>
      </c>
      <c r="O376" s="35">
        <v>-0.53516571669932789</v>
      </c>
      <c r="P376" s="35">
        <v>-0.37128466367770613</v>
      </c>
      <c r="Q376" s="35">
        <v>-0.22932959136153402</v>
      </c>
      <c r="R376" s="35">
        <v>-0.28439597769216202</v>
      </c>
      <c r="S376" s="35">
        <v>-0.37312410052068617</v>
      </c>
      <c r="T376" s="35">
        <v>-0.4228745865346501</v>
      </c>
      <c r="U376" s="35">
        <v>-0.39138040682078556</v>
      </c>
      <c r="V376" s="35">
        <v>-0.41849531881291202</v>
      </c>
      <c r="W376" s="35">
        <v>-0.39383103624784233</v>
      </c>
      <c r="X376" s="35">
        <v>-0.39514412788929826</v>
      </c>
      <c r="Y376" s="35">
        <v>-0.35725396486701139</v>
      </c>
      <c r="Z376" s="35">
        <v>-0.37093655585368657</v>
      </c>
      <c r="AA376" s="35">
        <v>-0.36533614351870869</v>
      </c>
      <c r="AB376" s="35">
        <v>-0.33271369665056111</v>
      </c>
      <c r="AC376" s="35">
        <v>-0.36381057195543304</v>
      </c>
      <c r="AD376" s="35">
        <v>-0.35415433915462596</v>
      </c>
      <c r="AE376" s="35">
        <v>-0.32786476400871595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-5.0093469717225014</v>
      </c>
      <c r="D391" s="21">
        <f t="shared" si="92"/>
        <v>-10.018693943445003</v>
      </c>
      <c r="E391" s="21">
        <f t="shared" si="92"/>
        <v>-15.028040915167502</v>
      </c>
      <c r="F391" s="21">
        <f t="shared" si="92"/>
        <v>-20.037387886890006</v>
      </c>
      <c r="G391" s="21">
        <f t="shared" si="92"/>
        <v>-25.046734858612503</v>
      </c>
      <c r="H391" s="21">
        <f t="shared" si="92"/>
        <v>-30.056081830335003</v>
      </c>
      <c r="I391" s="21">
        <f t="shared" si="92"/>
        <v>-35.065428802057504</v>
      </c>
      <c r="J391" s="21">
        <f t="shared" si="92"/>
        <v>-40.074775773780011</v>
      </c>
      <c r="K391" s="21">
        <f t="shared" si="92"/>
        <v>-45.084122745502512</v>
      </c>
      <c r="L391" s="21">
        <f t="shared" si="92"/>
        <v>-50.093469717225005</v>
      </c>
      <c r="M391" s="21">
        <f t="shared" si="92"/>
        <v>-55.102816688947527</v>
      </c>
      <c r="N391" s="21">
        <f t="shared" si="92"/>
        <v>-60.112163660670035</v>
      </c>
      <c r="O391" s="21">
        <f t="shared" si="92"/>
        <v>-63.161868567820044</v>
      </c>
      <c r="P391" s="21">
        <f t="shared" si="92"/>
        <v>-66.211573474970038</v>
      </c>
      <c r="Q391" s="21">
        <f t="shared" si="92"/>
        <v>-69.26127838212004</v>
      </c>
      <c r="R391" s="21">
        <f t="shared" si="92"/>
        <v>-72.310983289270055</v>
      </c>
      <c r="S391" s="21">
        <f t="shared" si="92"/>
        <v>-75.360688196420057</v>
      </c>
      <c r="T391" s="21">
        <f t="shared" si="92"/>
        <v>-78.410393103570073</v>
      </c>
      <c r="U391" s="21">
        <f t="shared" si="92"/>
        <v>-79.881469064320058</v>
      </c>
      <c r="V391" s="21">
        <f t="shared" si="92"/>
        <v>-81.352545025070057</v>
      </c>
      <c r="W391" s="21">
        <f t="shared" si="92"/>
        <v>-77.814274014097535</v>
      </c>
      <c r="X391" s="21">
        <f t="shared" si="92"/>
        <v>-74.276003003125041</v>
      </c>
      <c r="Y391" s="21">
        <f t="shared" si="92"/>
        <v>-70.737731992152519</v>
      </c>
      <c r="Z391" s="21">
        <f t="shared" si="92"/>
        <v>-67.199460981180039</v>
      </c>
      <c r="AA391" s="21">
        <f t="shared" si="92"/>
        <v>-62.192336178582522</v>
      </c>
      <c r="AB391" s="21">
        <f t="shared" si="92"/>
        <v>-57.18521137598502</v>
      </c>
      <c r="AC391" s="21">
        <f t="shared" si="92"/>
        <v>-52.178086573387517</v>
      </c>
      <c r="AD391" s="21">
        <f t="shared" si="92"/>
        <v>-47.1696729126975</v>
      </c>
      <c r="AE391" s="21">
        <f t="shared" si="92"/>
        <v>-42.16125925200749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-5.0093469717225014</v>
      </c>
      <c r="D393" s="21">
        <f t="shared" si="93"/>
        <v>-10.018693943445003</v>
      </c>
      <c r="E393" s="21">
        <f t="shared" si="93"/>
        <v>-15.028040915167502</v>
      </c>
      <c r="F393" s="21">
        <f t="shared" si="93"/>
        <v>-20.037387886890006</v>
      </c>
      <c r="G393" s="21">
        <f t="shared" si="93"/>
        <v>-25.046734858612503</v>
      </c>
      <c r="H393" s="21">
        <f t="shared" si="93"/>
        <v>-30.056081830335003</v>
      </c>
      <c r="I393" s="21">
        <f t="shared" si="93"/>
        <v>-35.065428802057504</v>
      </c>
      <c r="J393" s="21">
        <f t="shared" si="93"/>
        <v>-40.074775773780011</v>
      </c>
      <c r="K393" s="21">
        <f t="shared" si="93"/>
        <v>-45.084122745502512</v>
      </c>
      <c r="L393" s="21">
        <f t="shared" si="93"/>
        <v>-50.093469717225005</v>
      </c>
      <c r="M393" s="21">
        <f t="shared" si="93"/>
        <v>-55.102816688947527</v>
      </c>
      <c r="N393" s="21">
        <f t="shared" si="93"/>
        <v>-60.112163660670035</v>
      </c>
      <c r="O393" s="21">
        <f t="shared" si="93"/>
        <v>-63.161868567820044</v>
      </c>
      <c r="P393" s="21">
        <f t="shared" si="93"/>
        <v>-66.211573474970038</v>
      </c>
      <c r="Q393" s="21">
        <f t="shared" si="93"/>
        <v>-69.26127838212004</v>
      </c>
      <c r="R393" s="21">
        <f t="shared" si="93"/>
        <v>-72.310983289270055</v>
      </c>
      <c r="S393" s="21">
        <f t="shared" si="93"/>
        <v>-75.360688196420057</v>
      </c>
      <c r="T393" s="21">
        <f t="shared" si="93"/>
        <v>-78.410393103570073</v>
      </c>
      <c r="U393" s="21">
        <f t="shared" si="93"/>
        <v>-79.881469064320058</v>
      </c>
      <c r="V393" s="21">
        <f t="shared" si="93"/>
        <v>-81.352545025070057</v>
      </c>
      <c r="W393" s="21">
        <f t="shared" si="93"/>
        <v>-77.814274014097535</v>
      </c>
      <c r="X393" s="21">
        <f t="shared" si="93"/>
        <v>-74.276003003125041</v>
      </c>
      <c r="Y393" s="21">
        <f t="shared" si="93"/>
        <v>-70.737731992152519</v>
      </c>
      <c r="Z393" s="21">
        <f t="shared" si="93"/>
        <v>-67.199460981180039</v>
      </c>
      <c r="AA393" s="21">
        <f t="shared" si="93"/>
        <v>-62.192336178582522</v>
      </c>
      <c r="AB393" s="21">
        <f t="shared" si="93"/>
        <v>-57.18521137598502</v>
      </c>
      <c r="AC393" s="21">
        <f t="shared" si="93"/>
        <v>-52.178086573387517</v>
      </c>
      <c r="AD393" s="21">
        <f t="shared" si="93"/>
        <v>-47.1696729126975</v>
      </c>
      <c r="AE393" s="21">
        <f t="shared" si="93"/>
        <v>-42.16125925200749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-5.0093469717225014</v>
      </c>
      <c r="D395" s="35">
        <v>-10.018693943445003</v>
      </c>
      <c r="E395" s="35">
        <v>-15.028040915167502</v>
      </c>
      <c r="F395" s="35">
        <v>-20.037387886890006</v>
      </c>
      <c r="G395" s="35">
        <v>-25.046734858612503</v>
      </c>
      <c r="H395" s="35">
        <v>-30.056081830335003</v>
      </c>
      <c r="I395" s="35">
        <v>-35.065428802057504</v>
      </c>
      <c r="J395" s="35">
        <v>-40.074775773780011</v>
      </c>
      <c r="K395" s="35">
        <v>-45.084122745502512</v>
      </c>
      <c r="L395" s="35">
        <v>-50.093469717225005</v>
      </c>
      <c r="M395" s="35">
        <v>-55.102816688947527</v>
      </c>
      <c r="N395" s="35">
        <v>-60.112163660670035</v>
      </c>
      <c r="O395" s="35">
        <v>-63.161868567820044</v>
      </c>
      <c r="P395" s="35">
        <v>-66.211573474970038</v>
      </c>
      <c r="Q395" s="35">
        <v>-69.26127838212004</v>
      </c>
      <c r="R395" s="35">
        <v>-72.310983289270055</v>
      </c>
      <c r="S395" s="35">
        <v>-75.360688196420057</v>
      </c>
      <c r="T395" s="35">
        <v>-78.410393103570073</v>
      </c>
      <c r="U395" s="35">
        <v>-79.881469064320058</v>
      </c>
      <c r="V395" s="35">
        <v>-81.352545025070057</v>
      </c>
      <c r="W395" s="35">
        <v>-77.814274014097535</v>
      </c>
      <c r="X395" s="35">
        <v>-74.276003003125041</v>
      </c>
      <c r="Y395" s="35">
        <v>-70.737731992152519</v>
      </c>
      <c r="Z395" s="35">
        <v>-67.199460981180039</v>
      </c>
      <c r="AA395" s="35">
        <v>-62.192336178582522</v>
      </c>
      <c r="AB395" s="35">
        <v>-57.18521137598502</v>
      </c>
      <c r="AC395" s="35">
        <v>-52.178086573387517</v>
      </c>
      <c r="AD395" s="35">
        <v>-47.1696729126975</v>
      </c>
      <c r="AE395" s="35">
        <v>-42.16125925200749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-720.44153094111937</v>
      </c>
      <c r="D423" s="35">
        <v>-557.96565416614283</v>
      </c>
      <c r="E423" s="35">
        <v>-539.91120402793172</v>
      </c>
      <c r="F423" s="35">
        <v>-528.96329912701412</v>
      </c>
      <c r="G423" s="35">
        <v>-619.17908941344365</v>
      </c>
      <c r="H423" s="35">
        <v>-751.36368006072087</v>
      </c>
      <c r="I423" s="35">
        <v>-711.63366047732063</v>
      </c>
      <c r="J423" s="35">
        <v>-767.66783755435165</v>
      </c>
      <c r="K423" s="35">
        <v>-653.97818856536674</v>
      </c>
      <c r="L423" s="35">
        <v>-835.30613274216546</v>
      </c>
      <c r="M423" s="35">
        <v>-840.45000804235099</v>
      </c>
      <c r="N423" s="35">
        <v>-907.73657178629048</v>
      </c>
      <c r="O423" s="35">
        <v>-1082.3565819036805</v>
      </c>
      <c r="P423" s="35">
        <v>-1215.1961732289246</v>
      </c>
      <c r="Q423" s="35">
        <v>-1049.6316023408906</v>
      </c>
      <c r="R423" s="35">
        <v>-1211.6059108705858</v>
      </c>
      <c r="S423" s="35">
        <v>-1374.0413200048006</v>
      </c>
      <c r="T423" s="35">
        <v>-1237.3793652852701</v>
      </c>
      <c r="U423" s="35">
        <v>-1161.415769778873</v>
      </c>
      <c r="V423" s="35">
        <v>-817.09436871025503</v>
      </c>
      <c r="W423" s="35">
        <v>-978.27156836959193</v>
      </c>
      <c r="X423" s="35">
        <v>-1073.5907039418423</v>
      </c>
      <c r="Y423" s="35">
        <v>-943.16904825151403</v>
      </c>
      <c r="Z423" s="35">
        <v>-980.17262660194399</v>
      </c>
      <c r="AA423" s="35">
        <v>-993.38308931086351</v>
      </c>
      <c r="AB423" s="35">
        <v>-1073.5629782925125</v>
      </c>
      <c r="AC423" s="35">
        <v>-1111.2611962422905</v>
      </c>
      <c r="AD423" s="35">
        <v>-1067.5858230892127</v>
      </c>
      <c r="AE423" s="35">
        <v>-1079.9628480267065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-8230.4522456986597</v>
      </c>
      <c r="D455" s="28">
        <f t="shared" si="105"/>
        <v>-8484.6832579175425</v>
      </c>
      <c r="E455" s="28">
        <f t="shared" si="105"/>
        <v>-8868.3098286242457</v>
      </c>
      <c r="F455" s="28">
        <f t="shared" si="105"/>
        <v>-9233.2394215107997</v>
      </c>
      <c r="G455" s="28">
        <f t="shared" si="105"/>
        <v>-9503.7290212214448</v>
      </c>
      <c r="H455" s="28">
        <f t="shared" si="105"/>
        <v>-10082.472934262758</v>
      </c>
      <c r="I455" s="28">
        <f t="shared" si="105"/>
        <v>-10145.506709634561</v>
      </c>
      <c r="J455" s="28">
        <f t="shared" si="105"/>
        <v>-10116.728680722403</v>
      </c>
      <c r="K455" s="28">
        <f t="shared" si="105"/>
        <v>-10144.21410042067</v>
      </c>
      <c r="L455" s="28">
        <f t="shared" si="105"/>
        <v>-10427.743956370407</v>
      </c>
      <c r="M455" s="28">
        <f t="shared" si="105"/>
        <v>-10584.063760627407</v>
      </c>
      <c r="N455" s="28">
        <f t="shared" si="105"/>
        <v>-10793.813572365198</v>
      </c>
      <c r="O455" s="28">
        <f t="shared" si="105"/>
        <v>-11158.886804150819</v>
      </c>
      <c r="P455" s="28">
        <f t="shared" si="105"/>
        <v>-11194.989808692688</v>
      </c>
      <c r="Q455" s="28">
        <f t="shared" si="105"/>
        <v>-10127.864444492607</v>
      </c>
      <c r="R455" s="28">
        <f t="shared" si="105"/>
        <v>-10840.823653673498</v>
      </c>
      <c r="S455" s="28">
        <f t="shared" si="105"/>
        <v>-11778.904545230998</v>
      </c>
      <c r="T455" s="28">
        <f t="shared" si="105"/>
        <v>-12129.693878927617</v>
      </c>
      <c r="U455" s="28">
        <f t="shared" si="105"/>
        <v>-11953.471289855579</v>
      </c>
      <c r="V455" s="28">
        <f t="shared" si="105"/>
        <v>-12019.627742908737</v>
      </c>
      <c r="W455" s="28">
        <f t="shared" si="105"/>
        <v>-12223.687027357566</v>
      </c>
      <c r="X455" s="28">
        <f t="shared" si="105"/>
        <v>-12701.583554237261</v>
      </c>
      <c r="Y455" s="28">
        <f t="shared" si="105"/>
        <v>-12601.249949842146</v>
      </c>
      <c r="Z455" s="28">
        <f t="shared" si="105"/>
        <v>-12817.319800845198</v>
      </c>
      <c r="AA455" s="28">
        <f t="shared" si="105"/>
        <v>-12936.283605837387</v>
      </c>
      <c r="AB455" s="28">
        <f t="shared" si="105"/>
        <v>-12864.412557654796</v>
      </c>
      <c r="AC455" s="28">
        <f t="shared" si="105"/>
        <v>-13283.799070577668</v>
      </c>
      <c r="AD455" s="28">
        <f t="shared" si="105"/>
        <v>-12963.23486999184</v>
      </c>
      <c r="AE455" s="28">
        <f t="shared" si="105"/>
        <v>-12838.31734218057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-8230.4522456986597</v>
      </c>
      <c r="D555" s="28">
        <f t="shared" ref="D555:AE555" si="144">+D556+D559+D562+D565+D568++D571+D574+D575</f>
        <v>-8484.6832579175425</v>
      </c>
      <c r="E555" s="28">
        <f t="shared" si="144"/>
        <v>-8868.3098286242457</v>
      </c>
      <c r="F555" s="28">
        <f t="shared" si="144"/>
        <v>-9233.2394215107997</v>
      </c>
      <c r="G555" s="28">
        <f t="shared" si="144"/>
        <v>-9503.7290212214448</v>
      </c>
      <c r="H555" s="28">
        <f t="shared" si="144"/>
        <v>-10082.472934262758</v>
      </c>
      <c r="I555" s="28">
        <f t="shared" si="144"/>
        <v>-10145.506709634561</v>
      </c>
      <c r="J555" s="28">
        <f t="shared" si="144"/>
        <v>-10116.728680722403</v>
      </c>
      <c r="K555" s="28">
        <f t="shared" si="144"/>
        <v>-10144.21410042067</v>
      </c>
      <c r="L555" s="28">
        <f t="shared" si="144"/>
        <v>-10427.743956370407</v>
      </c>
      <c r="M555" s="28">
        <f t="shared" si="144"/>
        <v>-10584.063760627407</v>
      </c>
      <c r="N555" s="28">
        <f t="shared" si="144"/>
        <v>-10793.813572365198</v>
      </c>
      <c r="O555" s="28">
        <f t="shared" si="144"/>
        <v>-11158.886804150819</v>
      </c>
      <c r="P555" s="28">
        <f t="shared" si="144"/>
        <v>-11194.989808692688</v>
      </c>
      <c r="Q555" s="28">
        <f t="shared" si="144"/>
        <v>-10127.864444492607</v>
      </c>
      <c r="R555" s="28">
        <f t="shared" si="144"/>
        <v>-10840.823653673498</v>
      </c>
      <c r="S555" s="28">
        <f t="shared" si="144"/>
        <v>-11778.904545230998</v>
      </c>
      <c r="T555" s="28">
        <f t="shared" si="144"/>
        <v>-12129.693878927617</v>
      </c>
      <c r="U555" s="28">
        <f t="shared" si="144"/>
        <v>-11953.471289855579</v>
      </c>
      <c r="V555" s="28">
        <f t="shared" si="144"/>
        <v>-12019.627742908737</v>
      </c>
      <c r="W555" s="28">
        <f t="shared" si="144"/>
        <v>-12223.687027357566</v>
      </c>
      <c r="X555" s="28">
        <f t="shared" si="144"/>
        <v>-12701.583554237261</v>
      </c>
      <c r="Y555" s="28">
        <f t="shared" si="144"/>
        <v>-12601.249949842146</v>
      </c>
      <c r="Z555" s="28">
        <f t="shared" si="144"/>
        <v>-12817.319800845198</v>
      </c>
      <c r="AA555" s="28">
        <f t="shared" si="144"/>
        <v>-12936.283605837387</v>
      </c>
      <c r="AB555" s="28">
        <f t="shared" si="144"/>
        <v>-12864.412557654796</v>
      </c>
      <c r="AC555" s="28">
        <f t="shared" si="144"/>
        <v>-13283.799070577668</v>
      </c>
      <c r="AD555" s="28">
        <f t="shared" si="144"/>
        <v>-12963.23486999184</v>
      </c>
      <c r="AE555" s="28">
        <f t="shared" si="144"/>
        <v>-12838.31734218057</v>
      </c>
    </row>
    <row r="556" spans="1:31" x14ac:dyDescent="0.2">
      <c r="A556" s="9" t="s">
        <v>549</v>
      </c>
      <c r="B556" s="4" t="s">
        <v>550</v>
      </c>
      <c r="C556" s="21">
        <f>+C557+C558</f>
        <v>-7505.0013677858187</v>
      </c>
      <c r="D556" s="21">
        <f t="shared" ref="D556:AE556" si="145">+D557+D558</f>
        <v>-7916.6989098079548</v>
      </c>
      <c r="E556" s="21">
        <f t="shared" si="145"/>
        <v>-8313.3705836811459</v>
      </c>
      <c r="F556" s="21">
        <f t="shared" si="145"/>
        <v>-8684.2387344968956</v>
      </c>
      <c r="G556" s="21">
        <f t="shared" si="145"/>
        <v>-8859.5031969493903</v>
      </c>
      <c r="H556" s="21">
        <f t="shared" si="145"/>
        <v>-9301.0531723717031</v>
      </c>
      <c r="I556" s="21">
        <f t="shared" si="145"/>
        <v>-9398.8076203551827</v>
      </c>
      <c r="J556" s="21">
        <f t="shared" si="145"/>
        <v>-9308.9860673942694</v>
      </c>
      <c r="K556" s="21">
        <f t="shared" si="145"/>
        <v>-9445.151789109801</v>
      </c>
      <c r="L556" s="21">
        <f t="shared" si="145"/>
        <v>-9542.3443539110158</v>
      </c>
      <c r="M556" s="21">
        <f t="shared" si="145"/>
        <v>-9688.5109358961072</v>
      </c>
      <c r="N556" s="21">
        <f t="shared" si="145"/>
        <v>-9825.9648369182378</v>
      </c>
      <c r="O556" s="21">
        <f t="shared" si="145"/>
        <v>-10013.368353679318</v>
      </c>
      <c r="P556" s="21">
        <f t="shared" si="145"/>
        <v>-9913.5820619887927</v>
      </c>
      <c r="Q556" s="21">
        <f t="shared" si="145"/>
        <v>-9008.9715637695954</v>
      </c>
      <c r="R556" s="21">
        <f t="shared" si="145"/>
        <v>-9556.9067595136421</v>
      </c>
      <c r="S556" s="21">
        <f t="shared" si="145"/>
        <v>-10329.502537029777</v>
      </c>
      <c r="T556" s="21">
        <f t="shared" si="145"/>
        <v>-10813.904120538778</v>
      </c>
      <c r="U556" s="21">
        <f t="shared" si="145"/>
        <v>-10712.174051012387</v>
      </c>
      <c r="V556" s="21">
        <f t="shared" si="145"/>
        <v>-11121.180829173411</v>
      </c>
      <c r="W556" s="21">
        <f t="shared" si="145"/>
        <v>-11167.601184973877</v>
      </c>
      <c r="X556" s="21">
        <f t="shared" si="145"/>
        <v>-11553.716847292293</v>
      </c>
      <c r="Y556" s="21">
        <f t="shared" si="145"/>
        <v>-11587.34316959848</v>
      </c>
      <c r="Z556" s="21">
        <f t="shared" si="145"/>
        <v>-11769.947713262074</v>
      </c>
      <c r="AA556" s="21">
        <f t="shared" si="145"/>
        <v>-11880.70818034794</v>
      </c>
      <c r="AB556" s="21">
        <f t="shared" si="145"/>
        <v>-11733.664367986297</v>
      </c>
      <c r="AC556" s="21">
        <f t="shared" si="145"/>
        <v>-12120.35978776199</v>
      </c>
      <c r="AD556" s="21">
        <f t="shared" si="145"/>
        <v>-11848.479373989929</v>
      </c>
      <c r="AE556" s="21">
        <f t="shared" si="145"/>
        <v>-11716.193234901857</v>
      </c>
    </row>
    <row r="557" spans="1:31" x14ac:dyDescent="0.2">
      <c r="A557" s="9" t="s">
        <v>551</v>
      </c>
      <c r="B557" s="4" t="s">
        <v>552</v>
      </c>
      <c r="C557" s="35">
        <f>+C299</f>
        <v>-2980.4244375359831</v>
      </c>
      <c r="D557" s="35">
        <f t="shared" ref="D557:AE557" si="146">+D299</f>
        <v>-3210.0742556823125</v>
      </c>
      <c r="E557" s="35">
        <f t="shared" si="146"/>
        <v>-3456.8077829336071</v>
      </c>
      <c r="F557" s="35">
        <f t="shared" si="146"/>
        <v>-3709.0935578400386</v>
      </c>
      <c r="G557" s="35">
        <f t="shared" si="146"/>
        <v>-4054.5286782700769</v>
      </c>
      <c r="H557" s="35">
        <f t="shared" si="146"/>
        <v>-4546.1858131476456</v>
      </c>
      <c r="I557" s="35">
        <f t="shared" si="146"/>
        <v>-5078.5184518815367</v>
      </c>
      <c r="J557" s="35">
        <f t="shared" si="146"/>
        <v>-5519.8264355556512</v>
      </c>
      <c r="K557" s="35">
        <f t="shared" si="146"/>
        <v>-5935.5068153576949</v>
      </c>
      <c r="L557" s="35">
        <f t="shared" si="146"/>
        <v>-6225.0967882447749</v>
      </c>
      <c r="M557" s="35">
        <f t="shared" si="146"/>
        <v>-6756.0156670560209</v>
      </c>
      <c r="N557" s="35">
        <f t="shared" si="146"/>
        <v>-7030.8577998480696</v>
      </c>
      <c r="O557" s="35">
        <f t="shared" si="146"/>
        <v>-6598.4265884546794</v>
      </c>
      <c r="P557" s="35">
        <f t="shared" si="146"/>
        <v>-7540.1204607732852</v>
      </c>
      <c r="Q557" s="35">
        <f t="shared" si="146"/>
        <v>-7531.8579626420697</v>
      </c>
      <c r="R557" s="35">
        <f t="shared" si="146"/>
        <v>-7718.9497773892826</v>
      </c>
      <c r="S557" s="35">
        <f t="shared" si="146"/>
        <v>-7907.1468880276789</v>
      </c>
      <c r="T557" s="35">
        <f t="shared" si="146"/>
        <v>-8055.8095225124525</v>
      </c>
      <c r="U557" s="35">
        <f t="shared" si="146"/>
        <v>-8132.1302574402853</v>
      </c>
      <c r="V557" s="35">
        <f t="shared" si="146"/>
        <v>-8332.0371657150918</v>
      </c>
      <c r="W557" s="35">
        <f t="shared" si="146"/>
        <v>-8508.3617922109242</v>
      </c>
      <c r="X557" s="35">
        <f t="shared" si="146"/>
        <v>-8848.9716877415194</v>
      </c>
      <c r="Y557" s="35">
        <f t="shared" si="146"/>
        <v>-9106.8624213120183</v>
      </c>
      <c r="Z557" s="35">
        <f t="shared" si="146"/>
        <v>-9152.9000018863917</v>
      </c>
      <c r="AA557" s="35">
        <f t="shared" si="146"/>
        <v>-9271.030770020534</v>
      </c>
      <c r="AB557" s="35">
        <f t="shared" si="146"/>
        <v>-9322.0062357228599</v>
      </c>
      <c r="AC557" s="35">
        <f t="shared" si="146"/>
        <v>-9439.2379877149997</v>
      </c>
      <c r="AD557" s="35">
        <f t="shared" si="146"/>
        <v>-9200.6143358090612</v>
      </c>
      <c r="AE557" s="35">
        <f t="shared" si="146"/>
        <v>-9221.3977728654118</v>
      </c>
    </row>
    <row r="558" spans="1:31" x14ac:dyDescent="0.2">
      <c r="A558" s="9" t="s">
        <v>636</v>
      </c>
      <c r="B558" s="4" t="s">
        <v>637</v>
      </c>
      <c r="C558" s="35">
        <f>+C367</f>
        <v>-4524.5769302498356</v>
      </c>
      <c r="D558" s="35">
        <f t="shared" ref="D558:AE558" si="147">+D367</f>
        <v>-4706.6246541256423</v>
      </c>
      <c r="E558" s="35">
        <f t="shared" si="147"/>
        <v>-4856.5628007475398</v>
      </c>
      <c r="F558" s="35">
        <f t="shared" si="147"/>
        <v>-4975.1451766568571</v>
      </c>
      <c r="G558" s="35">
        <f t="shared" si="147"/>
        <v>-4804.9745186793125</v>
      </c>
      <c r="H558" s="35">
        <f t="shared" si="147"/>
        <v>-4754.8673592240566</v>
      </c>
      <c r="I558" s="35">
        <f t="shared" si="147"/>
        <v>-4320.2891684736451</v>
      </c>
      <c r="J558" s="35">
        <f t="shared" si="147"/>
        <v>-3789.1596318386178</v>
      </c>
      <c r="K558" s="35">
        <f t="shared" si="147"/>
        <v>-3509.6449737521057</v>
      </c>
      <c r="L558" s="35">
        <f t="shared" si="147"/>
        <v>-3317.2475656662414</v>
      </c>
      <c r="M558" s="35">
        <f t="shared" si="147"/>
        <v>-2932.4952688400858</v>
      </c>
      <c r="N558" s="35">
        <f t="shared" si="147"/>
        <v>-2795.1070370701677</v>
      </c>
      <c r="O558" s="35">
        <f t="shared" si="147"/>
        <v>-3414.9417652246384</v>
      </c>
      <c r="P558" s="35">
        <f t="shared" si="147"/>
        <v>-2373.461601215507</v>
      </c>
      <c r="Q558" s="35">
        <f t="shared" si="147"/>
        <v>-1477.113601127526</v>
      </c>
      <c r="R558" s="35">
        <f t="shared" si="147"/>
        <v>-1837.9569821243601</v>
      </c>
      <c r="S558" s="35">
        <f t="shared" si="147"/>
        <v>-2422.3556490020987</v>
      </c>
      <c r="T558" s="35">
        <f t="shared" si="147"/>
        <v>-2758.0945980263259</v>
      </c>
      <c r="U558" s="35">
        <f t="shared" si="147"/>
        <v>-2580.043793572102</v>
      </c>
      <c r="V558" s="35">
        <f t="shared" si="147"/>
        <v>-2789.1436634583183</v>
      </c>
      <c r="W558" s="35">
        <f t="shared" si="147"/>
        <v>-2659.2393927629523</v>
      </c>
      <c r="X558" s="35">
        <f t="shared" si="147"/>
        <v>-2704.7451595507728</v>
      </c>
      <c r="Y558" s="35">
        <f t="shared" si="147"/>
        <v>-2480.4807482864608</v>
      </c>
      <c r="Z558" s="35">
        <f t="shared" si="147"/>
        <v>-2617.0477113756824</v>
      </c>
      <c r="AA558" s="35">
        <f t="shared" si="147"/>
        <v>-2609.6774103274061</v>
      </c>
      <c r="AB558" s="35">
        <f t="shared" si="147"/>
        <v>-2411.6581322634374</v>
      </c>
      <c r="AC558" s="35">
        <f t="shared" si="147"/>
        <v>-2681.1218000469912</v>
      </c>
      <c r="AD558" s="35">
        <f t="shared" si="147"/>
        <v>-2647.8650381808675</v>
      </c>
      <c r="AE558" s="35">
        <f t="shared" si="147"/>
        <v>-2494.7954620364458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-5.0093469717225014</v>
      </c>
      <c r="D562" s="21">
        <f t="shared" ref="D562:AE562" si="150">+D563+D564</f>
        <v>-10.018693943445003</v>
      </c>
      <c r="E562" s="21">
        <f t="shared" si="150"/>
        <v>-15.028040915167502</v>
      </c>
      <c r="F562" s="21">
        <f t="shared" si="150"/>
        <v>-20.037387886890006</v>
      </c>
      <c r="G562" s="21">
        <f t="shared" si="150"/>
        <v>-25.046734858612503</v>
      </c>
      <c r="H562" s="21">
        <f t="shared" si="150"/>
        <v>-30.056081830335003</v>
      </c>
      <c r="I562" s="21">
        <f t="shared" si="150"/>
        <v>-35.065428802057504</v>
      </c>
      <c r="J562" s="21">
        <f t="shared" si="150"/>
        <v>-40.074775773780011</v>
      </c>
      <c r="K562" s="21">
        <f t="shared" si="150"/>
        <v>-45.084122745502512</v>
      </c>
      <c r="L562" s="21">
        <f t="shared" si="150"/>
        <v>-50.093469717225005</v>
      </c>
      <c r="M562" s="21">
        <f t="shared" si="150"/>
        <v>-55.102816688947527</v>
      </c>
      <c r="N562" s="21">
        <f t="shared" si="150"/>
        <v>-60.112163660670035</v>
      </c>
      <c r="O562" s="21">
        <f t="shared" si="150"/>
        <v>-63.161868567820044</v>
      </c>
      <c r="P562" s="21">
        <f t="shared" si="150"/>
        <v>-66.211573474970038</v>
      </c>
      <c r="Q562" s="21">
        <f t="shared" si="150"/>
        <v>-69.26127838212004</v>
      </c>
      <c r="R562" s="21">
        <f t="shared" si="150"/>
        <v>-72.310983289270055</v>
      </c>
      <c r="S562" s="21">
        <f t="shared" si="150"/>
        <v>-75.360688196420057</v>
      </c>
      <c r="T562" s="21">
        <f t="shared" si="150"/>
        <v>-78.410393103570073</v>
      </c>
      <c r="U562" s="21">
        <f t="shared" si="150"/>
        <v>-79.881469064320058</v>
      </c>
      <c r="V562" s="21">
        <f t="shared" si="150"/>
        <v>-81.352545025070057</v>
      </c>
      <c r="W562" s="21">
        <f t="shared" si="150"/>
        <v>-77.814274014097535</v>
      </c>
      <c r="X562" s="21">
        <f t="shared" si="150"/>
        <v>-74.276003003125041</v>
      </c>
      <c r="Y562" s="21">
        <f t="shared" si="150"/>
        <v>-70.737731992152519</v>
      </c>
      <c r="Z562" s="21">
        <f t="shared" si="150"/>
        <v>-67.199460981180039</v>
      </c>
      <c r="AA562" s="21">
        <f t="shared" si="150"/>
        <v>-62.192336178582522</v>
      </c>
      <c r="AB562" s="21">
        <f t="shared" si="150"/>
        <v>-57.18521137598502</v>
      </c>
      <c r="AC562" s="21">
        <f t="shared" si="150"/>
        <v>-52.178086573387517</v>
      </c>
      <c r="AD562" s="21">
        <f t="shared" si="150"/>
        <v>-47.1696729126975</v>
      </c>
      <c r="AE562" s="21">
        <f t="shared" si="150"/>
        <v>-42.16125925200749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-5.0093469717225014</v>
      </c>
      <c r="D564" s="35">
        <f t="shared" si="151"/>
        <v>-10.018693943445003</v>
      </c>
      <c r="E564" s="35">
        <f t="shared" si="151"/>
        <v>-15.028040915167502</v>
      </c>
      <c r="F564" s="35">
        <f t="shared" si="151"/>
        <v>-20.037387886890006</v>
      </c>
      <c r="G564" s="35">
        <f t="shared" si="151"/>
        <v>-25.046734858612503</v>
      </c>
      <c r="H564" s="35">
        <f t="shared" si="151"/>
        <v>-30.056081830335003</v>
      </c>
      <c r="I564" s="35">
        <f t="shared" si="151"/>
        <v>-35.065428802057504</v>
      </c>
      <c r="J564" s="35">
        <f t="shared" si="151"/>
        <v>-40.074775773780011</v>
      </c>
      <c r="K564" s="35">
        <f t="shared" si="151"/>
        <v>-45.084122745502512</v>
      </c>
      <c r="L564" s="35">
        <f t="shared" si="151"/>
        <v>-50.093469717225005</v>
      </c>
      <c r="M564" s="35">
        <f t="shared" si="151"/>
        <v>-55.102816688947527</v>
      </c>
      <c r="N564" s="35">
        <f t="shared" si="151"/>
        <v>-60.112163660670035</v>
      </c>
      <c r="O564" s="35">
        <f t="shared" si="151"/>
        <v>-63.161868567820044</v>
      </c>
      <c r="P564" s="35">
        <f t="shared" si="151"/>
        <v>-66.211573474970038</v>
      </c>
      <c r="Q564" s="35">
        <f t="shared" si="151"/>
        <v>-69.26127838212004</v>
      </c>
      <c r="R564" s="35">
        <f t="shared" si="151"/>
        <v>-72.310983289270055</v>
      </c>
      <c r="S564" s="35">
        <f t="shared" si="151"/>
        <v>-75.360688196420057</v>
      </c>
      <c r="T564" s="35">
        <f t="shared" si="151"/>
        <v>-78.410393103570073</v>
      </c>
      <c r="U564" s="35">
        <f t="shared" si="151"/>
        <v>-79.881469064320058</v>
      </c>
      <c r="V564" s="35">
        <f t="shared" si="151"/>
        <v>-81.352545025070057</v>
      </c>
      <c r="W564" s="35">
        <f t="shared" si="151"/>
        <v>-77.814274014097535</v>
      </c>
      <c r="X564" s="35">
        <f t="shared" si="151"/>
        <v>-74.276003003125041</v>
      </c>
      <c r="Y564" s="35">
        <f t="shared" si="151"/>
        <v>-70.737731992152519</v>
      </c>
      <c r="Z564" s="35">
        <f t="shared" si="151"/>
        <v>-67.199460981180039</v>
      </c>
      <c r="AA564" s="35">
        <f t="shared" si="151"/>
        <v>-62.192336178582522</v>
      </c>
      <c r="AB564" s="35">
        <f t="shared" si="151"/>
        <v>-57.18521137598502</v>
      </c>
      <c r="AC564" s="35">
        <f t="shared" si="151"/>
        <v>-52.178086573387517</v>
      </c>
      <c r="AD564" s="35">
        <f t="shared" si="151"/>
        <v>-47.1696729126975</v>
      </c>
      <c r="AE564" s="35">
        <f t="shared" si="151"/>
        <v>-42.16125925200749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-720.44153094111937</v>
      </c>
      <c r="D574" s="37">
        <f t="shared" ref="D574:AE574" si="158">+D423</f>
        <v>-557.96565416614283</v>
      </c>
      <c r="E574" s="37">
        <f t="shared" si="158"/>
        <v>-539.91120402793172</v>
      </c>
      <c r="F574" s="37">
        <f t="shared" si="158"/>
        <v>-528.96329912701412</v>
      </c>
      <c r="G574" s="37">
        <f t="shared" si="158"/>
        <v>-619.17908941344365</v>
      </c>
      <c r="H574" s="37">
        <f t="shared" si="158"/>
        <v>-751.36368006072087</v>
      </c>
      <c r="I574" s="37">
        <f t="shared" si="158"/>
        <v>-711.63366047732063</v>
      </c>
      <c r="J574" s="37">
        <f t="shared" si="158"/>
        <v>-767.66783755435165</v>
      </c>
      <c r="K574" s="37">
        <f t="shared" si="158"/>
        <v>-653.97818856536674</v>
      </c>
      <c r="L574" s="37">
        <f t="shared" si="158"/>
        <v>-835.30613274216546</v>
      </c>
      <c r="M574" s="37">
        <f t="shared" si="158"/>
        <v>-840.45000804235099</v>
      </c>
      <c r="N574" s="37">
        <f t="shared" si="158"/>
        <v>-907.73657178629048</v>
      </c>
      <c r="O574" s="37">
        <f t="shared" si="158"/>
        <v>-1082.3565819036805</v>
      </c>
      <c r="P574" s="37">
        <f t="shared" si="158"/>
        <v>-1215.1961732289246</v>
      </c>
      <c r="Q574" s="37">
        <f t="shared" si="158"/>
        <v>-1049.6316023408906</v>
      </c>
      <c r="R574" s="37">
        <f t="shared" si="158"/>
        <v>-1211.6059108705858</v>
      </c>
      <c r="S574" s="37">
        <f t="shared" si="158"/>
        <v>-1374.0413200048006</v>
      </c>
      <c r="T574" s="37">
        <f t="shared" si="158"/>
        <v>-1237.3793652852701</v>
      </c>
      <c r="U574" s="37">
        <f t="shared" si="158"/>
        <v>-1161.415769778873</v>
      </c>
      <c r="V574" s="37">
        <f t="shared" si="158"/>
        <v>-817.09436871025503</v>
      </c>
      <c r="W574" s="37">
        <f t="shared" si="158"/>
        <v>-978.27156836959193</v>
      </c>
      <c r="X574" s="37">
        <f t="shared" si="158"/>
        <v>-1073.5907039418423</v>
      </c>
      <c r="Y574" s="37">
        <f t="shared" si="158"/>
        <v>-943.16904825151403</v>
      </c>
      <c r="Z574" s="37">
        <f t="shared" si="158"/>
        <v>-980.17262660194399</v>
      </c>
      <c r="AA574" s="37">
        <f t="shared" si="158"/>
        <v>-993.38308931086351</v>
      </c>
      <c r="AB574" s="37">
        <f t="shared" si="158"/>
        <v>-1073.5629782925125</v>
      </c>
      <c r="AC574" s="37">
        <f t="shared" si="158"/>
        <v>-1111.2611962422905</v>
      </c>
      <c r="AD574" s="37">
        <f t="shared" si="158"/>
        <v>-1067.5858230892127</v>
      </c>
      <c r="AE574" s="37">
        <f t="shared" si="158"/>
        <v>-1079.9628480267065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-8230.4522456986597</v>
      </c>
      <c r="D599" s="28">
        <f t="shared" ref="D599:AE599" si="164">+D600+D604+D613+D624+D633</f>
        <v>-8484.6832579175425</v>
      </c>
      <c r="E599" s="28">
        <f t="shared" si="164"/>
        <v>-8868.3098286242457</v>
      </c>
      <c r="F599" s="28">
        <f t="shared" si="164"/>
        <v>-9233.2394215107997</v>
      </c>
      <c r="G599" s="28">
        <f t="shared" si="164"/>
        <v>-9503.7290212214448</v>
      </c>
      <c r="H599" s="28">
        <f t="shared" si="164"/>
        <v>-10082.472934262758</v>
      </c>
      <c r="I599" s="28">
        <f t="shared" si="164"/>
        <v>-10145.506709634561</v>
      </c>
      <c r="J599" s="28">
        <f t="shared" si="164"/>
        <v>-10116.728680722403</v>
      </c>
      <c r="K599" s="28">
        <f t="shared" si="164"/>
        <v>-10144.21410042067</v>
      </c>
      <c r="L599" s="28">
        <f t="shared" si="164"/>
        <v>-10427.743956370407</v>
      </c>
      <c r="M599" s="28">
        <f t="shared" si="164"/>
        <v>-10584.063760627407</v>
      </c>
      <c r="N599" s="28">
        <f t="shared" si="164"/>
        <v>-10793.813572365198</v>
      </c>
      <c r="O599" s="28">
        <f t="shared" si="164"/>
        <v>-11158.886804150819</v>
      </c>
      <c r="P599" s="28">
        <f t="shared" si="164"/>
        <v>-11194.989808692688</v>
      </c>
      <c r="Q599" s="28">
        <f t="shared" si="164"/>
        <v>-10127.864444492607</v>
      </c>
      <c r="R599" s="28">
        <f t="shared" si="164"/>
        <v>-10840.823653673498</v>
      </c>
      <c r="S599" s="28">
        <f t="shared" si="164"/>
        <v>-11778.904545230998</v>
      </c>
      <c r="T599" s="28">
        <f t="shared" si="164"/>
        <v>-12129.693878927617</v>
      </c>
      <c r="U599" s="28">
        <f t="shared" si="164"/>
        <v>-11953.471289855579</v>
      </c>
      <c r="V599" s="28">
        <f t="shared" si="164"/>
        <v>-12019.627742908737</v>
      </c>
      <c r="W599" s="28">
        <f t="shared" si="164"/>
        <v>-12223.687027357566</v>
      </c>
      <c r="X599" s="28">
        <f t="shared" si="164"/>
        <v>-12701.583554237261</v>
      </c>
      <c r="Y599" s="28">
        <f t="shared" si="164"/>
        <v>-12601.249949842146</v>
      </c>
      <c r="Z599" s="28">
        <f t="shared" si="164"/>
        <v>-12817.319800845198</v>
      </c>
      <c r="AA599" s="28">
        <f t="shared" si="164"/>
        <v>-12936.283605837387</v>
      </c>
      <c r="AB599" s="28">
        <f t="shared" si="164"/>
        <v>-12864.412557654796</v>
      </c>
      <c r="AC599" s="28">
        <f t="shared" si="164"/>
        <v>-13283.799070577668</v>
      </c>
      <c r="AD599" s="28">
        <f t="shared" si="164"/>
        <v>-12963.23486999184</v>
      </c>
      <c r="AE599" s="28">
        <f t="shared" si="164"/>
        <v>-12838.31734218057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-8230.4522456986597</v>
      </c>
      <c r="D624" s="28">
        <f t="shared" ref="D624:AE624" si="181">+D625+D626+D627+D628+D629+D630+D631+D632</f>
        <v>-8484.6832579175425</v>
      </c>
      <c r="E624" s="28">
        <f t="shared" si="181"/>
        <v>-8868.3098286242457</v>
      </c>
      <c r="F624" s="28">
        <f t="shared" si="181"/>
        <v>-9233.2394215107997</v>
      </c>
      <c r="G624" s="28">
        <f t="shared" si="181"/>
        <v>-9503.7290212214448</v>
      </c>
      <c r="H624" s="28">
        <f t="shared" si="181"/>
        <v>-10082.472934262758</v>
      </c>
      <c r="I624" s="28">
        <f t="shared" si="181"/>
        <v>-10145.506709634561</v>
      </c>
      <c r="J624" s="28">
        <f t="shared" si="181"/>
        <v>-10116.728680722403</v>
      </c>
      <c r="K624" s="28">
        <f t="shared" si="181"/>
        <v>-10144.21410042067</v>
      </c>
      <c r="L624" s="28">
        <f t="shared" si="181"/>
        <v>-10427.743956370407</v>
      </c>
      <c r="M624" s="28">
        <f t="shared" si="181"/>
        <v>-10584.063760627407</v>
      </c>
      <c r="N624" s="28">
        <f t="shared" si="181"/>
        <v>-10793.813572365198</v>
      </c>
      <c r="O624" s="28">
        <f t="shared" si="181"/>
        <v>-11158.886804150819</v>
      </c>
      <c r="P624" s="28">
        <f t="shared" si="181"/>
        <v>-11194.989808692688</v>
      </c>
      <c r="Q624" s="28">
        <f t="shared" si="181"/>
        <v>-10127.864444492607</v>
      </c>
      <c r="R624" s="28">
        <f t="shared" si="181"/>
        <v>-10840.823653673498</v>
      </c>
      <c r="S624" s="28">
        <f t="shared" si="181"/>
        <v>-11778.904545230998</v>
      </c>
      <c r="T624" s="28">
        <f t="shared" si="181"/>
        <v>-12129.693878927617</v>
      </c>
      <c r="U624" s="28">
        <f t="shared" si="181"/>
        <v>-11953.471289855579</v>
      </c>
      <c r="V624" s="28">
        <f t="shared" si="181"/>
        <v>-12019.627742908737</v>
      </c>
      <c r="W624" s="28">
        <f t="shared" si="181"/>
        <v>-12223.687027357566</v>
      </c>
      <c r="X624" s="28">
        <f t="shared" si="181"/>
        <v>-12701.583554237261</v>
      </c>
      <c r="Y624" s="28">
        <f t="shared" si="181"/>
        <v>-12601.249949842146</v>
      </c>
      <c r="Z624" s="28">
        <f t="shared" si="181"/>
        <v>-12817.319800845198</v>
      </c>
      <c r="AA624" s="28">
        <f t="shared" si="181"/>
        <v>-12936.283605837387</v>
      </c>
      <c r="AB624" s="28">
        <f t="shared" si="181"/>
        <v>-12864.412557654796</v>
      </c>
      <c r="AC624" s="28">
        <f t="shared" si="181"/>
        <v>-13283.799070577668</v>
      </c>
      <c r="AD624" s="28">
        <f t="shared" si="181"/>
        <v>-12963.23486999184</v>
      </c>
      <c r="AE624" s="28">
        <f t="shared" si="181"/>
        <v>-12838.31734218057</v>
      </c>
    </row>
    <row r="625" spans="1:31" x14ac:dyDescent="0.2">
      <c r="A625" s="9" t="s">
        <v>549</v>
      </c>
      <c r="B625" s="4" t="s">
        <v>550</v>
      </c>
      <c r="C625" s="37">
        <f>+C556</f>
        <v>-7505.0013677858187</v>
      </c>
      <c r="D625" s="37">
        <f t="shared" ref="D625:AE625" si="182">+D556</f>
        <v>-7916.6989098079548</v>
      </c>
      <c r="E625" s="37">
        <f t="shared" si="182"/>
        <v>-8313.3705836811459</v>
      </c>
      <c r="F625" s="37">
        <f t="shared" si="182"/>
        <v>-8684.2387344968956</v>
      </c>
      <c r="G625" s="37">
        <f t="shared" si="182"/>
        <v>-8859.5031969493903</v>
      </c>
      <c r="H625" s="37">
        <f t="shared" si="182"/>
        <v>-9301.0531723717031</v>
      </c>
      <c r="I625" s="37">
        <f t="shared" si="182"/>
        <v>-9398.8076203551827</v>
      </c>
      <c r="J625" s="37">
        <f t="shared" si="182"/>
        <v>-9308.9860673942694</v>
      </c>
      <c r="K625" s="37">
        <f t="shared" si="182"/>
        <v>-9445.151789109801</v>
      </c>
      <c r="L625" s="37">
        <f t="shared" si="182"/>
        <v>-9542.3443539110158</v>
      </c>
      <c r="M625" s="37">
        <f t="shared" si="182"/>
        <v>-9688.5109358961072</v>
      </c>
      <c r="N625" s="37">
        <f t="shared" si="182"/>
        <v>-9825.9648369182378</v>
      </c>
      <c r="O625" s="37">
        <f t="shared" si="182"/>
        <v>-10013.368353679318</v>
      </c>
      <c r="P625" s="37">
        <f t="shared" si="182"/>
        <v>-9913.5820619887927</v>
      </c>
      <c r="Q625" s="37">
        <f t="shared" si="182"/>
        <v>-9008.9715637695954</v>
      </c>
      <c r="R625" s="37">
        <f t="shared" si="182"/>
        <v>-9556.9067595136421</v>
      </c>
      <c r="S625" s="37">
        <f t="shared" si="182"/>
        <v>-10329.502537029777</v>
      </c>
      <c r="T625" s="37">
        <f t="shared" si="182"/>
        <v>-10813.904120538778</v>
      </c>
      <c r="U625" s="37">
        <f t="shared" si="182"/>
        <v>-10712.174051012387</v>
      </c>
      <c r="V625" s="37">
        <f t="shared" si="182"/>
        <v>-11121.180829173411</v>
      </c>
      <c r="W625" s="37">
        <f t="shared" si="182"/>
        <v>-11167.601184973877</v>
      </c>
      <c r="X625" s="37">
        <f t="shared" si="182"/>
        <v>-11553.716847292293</v>
      </c>
      <c r="Y625" s="37">
        <f t="shared" si="182"/>
        <v>-11587.34316959848</v>
      </c>
      <c r="Z625" s="37">
        <f t="shared" si="182"/>
        <v>-11769.947713262074</v>
      </c>
      <c r="AA625" s="37">
        <f t="shared" si="182"/>
        <v>-11880.70818034794</v>
      </c>
      <c r="AB625" s="37">
        <f t="shared" si="182"/>
        <v>-11733.664367986297</v>
      </c>
      <c r="AC625" s="37">
        <f t="shared" si="182"/>
        <v>-12120.35978776199</v>
      </c>
      <c r="AD625" s="37">
        <f t="shared" si="182"/>
        <v>-11848.479373989929</v>
      </c>
      <c r="AE625" s="37">
        <f t="shared" si="182"/>
        <v>-11716.193234901857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-5.0093469717225014</v>
      </c>
      <c r="D627" s="37">
        <f t="shared" ref="D627:AE627" si="184">+D562</f>
        <v>-10.018693943445003</v>
      </c>
      <c r="E627" s="37">
        <f t="shared" si="184"/>
        <v>-15.028040915167502</v>
      </c>
      <c r="F627" s="37">
        <f t="shared" si="184"/>
        <v>-20.037387886890006</v>
      </c>
      <c r="G627" s="37">
        <f t="shared" si="184"/>
        <v>-25.046734858612503</v>
      </c>
      <c r="H627" s="37">
        <f t="shared" si="184"/>
        <v>-30.056081830335003</v>
      </c>
      <c r="I627" s="37">
        <f t="shared" si="184"/>
        <v>-35.065428802057504</v>
      </c>
      <c r="J627" s="37">
        <f t="shared" si="184"/>
        <v>-40.074775773780011</v>
      </c>
      <c r="K627" s="37">
        <f t="shared" si="184"/>
        <v>-45.084122745502512</v>
      </c>
      <c r="L627" s="37">
        <f t="shared" si="184"/>
        <v>-50.093469717225005</v>
      </c>
      <c r="M627" s="37">
        <f t="shared" si="184"/>
        <v>-55.102816688947527</v>
      </c>
      <c r="N627" s="37">
        <f t="shared" si="184"/>
        <v>-60.112163660670035</v>
      </c>
      <c r="O627" s="37">
        <f t="shared" si="184"/>
        <v>-63.161868567820044</v>
      </c>
      <c r="P627" s="37">
        <f t="shared" si="184"/>
        <v>-66.211573474970038</v>
      </c>
      <c r="Q627" s="37">
        <f t="shared" si="184"/>
        <v>-69.26127838212004</v>
      </c>
      <c r="R627" s="37">
        <f t="shared" si="184"/>
        <v>-72.310983289270055</v>
      </c>
      <c r="S627" s="37">
        <f t="shared" si="184"/>
        <v>-75.360688196420057</v>
      </c>
      <c r="T627" s="37">
        <f t="shared" si="184"/>
        <v>-78.410393103570073</v>
      </c>
      <c r="U627" s="37">
        <f t="shared" si="184"/>
        <v>-79.881469064320058</v>
      </c>
      <c r="V627" s="37">
        <f t="shared" si="184"/>
        <v>-81.352545025070057</v>
      </c>
      <c r="W627" s="37">
        <f t="shared" si="184"/>
        <v>-77.814274014097535</v>
      </c>
      <c r="X627" s="37">
        <f t="shared" si="184"/>
        <v>-74.276003003125041</v>
      </c>
      <c r="Y627" s="37">
        <f t="shared" si="184"/>
        <v>-70.737731992152519</v>
      </c>
      <c r="Z627" s="37">
        <f t="shared" si="184"/>
        <v>-67.199460981180039</v>
      </c>
      <c r="AA627" s="37">
        <f t="shared" si="184"/>
        <v>-62.192336178582522</v>
      </c>
      <c r="AB627" s="37">
        <f t="shared" si="184"/>
        <v>-57.18521137598502</v>
      </c>
      <c r="AC627" s="37">
        <f t="shared" si="184"/>
        <v>-52.178086573387517</v>
      </c>
      <c r="AD627" s="37">
        <f t="shared" si="184"/>
        <v>-47.1696729126975</v>
      </c>
      <c r="AE627" s="37">
        <f t="shared" si="184"/>
        <v>-42.16125925200749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-720.44153094111937</v>
      </c>
      <c r="D631" s="37">
        <f t="shared" ref="D631:AE631" si="188">+D574</f>
        <v>-557.96565416614283</v>
      </c>
      <c r="E631" s="37">
        <f t="shared" si="188"/>
        <v>-539.91120402793172</v>
      </c>
      <c r="F631" s="37">
        <f t="shared" si="188"/>
        <v>-528.96329912701412</v>
      </c>
      <c r="G631" s="37">
        <f t="shared" si="188"/>
        <v>-619.17908941344365</v>
      </c>
      <c r="H631" s="37">
        <f t="shared" si="188"/>
        <v>-751.36368006072087</v>
      </c>
      <c r="I631" s="37">
        <f t="shared" si="188"/>
        <v>-711.63366047732063</v>
      </c>
      <c r="J631" s="37">
        <f t="shared" si="188"/>
        <v>-767.66783755435165</v>
      </c>
      <c r="K631" s="37">
        <f t="shared" si="188"/>
        <v>-653.97818856536674</v>
      </c>
      <c r="L631" s="37">
        <f t="shared" si="188"/>
        <v>-835.30613274216546</v>
      </c>
      <c r="M631" s="37">
        <f t="shared" si="188"/>
        <v>-840.45000804235099</v>
      </c>
      <c r="N631" s="37">
        <f t="shared" si="188"/>
        <v>-907.73657178629048</v>
      </c>
      <c r="O631" s="37">
        <f t="shared" si="188"/>
        <v>-1082.3565819036805</v>
      </c>
      <c r="P631" s="37">
        <f t="shared" si="188"/>
        <v>-1215.1961732289246</v>
      </c>
      <c r="Q631" s="37">
        <f t="shared" si="188"/>
        <v>-1049.6316023408906</v>
      </c>
      <c r="R631" s="37">
        <f t="shared" si="188"/>
        <v>-1211.6059108705858</v>
      </c>
      <c r="S631" s="37">
        <f t="shared" si="188"/>
        <v>-1374.0413200048006</v>
      </c>
      <c r="T631" s="37">
        <f t="shared" si="188"/>
        <v>-1237.3793652852701</v>
      </c>
      <c r="U631" s="37">
        <f t="shared" si="188"/>
        <v>-1161.415769778873</v>
      </c>
      <c r="V631" s="37">
        <f t="shared" si="188"/>
        <v>-817.09436871025503</v>
      </c>
      <c r="W631" s="37">
        <f t="shared" si="188"/>
        <v>-978.27156836959193</v>
      </c>
      <c r="X631" s="37">
        <f t="shared" si="188"/>
        <v>-1073.5907039418423</v>
      </c>
      <c r="Y631" s="37">
        <f t="shared" si="188"/>
        <v>-943.16904825151403</v>
      </c>
      <c r="Z631" s="37">
        <f t="shared" si="188"/>
        <v>-980.17262660194399</v>
      </c>
      <c r="AA631" s="37">
        <f t="shared" si="188"/>
        <v>-993.38308931086351</v>
      </c>
      <c r="AB631" s="37">
        <f t="shared" si="188"/>
        <v>-1073.5629782925125</v>
      </c>
      <c r="AC631" s="37">
        <f t="shared" si="188"/>
        <v>-1111.2611962422905</v>
      </c>
      <c r="AD631" s="37">
        <f t="shared" si="188"/>
        <v>-1067.5858230892127</v>
      </c>
      <c r="AE631" s="37">
        <f t="shared" si="188"/>
        <v>-1079.9628480267065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-8230.4522456986597</v>
      </c>
      <c r="D656" s="28">
        <f t="shared" ref="D656:AE656" si="195">+D657+D658+D659+D660+D661</f>
        <v>-8484.6832579175425</v>
      </c>
      <c r="E656" s="28">
        <f t="shared" si="195"/>
        <v>-8868.3098286242457</v>
      </c>
      <c r="F656" s="28">
        <f t="shared" si="195"/>
        <v>-9233.2394215107997</v>
      </c>
      <c r="G656" s="28">
        <f t="shared" si="195"/>
        <v>-9503.7290212214448</v>
      </c>
      <c r="H656" s="28">
        <f t="shared" si="195"/>
        <v>-10082.472934262758</v>
      </c>
      <c r="I656" s="28">
        <f t="shared" si="195"/>
        <v>-10145.506709634561</v>
      </c>
      <c r="J656" s="28">
        <f t="shared" si="195"/>
        <v>-10116.728680722403</v>
      </c>
      <c r="K656" s="28">
        <f t="shared" si="195"/>
        <v>-10144.21410042067</v>
      </c>
      <c r="L656" s="28">
        <f t="shared" si="195"/>
        <v>-10427.743956370407</v>
      </c>
      <c r="M656" s="28">
        <f t="shared" si="195"/>
        <v>-10584.063760627407</v>
      </c>
      <c r="N656" s="28">
        <f t="shared" si="195"/>
        <v>-10793.813572365198</v>
      </c>
      <c r="O656" s="28">
        <f t="shared" si="195"/>
        <v>-11158.886804150819</v>
      </c>
      <c r="P656" s="28">
        <f t="shared" si="195"/>
        <v>-11194.989808692688</v>
      </c>
      <c r="Q656" s="28">
        <f t="shared" si="195"/>
        <v>-10127.864444492607</v>
      </c>
      <c r="R656" s="28">
        <f t="shared" si="195"/>
        <v>-10840.823653673498</v>
      </c>
      <c r="S656" s="28">
        <f t="shared" si="195"/>
        <v>-11778.904545230998</v>
      </c>
      <c r="T656" s="28">
        <f t="shared" si="195"/>
        <v>-12129.693878927617</v>
      </c>
      <c r="U656" s="28">
        <f t="shared" si="195"/>
        <v>-11953.471289855579</v>
      </c>
      <c r="V656" s="28">
        <f t="shared" si="195"/>
        <v>-12019.627742908737</v>
      </c>
      <c r="W656" s="28">
        <f t="shared" si="195"/>
        <v>-12223.687027357566</v>
      </c>
      <c r="X656" s="28">
        <f t="shared" si="195"/>
        <v>-12701.583554237261</v>
      </c>
      <c r="Y656" s="28">
        <f t="shared" si="195"/>
        <v>-12601.249949842146</v>
      </c>
      <c r="Z656" s="28">
        <f t="shared" si="195"/>
        <v>-12817.319800845198</v>
      </c>
      <c r="AA656" s="28">
        <f t="shared" si="195"/>
        <v>-12936.283605837387</v>
      </c>
      <c r="AB656" s="28">
        <f t="shared" si="195"/>
        <v>-12864.412557654796</v>
      </c>
      <c r="AC656" s="28">
        <f t="shared" si="195"/>
        <v>-13283.799070577668</v>
      </c>
      <c r="AD656" s="28">
        <f t="shared" si="195"/>
        <v>-12963.23486999184</v>
      </c>
      <c r="AE656" s="28">
        <f t="shared" si="195"/>
        <v>-12838.31734218057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-8230.4522456986597</v>
      </c>
      <c r="D660" s="28">
        <f t="shared" ref="D660:AE660" si="199">+D624</f>
        <v>-8484.6832579175425</v>
      </c>
      <c r="E660" s="28">
        <f t="shared" si="199"/>
        <v>-8868.3098286242457</v>
      </c>
      <c r="F660" s="28">
        <f t="shared" si="199"/>
        <v>-9233.2394215107997</v>
      </c>
      <c r="G660" s="28">
        <f t="shared" si="199"/>
        <v>-9503.7290212214448</v>
      </c>
      <c r="H660" s="28">
        <f t="shared" si="199"/>
        <v>-10082.472934262758</v>
      </c>
      <c r="I660" s="28">
        <f t="shared" si="199"/>
        <v>-10145.506709634561</v>
      </c>
      <c r="J660" s="28">
        <f t="shared" si="199"/>
        <v>-10116.728680722403</v>
      </c>
      <c r="K660" s="28">
        <f t="shared" si="199"/>
        <v>-10144.21410042067</v>
      </c>
      <c r="L660" s="28">
        <f t="shared" si="199"/>
        <v>-10427.743956370407</v>
      </c>
      <c r="M660" s="28">
        <f t="shared" si="199"/>
        <v>-10584.063760627407</v>
      </c>
      <c r="N660" s="28">
        <f t="shared" si="199"/>
        <v>-10793.813572365198</v>
      </c>
      <c r="O660" s="28">
        <f t="shared" si="199"/>
        <v>-11158.886804150819</v>
      </c>
      <c r="P660" s="28">
        <f t="shared" si="199"/>
        <v>-11194.989808692688</v>
      </c>
      <c r="Q660" s="28">
        <f t="shared" si="199"/>
        <v>-10127.864444492607</v>
      </c>
      <c r="R660" s="28">
        <f t="shared" si="199"/>
        <v>-10840.823653673498</v>
      </c>
      <c r="S660" s="28">
        <f t="shared" si="199"/>
        <v>-11778.904545230998</v>
      </c>
      <c r="T660" s="28">
        <f t="shared" si="199"/>
        <v>-12129.693878927617</v>
      </c>
      <c r="U660" s="28">
        <f t="shared" si="199"/>
        <v>-11953.471289855579</v>
      </c>
      <c r="V660" s="28">
        <f t="shared" si="199"/>
        <v>-12019.627742908737</v>
      </c>
      <c r="W660" s="28">
        <f t="shared" si="199"/>
        <v>-12223.687027357566</v>
      </c>
      <c r="X660" s="28">
        <f t="shared" si="199"/>
        <v>-12701.583554237261</v>
      </c>
      <c r="Y660" s="28">
        <f t="shared" si="199"/>
        <v>-12601.249949842146</v>
      </c>
      <c r="Z660" s="28">
        <f t="shared" si="199"/>
        <v>-12817.319800845198</v>
      </c>
      <c r="AA660" s="28">
        <f t="shared" si="199"/>
        <v>-12936.283605837387</v>
      </c>
      <c r="AB660" s="28">
        <f t="shared" si="199"/>
        <v>-12864.412557654796</v>
      </c>
      <c r="AC660" s="28">
        <f t="shared" si="199"/>
        <v>-13283.799070577668</v>
      </c>
      <c r="AD660" s="28">
        <f t="shared" si="199"/>
        <v>-12963.23486999184</v>
      </c>
      <c r="AE660" s="28">
        <f t="shared" si="199"/>
        <v>-12838.31734218057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7" priority="236" operator="equal">
      <formula>0</formula>
    </cfRule>
  </conditionalFormatting>
  <conditionalFormatting sqref="AD2:AE2">
    <cfRule type="cellIs" dxfId="726" priority="235" operator="equal">
      <formula>0</formula>
    </cfRule>
  </conditionalFormatting>
  <conditionalFormatting sqref="A425:B426 A430:B431 A434:B437 A427:A429">
    <cfRule type="cellIs" dxfId="725" priority="234" operator="lessThan">
      <formula>0</formula>
    </cfRule>
  </conditionalFormatting>
  <conditionalFormatting sqref="A432:B433">
    <cfRule type="cellIs" dxfId="724" priority="233" operator="lessThan">
      <formula>0</formula>
    </cfRule>
  </conditionalFormatting>
  <conditionalFormatting sqref="B555 A576:B581">
    <cfRule type="cellIs" dxfId="723" priority="232" operator="lessThan">
      <formula>0</formula>
    </cfRule>
  </conditionalFormatting>
  <conditionalFormatting sqref="A633:B638 B624">
    <cfRule type="cellIs" dxfId="722" priority="231" operator="lessThan">
      <formula>0</formula>
    </cfRule>
  </conditionalFormatting>
  <conditionalFormatting sqref="A661:B661">
    <cfRule type="cellIs" dxfId="721" priority="230" operator="lessThan">
      <formula>0</formula>
    </cfRule>
  </conditionalFormatting>
  <conditionalFormatting sqref="B659:B660">
    <cfRule type="cellIs" dxfId="720" priority="229" operator="lessThan">
      <formula>0</formula>
    </cfRule>
  </conditionalFormatting>
  <conditionalFormatting sqref="B613">
    <cfRule type="cellIs" dxfId="719" priority="228" operator="lessThan">
      <formula>0</formula>
    </cfRule>
  </conditionalFormatting>
  <conditionalFormatting sqref="C192:C210 C212:C215">
    <cfRule type="cellIs" dxfId="718" priority="227" operator="lessThan">
      <formula>0</formula>
    </cfRule>
  </conditionalFormatting>
  <conditionalFormatting sqref="C291">
    <cfRule type="cellIs" dxfId="717" priority="226" operator="lessThan">
      <formula>0</formula>
    </cfRule>
  </conditionalFormatting>
  <conditionalFormatting sqref="C211">
    <cfRule type="cellIs" dxfId="716" priority="225" operator="lessThan">
      <formula>0</formula>
    </cfRule>
  </conditionalFormatting>
  <conditionalFormatting sqref="C287">
    <cfRule type="cellIs" dxfId="715" priority="224" operator="lessThan">
      <formula>0</formula>
    </cfRule>
  </conditionalFormatting>
  <conditionalFormatting sqref="C453">
    <cfRule type="cellIs" dxfId="714" priority="223" operator="lessThan">
      <formula>0</formula>
    </cfRule>
  </conditionalFormatting>
  <conditionalFormatting sqref="C453">
    <cfRule type="cellIs" dxfId="713" priority="221" operator="equal">
      <formula>0</formula>
    </cfRule>
    <cfRule type="cellIs" dxfId="712" priority="222" operator="equal">
      <formula>0</formula>
    </cfRule>
  </conditionalFormatting>
  <conditionalFormatting sqref="C597">
    <cfRule type="cellIs" dxfId="711" priority="220" operator="lessThan">
      <formula>0</formula>
    </cfRule>
  </conditionalFormatting>
  <conditionalFormatting sqref="C597">
    <cfRule type="cellIs" dxfId="710" priority="218" operator="equal">
      <formula>0</formula>
    </cfRule>
    <cfRule type="cellIs" dxfId="709" priority="219" operator="equal">
      <formula>0</formula>
    </cfRule>
  </conditionalFormatting>
  <conditionalFormatting sqref="C654">
    <cfRule type="cellIs" dxfId="708" priority="217" operator="lessThan">
      <formula>0</formula>
    </cfRule>
  </conditionalFormatting>
  <conditionalFormatting sqref="C654">
    <cfRule type="cellIs" dxfId="707" priority="215" operator="equal">
      <formula>0</formula>
    </cfRule>
    <cfRule type="cellIs" dxfId="706" priority="216" operator="equal">
      <formula>0</formula>
    </cfRule>
  </conditionalFormatting>
  <conditionalFormatting sqref="C187">
    <cfRule type="cellIs" dxfId="705" priority="214" operator="lessThan">
      <formula>0</formula>
    </cfRule>
  </conditionalFormatting>
  <conditionalFormatting sqref="C216:C225 C227:C270 C273:C278 C280:C285">
    <cfRule type="cellIs" dxfId="704" priority="213" operator="lessThan">
      <formula>0</formula>
    </cfRule>
  </conditionalFormatting>
  <conditionalFormatting sqref="C271">
    <cfRule type="cellIs" dxfId="703" priority="212" operator="lessThan">
      <formula>0</formula>
    </cfRule>
  </conditionalFormatting>
  <conditionalFormatting sqref="C226">
    <cfRule type="cellIs" dxfId="702" priority="211" operator="lessThan">
      <formula>0</formula>
    </cfRule>
  </conditionalFormatting>
  <conditionalFormatting sqref="C272">
    <cfRule type="cellIs" dxfId="701" priority="210" operator="lessThan">
      <formula>0</formula>
    </cfRule>
  </conditionalFormatting>
  <conditionalFormatting sqref="C279">
    <cfRule type="cellIs" dxfId="700" priority="209" operator="lessThan">
      <formula>0</formula>
    </cfRule>
  </conditionalFormatting>
  <conditionalFormatting sqref="C191">
    <cfRule type="cellIs" dxfId="699" priority="208" operator="lessThan">
      <formula>0</formula>
    </cfRule>
  </conditionalFormatting>
  <conditionalFormatting sqref="C315 C328 C341 C349:C350 C358:C359 C364 C368 C371 C374 C377 C380 C383 C297:C302">
    <cfRule type="cellIs" dxfId="698" priority="206" operator="lessThan">
      <formula>0</formula>
    </cfRule>
  </conditionalFormatting>
  <conditionalFormatting sqref="C385 C391 C393 C399 C401 C407 C409 C415 C417 C424">
    <cfRule type="cellIs" dxfId="697" priority="205" operator="lessThan">
      <formula>0</formula>
    </cfRule>
  </conditionalFormatting>
  <conditionalFormatting sqref="C367">
    <cfRule type="cellIs" dxfId="696" priority="207" operator="lessThan">
      <formula>0</formula>
    </cfRule>
  </conditionalFormatting>
  <conditionalFormatting sqref="C303:AE314">
    <cfRule type="cellIs" dxfId="695" priority="189" operator="lessThan">
      <formula>0</formula>
    </cfRule>
  </conditionalFormatting>
  <conditionalFormatting sqref="C355">
    <cfRule type="cellIs" dxfId="694" priority="186" operator="lessThan">
      <formula>0</formula>
    </cfRule>
  </conditionalFormatting>
  <conditionalFormatting sqref="C434:C437 C425:C429 C431">
    <cfRule type="cellIs" dxfId="693" priority="185" operator="lessThan">
      <formula>0</formula>
    </cfRule>
  </conditionalFormatting>
  <conditionalFormatting sqref="C566:C567">
    <cfRule type="cellIs" dxfId="692" priority="180" operator="lessThan">
      <formula>0</formula>
    </cfRule>
  </conditionalFormatting>
  <conditionalFormatting sqref="C555:C556 C580:C581 C574:C577 C571 C568 C565 C562 C559">
    <cfRule type="cellIs" dxfId="691" priority="184" operator="lessThan">
      <formula>0</formula>
    </cfRule>
  </conditionalFormatting>
  <conditionalFormatting sqref="C557:C558">
    <cfRule type="cellIs" dxfId="690" priority="183" operator="lessThan">
      <formula>0</formula>
    </cfRule>
  </conditionalFormatting>
  <conditionalFormatting sqref="C560:C561">
    <cfRule type="cellIs" dxfId="689" priority="182" operator="lessThan">
      <formula>0</formula>
    </cfRule>
  </conditionalFormatting>
  <conditionalFormatting sqref="C563:C564">
    <cfRule type="cellIs" dxfId="688" priority="181" operator="lessThan">
      <formula>0</formula>
    </cfRule>
  </conditionalFormatting>
  <conditionalFormatting sqref="C569:C570">
    <cfRule type="cellIs" dxfId="687" priority="179" operator="lessThan">
      <formula>0</formula>
    </cfRule>
  </conditionalFormatting>
  <conditionalFormatting sqref="C572:C573">
    <cfRule type="cellIs" dxfId="686" priority="178" operator="lessThan">
      <formula>0</formula>
    </cfRule>
  </conditionalFormatting>
  <conditionalFormatting sqref="C578:C579">
    <cfRule type="cellIs" dxfId="685" priority="177" operator="lessThan">
      <formula>0</formula>
    </cfRule>
  </conditionalFormatting>
  <conditionalFormatting sqref="C585:C586">
    <cfRule type="cellIs" dxfId="684" priority="176" operator="lessThan">
      <formula>0</formula>
    </cfRule>
  </conditionalFormatting>
  <conditionalFormatting sqref="C526:C554">
    <cfRule type="cellIs" dxfId="683" priority="175" operator="lessThan">
      <formula>0</formula>
    </cfRule>
  </conditionalFormatting>
  <conditionalFormatting sqref="C524:C525">
    <cfRule type="cellIs" dxfId="682" priority="174" operator="lessThan">
      <formula>0</formula>
    </cfRule>
  </conditionalFormatting>
  <conditionalFormatting sqref="C613">
    <cfRule type="cellIs" dxfId="681" priority="173" operator="lessThan">
      <formula>0</formula>
    </cfRule>
  </conditionalFormatting>
  <conditionalFormatting sqref="C637:C638 C632:C634 C624">
    <cfRule type="cellIs" dxfId="680" priority="172" operator="lessThan">
      <formula>0</formula>
    </cfRule>
  </conditionalFormatting>
  <conditionalFormatting sqref="C601:C602">
    <cfRule type="cellIs" dxfId="679" priority="171" operator="lessThan">
      <formula>0</formula>
    </cfRule>
  </conditionalFormatting>
  <conditionalFormatting sqref="C603">
    <cfRule type="cellIs" dxfId="678" priority="170" operator="lessThan">
      <formula>0</formula>
    </cfRule>
  </conditionalFormatting>
  <conditionalFormatting sqref="C605:C609">
    <cfRule type="cellIs" dxfId="677" priority="169" operator="lessThan">
      <formula>0</formula>
    </cfRule>
  </conditionalFormatting>
  <conditionalFormatting sqref="C611:C612">
    <cfRule type="cellIs" dxfId="676" priority="168" operator="lessThan">
      <formula>0</formula>
    </cfRule>
  </conditionalFormatting>
  <conditionalFormatting sqref="C625:C631">
    <cfRule type="cellIs" dxfId="675" priority="167" operator="lessThan">
      <formula>0</formula>
    </cfRule>
  </conditionalFormatting>
  <conditionalFormatting sqref="C635:C636">
    <cfRule type="cellIs" dxfId="674" priority="166" operator="lessThan">
      <formula>0</formula>
    </cfRule>
  </conditionalFormatting>
  <conditionalFormatting sqref="C642:C644">
    <cfRule type="cellIs" dxfId="673" priority="165" operator="lessThan">
      <formula>0</formula>
    </cfRule>
  </conditionalFormatting>
  <conditionalFormatting sqref="C645">
    <cfRule type="cellIs" dxfId="672" priority="164" operator="lessThan">
      <formula>0</formula>
    </cfRule>
  </conditionalFormatting>
  <conditionalFormatting sqref="C614:C623">
    <cfRule type="cellIs" dxfId="671" priority="163" operator="lessThan">
      <formula>0</formula>
    </cfRule>
  </conditionalFormatting>
  <conditionalFormatting sqref="C659">
    <cfRule type="cellIs" dxfId="670" priority="162" operator="lessThan">
      <formula>0</formula>
    </cfRule>
  </conditionalFormatting>
  <conditionalFormatting sqref="C660">
    <cfRule type="cellIs" dxfId="669" priority="161" operator="lessThan">
      <formula>0</formula>
    </cfRule>
  </conditionalFormatting>
  <conditionalFormatting sqref="C661">
    <cfRule type="cellIs" dxfId="668" priority="160" operator="lessThan">
      <formula>0</formula>
    </cfRule>
  </conditionalFormatting>
  <conditionalFormatting sqref="D192:AE210 D212:AE215">
    <cfRule type="cellIs" dxfId="667" priority="159" operator="lessThan">
      <formula>0</formula>
    </cfRule>
  </conditionalFormatting>
  <conditionalFormatting sqref="D291:AE291">
    <cfRule type="cellIs" dxfId="666" priority="158" operator="lessThan">
      <formula>0</formula>
    </cfRule>
  </conditionalFormatting>
  <conditionalFormatting sqref="D211:AE211">
    <cfRule type="cellIs" dxfId="665" priority="157" operator="lessThan">
      <formula>0</formula>
    </cfRule>
  </conditionalFormatting>
  <conditionalFormatting sqref="D287:AE287">
    <cfRule type="cellIs" dxfId="664" priority="156" operator="lessThan">
      <formula>0</formula>
    </cfRule>
  </conditionalFormatting>
  <conditionalFormatting sqref="D453:AE453">
    <cfRule type="cellIs" dxfId="663" priority="155" operator="lessThan">
      <formula>0</formula>
    </cfRule>
  </conditionalFormatting>
  <conditionalFormatting sqref="D453:AE453">
    <cfRule type="cellIs" dxfId="662" priority="153" operator="equal">
      <formula>0</formula>
    </cfRule>
    <cfRule type="cellIs" dxfId="661" priority="154" operator="equal">
      <formula>0</formula>
    </cfRule>
  </conditionalFormatting>
  <conditionalFormatting sqref="D597:AE597">
    <cfRule type="cellIs" dxfId="660" priority="152" operator="lessThan">
      <formula>0</formula>
    </cfRule>
  </conditionalFormatting>
  <conditionalFormatting sqref="D597:AE597">
    <cfRule type="cellIs" dxfId="659" priority="150" operator="equal">
      <formula>0</formula>
    </cfRule>
    <cfRule type="cellIs" dxfId="658" priority="151" operator="equal">
      <formula>0</formula>
    </cfRule>
  </conditionalFormatting>
  <conditionalFormatting sqref="D654:AE654">
    <cfRule type="cellIs" dxfId="657" priority="149" operator="lessThan">
      <formula>0</formula>
    </cfRule>
  </conditionalFormatting>
  <conditionalFormatting sqref="D654:AE654">
    <cfRule type="cellIs" dxfId="656" priority="147" operator="equal">
      <formula>0</formula>
    </cfRule>
    <cfRule type="cellIs" dxfId="655" priority="148" operator="equal">
      <formula>0</formula>
    </cfRule>
  </conditionalFormatting>
  <conditionalFormatting sqref="D187:AE187">
    <cfRule type="cellIs" dxfId="654" priority="146" operator="lessThan">
      <formula>0</formula>
    </cfRule>
  </conditionalFormatting>
  <conditionalFormatting sqref="D216:AE225 D227:AE270 D273:AE278 D280:AE285">
    <cfRule type="cellIs" dxfId="653" priority="145" operator="lessThan">
      <formula>0</formula>
    </cfRule>
  </conditionalFormatting>
  <conditionalFormatting sqref="D271:AE271">
    <cfRule type="cellIs" dxfId="652" priority="144" operator="lessThan">
      <formula>0</formula>
    </cfRule>
  </conditionalFormatting>
  <conditionalFormatting sqref="D226:AE226">
    <cfRule type="cellIs" dxfId="651" priority="143" operator="lessThan">
      <formula>0</formula>
    </cfRule>
  </conditionalFormatting>
  <conditionalFormatting sqref="D272:AE272">
    <cfRule type="cellIs" dxfId="650" priority="142" operator="lessThan">
      <formula>0</formula>
    </cfRule>
  </conditionalFormatting>
  <conditionalFormatting sqref="D279:AE279">
    <cfRule type="cellIs" dxfId="649" priority="141" operator="lessThan">
      <formula>0</formula>
    </cfRule>
  </conditionalFormatting>
  <conditionalFormatting sqref="D191:AE191">
    <cfRule type="cellIs" dxfId="648" priority="140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7" priority="138" operator="lessThan">
      <formula>0</formula>
    </cfRule>
  </conditionalFormatting>
  <conditionalFormatting sqref="D385:AE385 D391:AE391 D393:AE393 D399:AE399 D401:AE401 D407:AE407 D409:AE409 D415:AE415 D417:AE417 D424:AE424">
    <cfRule type="cellIs" dxfId="646" priority="137" operator="lessThan">
      <formula>0</formula>
    </cfRule>
  </conditionalFormatting>
  <conditionalFormatting sqref="D367:AE367">
    <cfRule type="cellIs" dxfId="645" priority="139" operator="lessThan">
      <formula>0</formula>
    </cfRule>
  </conditionalFormatting>
  <conditionalFormatting sqref="D355:AE355">
    <cfRule type="cellIs" dxfId="644" priority="118" operator="lessThan">
      <formula>0</formula>
    </cfRule>
  </conditionalFormatting>
  <conditionalFormatting sqref="D434:AE437 D425:AE429 D431:AE431">
    <cfRule type="cellIs" dxfId="643" priority="117" operator="lessThan">
      <formula>0</formula>
    </cfRule>
  </conditionalFormatting>
  <conditionalFormatting sqref="D566:AE567">
    <cfRule type="cellIs" dxfId="642" priority="112" operator="lessThan">
      <formula>0</formula>
    </cfRule>
  </conditionalFormatting>
  <conditionalFormatting sqref="D555:AE556 D580:AE581 D574:AE577 D571:AE571 D568:AE568 D565:AE565 D562:AE562 D559:AE559">
    <cfRule type="cellIs" dxfId="641" priority="116" operator="lessThan">
      <formula>0</formula>
    </cfRule>
  </conditionalFormatting>
  <conditionalFormatting sqref="D557:AE558">
    <cfRule type="cellIs" dxfId="640" priority="115" operator="lessThan">
      <formula>0</formula>
    </cfRule>
  </conditionalFormatting>
  <conditionalFormatting sqref="D560:AE561">
    <cfRule type="cellIs" dxfId="639" priority="114" operator="lessThan">
      <formula>0</formula>
    </cfRule>
  </conditionalFormatting>
  <conditionalFormatting sqref="D563:AE564">
    <cfRule type="cellIs" dxfId="638" priority="113" operator="lessThan">
      <formula>0</formula>
    </cfRule>
  </conditionalFormatting>
  <conditionalFormatting sqref="D569:AE570">
    <cfRule type="cellIs" dxfId="637" priority="111" operator="lessThan">
      <formula>0</formula>
    </cfRule>
  </conditionalFormatting>
  <conditionalFormatting sqref="D572:AE573">
    <cfRule type="cellIs" dxfId="636" priority="110" operator="lessThan">
      <formula>0</formula>
    </cfRule>
  </conditionalFormatting>
  <conditionalFormatting sqref="D578:AE579">
    <cfRule type="cellIs" dxfId="635" priority="109" operator="lessThan">
      <formula>0</formula>
    </cfRule>
  </conditionalFormatting>
  <conditionalFormatting sqref="D585:AE586">
    <cfRule type="cellIs" dxfId="634" priority="108" operator="lessThan">
      <formula>0</formula>
    </cfRule>
  </conditionalFormatting>
  <conditionalFormatting sqref="D526:AE554">
    <cfRule type="cellIs" dxfId="633" priority="107" operator="lessThan">
      <formula>0</formula>
    </cfRule>
  </conditionalFormatting>
  <conditionalFormatting sqref="D524:AE525">
    <cfRule type="cellIs" dxfId="632" priority="106" operator="lessThan">
      <formula>0</formula>
    </cfRule>
  </conditionalFormatting>
  <conditionalFormatting sqref="D613:AE613">
    <cfRule type="cellIs" dxfId="631" priority="105" operator="lessThan">
      <formula>0</formula>
    </cfRule>
  </conditionalFormatting>
  <conditionalFormatting sqref="D637:AE638 D632:AE634 D624:AE624">
    <cfRule type="cellIs" dxfId="630" priority="104" operator="lessThan">
      <formula>0</formula>
    </cfRule>
  </conditionalFormatting>
  <conditionalFormatting sqref="D601:AE602">
    <cfRule type="cellIs" dxfId="629" priority="103" operator="lessThan">
      <formula>0</formula>
    </cfRule>
  </conditionalFormatting>
  <conditionalFormatting sqref="D603:AE603">
    <cfRule type="cellIs" dxfId="628" priority="102" operator="lessThan">
      <formula>0</formula>
    </cfRule>
  </conditionalFormatting>
  <conditionalFormatting sqref="D605:AE609">
    <cfRule type="cellIs" dxfId="627" priority="101" operator="lessThan">
      <formula>0</formula>
    </cfRule>
  </conditionalFormatting>
  <conditionalFormatting sqref="D611:AE612">
    <cfRule type="cellIs" dxfId="626" priority="100" operator="lessThan">
      <formula>0</formula>
    </cfRule>
  </conditionalFormatting>
  <conditionalFormatting sqref="D625:AE631">
    <cfRule type="cellIs" dxfId="625" priority="99" operator="lessThan">
      <formula>0</formula>
    </cfRule>
  </conditionalFormatting>
  <conditionalFormatting sqref="D635:AE636">
    <cfRule type="cellIs" dxfId="624" priority="98" operator="lessThan">
      <formula>0</formula>
    </cfRule>
  </conditionalFormatting>
  <conditionalFormatting sqref="D642:AE644">
    <cfRule type="cellIs" dxfId="623" priority="97" operator="lessThan">
      <formula>0</formula>
    </cfRule>
  </conditionalFormatting>
  <conditionalFormatting sqref="D645:AE645">
    <cfRule type="cellIs" dxfId="622" priority="96" operator="lessThan">
      <formula>0</formula>
    </cfRule>
  </conditionalFormatting>
  <conditionalFormatting sqref="D614:AE623">
    <cfRule type="cellIs" dxfId="621" priority="95" operator="lessThan">
      <formula>0</formula>
    </cfRule>
  </conditionalFormatting>
  <conditionalFormatting sqref="D659:AE659">
    <cfRule type="cellIs" dxfId="620" priority="94" operator="lessThan">
      <formula>0</formula>
    </cfRule>
  </conditionalFormatting>
  <conditionalFormatting sqref="D660:AE660">
    <cfRule type="cellIs" dxfId="619" priority="93" operator="lessThan">
      <formula>0</formula>
    </cfRule>
  </conditionalFormatting>
  <conditionalFormatting sqref="D661:AE661">
    <cfRule type="cellIs" dxfId="618" priority="92" operator="lessThan">
      <formula>0</formula>
    </cfRule>
  </conditionalFormatting>
  <conditionalFormatting sqref="C430">
    <cfRule type="cellIs" dxfId="617" priority="52" operator="lessThan">
      <formula>0</formula>
    </cfRule>
  </conditionalFormatting>
  <conditionalFormatting sqref="D430:AE430">
    <cfRule type="cellIs" dxfId="616" priority="51" operator="lessThan">
      <formula>0</formula>
    </cfRule>
  </conditionalFormatting>
  <conditionalFormatting sqref="C432:C433">
    <cfRule type="cellIs" dxfId="615" priority="50" operator="lessThan">
      <formula>0</formula>
    </cfRule>
  </conditionalFormatting>
  <conditionalFormatting sqref="D432:AE433">
    <cfRule type="cellIs" dxfId="614" priority="49" operator="lessThan">
      <formula>0</formula>
    </cfRule>
  </conditionalFormatting>
  <conditionalFormatting sqref="C441:C444">
    <cfRule type="cellIs" dxfId="613" priority="48" operator="lessThan">
      <formula>0</formula>
    </cfRule>
  </conditionalFormatting>
  <conditionalFormatting sqref="D441:AE444">
    <cfRule type="cellIs" dxfId="612" priority="47" operator="lessThan">
      <formula>0</formula>
    </cfRule>
  </conditionalFormatting>
  <conditionalFormatting sqref="C316:AE327">
    <cfRule type="cellIs" dxfId="611" priority="23" operator="lessThan">
      <formula>0</formula>
    </cfRule>
  </conditionalFormatting>
  <conditionalFormatting sqref="C329:AE340">
    <cfRule type="cellIs" dxfId="610" priority="22" operator="lessThan">
      <formula>0</formula>
    </cfRule>
  </conditionalFormatting>
  <conditionalFormatting sqref="C342:AE348">
    <cfRule type="cellIs" dxfId="609" priority="21" operator="lessThan">
      <formula>0</formula>
    </cfRule>
  </conditionalFormatting>
  <conditionalFormatting sqref="C351:AE354">
    <cfRule type="cellIs" dxfId="608" priority="20" operator="lessThan">
      <formula>0</formula>
    </cfRule>
  </conditionalFormatting>
  <conditionalFormatting sqref="C356:AE357">
    <cfRule type="cellIs" dxfId="607" priority="19" operator="lessThan">
      <formula>0</formula>
    </cfRule>
  </conditionalFormatting>
  <conditionalFormatting sqref="C360:AE361">
    <cfRule type="cellIs" dxfId="606" priority="18" operator="lessThan">
      <formula>0</formula>
    </cfRule>
  </conditionalFormatting>
  <conditionalFormatting sqref="C362:AE363">
    <cfRule type="cellIs" dxfId="605" priority="17" operator="lessThan">
      <formula>0</formula>
    </cfRule>
  </conditionalFormatting>
  <conditionalFormatting sqref="C365:AE366">
    <cfRule type="cellIs" dxfId="604" priority="16" operator="lessThan">
      <formula>0</formula>
    </cfRule>
  </conditionalFormatting>
  <conditionalFormatting sqref="C369:AE370">
    <cfRule type="cellIs" dxfId="603" priority="15" operator="lessThan">
      <formula>0</formula>
    </cfRule>
  </conditionalFormatting>
  <conditionalFormatting sqref="C372:AE373">
    <cfRule type="cellIs" dxfId="602" priority="14" operator="lessThan">
      <formula>0</formula>
    </cfRule>
  </conditionalFormatting>
  <conditionalFormatting sqref="C375:AE376">
    <cfRule type="cellIs" dxfId="601" priority="13" operator="lessThan">
      <formula>0</formula>
    </cfRule>
  </conditionalFormatting>
  <conditionalFormatting sqref="C378:AE379">
    <cfRule type="cellIs" dxfId="600" priority="12" operator="lessThan">
      <formula>0</formula>
    </cfRule>
  </conditionalFormatting>
  <conditionalFormatting sqref="C381:AE382">
    <cfRule type="cellIs" dxfId="599" priority="11" operator="lessThan">
      <formula>0</formula>
    </cfRule>
  </conditionalFormatting>
  <conditionalFormatting sqref="C384:AE384">
    <cfRule type="cellIs" dxfId="598" priority="10" operator="lessThan">
      <formula>0</formula>
    </cfRule>
  </conditionalFormatting>
  <conditionalFormatting sqref="C386:AE390">
    <cfRule type="cellIs" dxfId="597" priority="9" operator="lessThan">
      <formula>0</formula>
    </cfRule>
  </conditionalFormatting>
  <conditionalFormatting sqref="C392:AE392">
    <cfRule type="cellIs" dxfId="596" priority="8" operator="lessThan">
      <formula>0</formula>
    </cfRule>
  </conditionalFormatting>
  <conditionalFormatting sqref="C394:AE398">
    <cfRule type="cellIs" dxfId="595" priority="7" operator="lessThan">
      <formula>0</formula>
    </cfRule>
  </conditionalFormatting>
  <conditionalFormatting sqref="C400:AE400">
    <cfRule type="cellIs" dxfId="594" priority="6" operator="lessThan">
      <formula>0</formula>
    </cfRule>
  </conditionalFormatting>
  <conditionalFormatting sqref="C402:AE406">
    <cfRule type="cellIs" dxfId="593" priority="5" operator="lessThan">
      <formula>0</formula>
    </cfRule>
  </conditionalFormatting>
  <conditionalFormatting sqref="C408:AE408">
    <cfRule type="cellIs" dxfId="592" priority="4" operator="lessThan">
      <formula>0</formula>
    </cfRule>
  </conditionalFormatting>
  <conditionalFormatting sqref="C410:AE414">
    <cfRule type="cellIs" dxfId="591" priority="3" operator="lessThan">
      <formula>0</formula>
    </cfRule>
  </conditionalFormatting>
  <conditionalFormatting sqref="C416:AE416">
    <cfRule type="cellIs" dxfId="590" priority="2" operator="lessThan">
      <formula>0</formula>
    </cfRule>
  </conditionalFormatting>
  <conditionalFormatting sqref="C418:AE423">
    <cfRule type="cellIs" dxfId="589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21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19.756705879516971</v>
      </c>
      <c r="D4" s="28">
        <f t="shared" ref="D4:AE4" si="3">+D5+D111+D191+D297+D425</f>
        <v>19.88982780436362</v>
      </c>
      <c r="E4" s="28">
        <f t="shared" si="3"/>
        <v>19.870346964464332</v>
      </c>
      <c r="F4" s="28">
        <f t="shared" si="3"/>
        <v>20.074260854279565</v>
      </c>
      <c r="G4" s="28">
        <f t="shared" si="3"/>
        <v>20.125426760035452</v>
      </c>
      <c r="H4" s="28">
        <f t="shared" si="3"/>
        <v>20.277128912049211</v>
      </c>
      <c r="I4" s="28">
        <f t="shared" si="3"/>
        <v>20.569105736123277</v>
      </c>
      <c r="J4" s="28">
        <f t="shared" si="3"/>
        <v>21.173956322089513</v>
      </c>
      <c r="K4" s="28">
        <f t="shared" si="3"/>
        <v>20.514722904050664</v>
      </c>
      <c r="L4" s="28">
        <f t="shared" si="3"/>
        <v>20.378979147307103</v>
      </c>
      <c r="M4" s="28">
        <f t="shared" si="3"/>
        <v>19.456246870457495</v>
      </c>
      <c r="N4" s="28">
        <f t="shared" si="3"/>
        <v>18.663034523582045</v>
      </c>
      <c r="O4" s="28">
        <f t="shared" si="3"/>
        <v>18.637915156797508</v>
      </c>
      <c r="P4" s="28">
        <f t="shared" si="3"/>
        <v>18.484015317665023</v>
      </c>
      <c r="Q4" s="28">
        <f t="shared" si="3"/>
        <v>18.714740501142252</v>
      </c>
      <c r="R4" s="28">
        <f t="shared" si="3"/>
        <v>19.060644390350618</v>
      </c>
      <c r="S4" s="28">
        <f t="shared" si="3"/>
        <v>19.520435805419581</v>
      </c>
      <c r="T4" s="28">
        <f t="shared" si="3"/>
        <v>22.1628819841237</v>
      </c>
      <c r="U4" s="28">
        <f t="shared" si="3"/>
        <v>18.696051022011687</v>
      </c>
      <c r="V4" s="28">
        <f t="shared" si="3"/>
        <v>17.278453610688516</v>
      </c>
      <c r="W4" s="28">
        <f t="shared" si="3"/>
        <v>18.774161003683169</v>
      </c>
      <c r="X4" s="28">
        <f t="shared" si="3"/>
        <v>16.028531908570994</v>
      </c>
      <c r="Y4" s="28">
        <f t="shared" si="3"/>
        <v>19.149475826144815</v>
      </c>
      <c r="Z4" s="28">
        <f t="shared" si="3"/>
        <v>19.25631392073312</v>
      </c>
      <c r="AA4" s="28">
        <f t="shared" si="3"/>
        <v>19.451618806128842</v>
      </c>
      <c r="AB4" s="28">
        <f t="shared" si="3"/>
        <v>20.722049731503663</v>
      </c>
      <c r="AC4" s="28">
        <f t="shared" si="3"/>
        <v>18.915530766737231</v>
      </c>
      <c r="AD4" s="28">
        <f t="shared" si="3"/>
        <v>22.757287484826733</v>
      </c>
      <c r="AE4" s="28">
        <f t="shared" si="3"/>
        <v>18.129303702794289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0.55875069482928075</v>
      </c>
      <c r="D5" s="21">
        <f t="shared" ref="D5:AE5" si="5">+D7+D67+D102</f>
        <v>0.60812912047641388</v>
      </c>
      <c r="E5" s="21">
        <f t="shared" si="5"/>
        <v>0.61725052322178908</v>
      </c>
      <c r="F5" s="21">
        <f t="shared" si="5"/>
        <v>0.60222206608153506</v>
      </c>
      <c r="G5" s="21">
        <f t="shared" si="5"/>
        <v>0.61155352140440855</v>
      </c>
      <c r="H5" s="21">
        <f t="shared" si="5"/>
        <v>0.60931351147764323</v>
      </c>
      <c r="I5" s="21">
        <f t="shared" si="5"/>
        <v>0.71867222302287104</v>
      </c>
      <c r="J5" s="21">
        <f t="shared" si="5"/>
        <v>0.6185022922018335</v>
      </c>
      <c r="K5" s="21">
        <f t="shared" si="5"/>
        <v>0.57966019293646975</v>
      </c>
      <c r="L5" s="21">
        <f t="shared" si="5"/>
        <v>0.58543649009440968</v>
      </c>
      <c r="M5" s="21">
        <f t="shared" si="5"/>
        <v>0.57782687867922444</v>
      </c>
      <c r="N5" s="21">
        <f t="shared" si="5"/>
        <v>0.56824511773117925</v>
      </c>
      <c r="O5" s="21">
        <f t="shared" si="5"/>
        <v>0.57585163952911067</v>
      </c>
      <c r="P5" s="21">
        <f t="shared" si="5"/>
        <v>0.57514355002221351</v>
      </c>
      <c r="Q5" s="21">
        <f t="shared" si="5"/>
        <v>0.59709993801056127</v>
      </c>
      <c r="R5" s="21">
        <f t="shared" si="5"/>
        <v>0.58791728812606181</v>
      </c>
      <c r="S5" s="21">
        <f t="shared" si="5"/>
        <v>0.71352348319737624</v>
      </c>
      <c r="T5" s="21">
        <f t="shared" si="5"/>
        <v>0.73916369991269959</v>
      </c>
      <c r="U5" s="21">
        <f t="shared" si="5"/>
        <v>0.74752872413081528</v>
      </c>
      <c r="V5" s="21">
        <f t="shared" si="5"/>
        <v>0.75526145570776249</v>
      </c>
      <c r="W5" s="21">
        <f t="shared" si="5"/>
        <v>0.74417004911263551</v>
      </c>
      <c r="X5" s="21">
        <f t="shared" si="5"/>
        <v>0.78286339997072163</v>
      </c>
      <c r="Y5" s="21">
        <f t="shared" si="5"/>
        <v>0.78931151802208377</v>
      </c>
      <c r="Z5" s="21">
        <f t="shared" si="5"/>
        <v>0.80124506631424786</v>
      </c>
      <c r="AA5" s="21">
        <f t="shared" si="5"/>
        <v>0.85460002644301336</v>
      </c>
      <c r="AB5" s="21">
        <f t="shared" si="5"/>
        <v>0.95195455018490871</v>
      </c>
      <c r="AC5" s="21">
        <f t="shared" si="5"/>
        <v>0.97146026106606509</v>
      </c>
      <c r="AD5" s="21">
        <f t="shared" si="5"/>
        <v>0.94986168392540904</v>
      </c>
      <c r="AE5" s="21">
        <f t="shared" si="5"/>
        <v>0.96474946246461113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0.55875069482928075</v>
      </c>
      <c r="D7" s="21">
        <f t="shared" ref="D7:AE7" si="7">+D8+D17+D31+D53+D60</f>
        <v>0.60812912047641388</v>
      </c>
      <c r="E7" s="21">
        <f t="shared" si="7"/>
        <v>0.61725052322178908</v>
      </c>
      <c r="F7" s="21">
        <f t="shared" si="7"/>
        <v>0.60222206608153506</v>
      </c>
      <c r="G7" s="21">
        <f t="shared" si="7"/>
        <v>0.61155352140440855</v>
      </c>
      <c r="H7" s="21">
        <f t="shared" si="7"/>
        <v>0.60931351147764323</v>
      </c>
      <c r="I7" s="21">
        <f t="shared" si="7"/>
        <v>0.71867222302287104</v>
      </c>
      <c r="J7" s="21">
        <f t="shared" si="7"/>
        <v>0.6185022922018335</v>
      </c>
      <c r="K7" s="21">
        <f t="shared" si="7"/>
        <v>0.57966019293646975</v>
      </c>
      <c r="L7" s="21">
        <f t="shared" si="7"/>
        <v>0.58543649009440968</v>
      </c>
      <c r="M7" s="21">
        <f t="shared" si="7"/>
        <v>0.57782687867922444</v>
      </c>
      <c r="N7" s="21">
        <f t="shared" si="7"/>
        <v>0.56824511773117925</v>
      </c>
      <c r="O7" s="21">
        <f t="shared" si="7"/>
        <v>0.57585163952911067</v>
      </c>
      <c r="P7" s="21">
        <f t="shared" si="7"/>
        <v>0.57514355002221351</v>
      </c>
      <c r="Q7" s="21">
        <f t="shared" si="7"/>
        <v>0.59709993801056127</v>
      </c>
      <c r="R7" s="21">
        <f t="shared" si="7"/>
        <v>0.58791728812606181</v>
      </c>
      <c r="S7" s="21">
        <f t="shared" si="7"/>
        <v>0.71352348319737624</v>
      </c>
      <c r="T7" s="21">
        <f t="shared" si="7"/>
        <v>0.73916369991269959</v>
      </c>
      <c r="U7" s="21">
        <f t="shared" si="7"/>
        <v>0.74752872413081528</v>
      </c>
      <c r="V7" s="21">
        <f t="shared" si="7"/>
        <v>0.75526145570776249</v>
      </c>
      <c r="W7" s="21">
        <f t="shared" si="7"/>
        <v>0.74417004911263551</v>
      </c>
      <c r="X7" s="21">
        <f t="shared" si="7"/>
        <v>0.78286339997072163</v>
      </c>
      <c r="Y7" s="21">
        <f t="shared" si="7"/>
        <v>0.78931151802208377</v>
      </c>
      <c r="Z7" s="21">
        <f t="shared" si="7"/>
        <v>0.80124506631424786</v>
      </c>
      <c r="AA7" s="21">
        <f t="shared" si="7"/>
        <v>0.85460002644301336</v>
      </c>
      <c r="AB7" s="21">
        <f t="shared" si="7"/>
        <v>0.95195455018490871</v>
      </c>
      <c r="AC7" s="21">
        <f t="shared" si="7"/>
        <v>0.97146026106606509</v>
      </c>
      <c r="AD7" s="21">
        <f t="shared" si="7"/>
        <v>0.94986168392540904</v>
      </c>
      <c r="AE7" s="21">
        <f t="shared" si="7"/>
        <v>0.96474946246461113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0</v>
      </c>
      <c r="D8" s="21">
        <f t="shared" ref="D8:AE8" si="9">+D9+D13+D14</f>
        <v>0</v>
      </c>
      <c r="E8" s="21">
        <f t="shared" si="9"/>
        <v>0</v>
      </c>
      <c r="F8" s="21">
        <f t="shared" si="9"/>
        <v>0</v>
      </c>
      <c r="G8" s="21">
        <f t="shared" si="9"/>
        <v>0</v>
      </c>
      <c r="H8" s="21">
        <f t="shared" si="9"/>
        <v>0</v>
      </c>
      <c r="I8" s="21">
        <f t="shared" si="9"/>
        <v>0</v>
      </c>
      <c r="J8" s="21">
        <f t="shared" si="9"/>
        <v>0</v>
      </c>
      <c r="K8" s="21">
        <f t="shared" si="9"/>
        <v>0</v>
      </c>
      <c r="L8" s="21">
        <f t="shared" si="9"/>
        <v>0</v>
      </c>
      <c r="M8" s="21">
        <f t="shared" si="9"/>
        <v>0</v>
      </c>
      <c r="N8" s="21">
        <f t="shared" si="9"/>
        <v>0</v>
      </c>
      <c r="O8" s="21">
        <f t="shared" si="9"/>
        <v>0</v>
      </c>
      <c r="P8" s="21">
        <f t="shared" si="9"/>
        <v>0</v>
      </c>
      <c r="Q8" s="21">
        <f t="shared" si="9"/>
        <v>0</v>
      </c>
      <c r="R8" s="21">
        <f t="shared" si="9"/>
        <v>0</v>
      </c>
      <c r="S8" s="21">
        <f t="shared" si="9"/>
        <v>4.335204479168066E-5</v>
      </c>
      <c r="T8" s="21">
        <f t="shared" si="9"/>
        <v>1.7141448567384944E-4</v>
      </c>
      <c r="U8" s="21">
        <f t="shared" si="9"/>
        <v>6.2569734579013086E-7</v>
      </c>
      <c r="V8" s="21">
        <f t="shared" si="9"/>
        <v>0</v>
      </c>
      <c r="W8" s="21">
        <f t="shared" si="9"/>
        <v>0</v>
      </c>
      <c r="X8" s="21">
        <f t="shared" si="9"/>
        <v>6.1327470512249248E-6</v>
      </c>
      <c r="Y8" s="21">
        <f t="shared" si="9"/>
        <v>5.510477198326076E-6</v>
      </c>
      <c r="Z8" s="21">
        <f t="shared" si="9"/>
        <v>0</v>
      </c>
      <c r="AA8" s="21">
        <f t="shared" si="9"/>
        <v>0</v>
      </c>
      <c r="AB8" s="21">
        <f t="shared" si="9"/>
        <v>0</v>
      </c>
      <c r="AC8" s="21">
        <f t="shared" si="9"/>
        <v>0</v>
      </c>
      <c r="AD8" s="21">
        <f t="shared" si="9"/>
        <v>0</v>
      </c>
      <c r="AE8" s="21">
        <f t="shared" si="9"/>
        <v>9.9092669258461426E-8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0</v>
      </c>
      <c r="D9" s="21">
        <f t="shared" ref="D9:AE9" si="11">+D10+D11+D12</f>
        <v>0</v>
      </c>
      <c r="E9" s="21">
        <f t="shared" si="11"/>
        <v>0</v>
      </c>
      <c r="F9" s="21">
        <f t="shared" si="11"/>
        <v>0</v>
      </c>
      <c r="G9" s="21">
        <f t="shared" si="11"/>
        <v>0</v>
      </c>
      <c r="H9" s="21">
        <f t="shared" si="11"/>
        <v>0</v>
      </c>
      <c r="I9" s="21">
        <f t="shared" si="11"/>
        <v>0</v>
      </c>
      <c r="J9" s="21">
        <f t="shared" si="11"/>
        <v>0</v>
      </c>
      <c r="K9" s="21">
        <f t="shared" si="11"/>
        <v>0</v>
      </c>
      <c r="L9" s="21">
        <f t="shared" si="11"/>
        <v>0</v>
      </c>
      <c r="M9" s="21">
        <f t="shared" si="11"/>
        <v>0</v>
      </c>
      <c r="N9" s="21">
        <f t="shared" si="11"/>
        <v>0</v>
      </c>
      <c r="O9" s="21">
        <f t="shared" si="11"/>
        <v>0</v>
      </c>
      <c r="P9" s="21">
        <f t="shared" si="11"/>
        <v>0</v>
      </c>
      <c r="Q9" s="21">
        <f t="shared" si="11"/>
        <v>0</v>
      </c>
      <c r="R9" s="21">
        <f t="shared" si="11"/>
        <v>0</v>
      </c>
      <c r="S9" s="21">
        <f t="shared" si="11"/>
        <v>4.335204479168066E-5</v>
      </c>
      <c r="T9" s="21">
        <f t="shared" si="11"/>
        <v>1.7141448567384944E-4</v>
      </c>
      <c r="U9" s="21">
        <f t="shared" si="11"/>
        <v>6.2569734579013086E-7</v>
      </c>
      <c r="V9" s="21">
        <f t="shared" si="11"/>
        <v>0</v>
      </c>
      <c r="W9" s="21">
        <f t="shared" si="11"/>
        <v>0</v>
      </c>
      <c r="X9" s="21">
        <f t="shared" si="11"/>
        <v>6.1327470512249248E-6</v>
      </c>
      <c r="Y9" s="21">
        <f t="shared" si="11"/>
        <v>5.510477198326076E-6</v>
      </c>
      <c r="Z9" s="21">
        <f t="shared" si="11"/>
        <v>0</v>
      </c>
      <c r="AA9" s="21">
        <f t="shared" si="11"/>
        <v>0</v>
      </c>
      <c r="AB9" s="21">
        <f t="shared" si="11"/>
        <v>0</v>
      </c>
      <c r="AC9" s="21">
        <f t="shared" si="11"/>
        <v>0</v>
      </c>
      <c r="AD9" s="21">
        <f t="shared" si="11"/>
        <v>0</v>
      </c>
      <c r="AE9" s="21">
        <f t="shared" si="11"/>
        <v>9.9092669258461426E-8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4.335204479168066E-5</v>
      </c>
      <c r="T10" s="27">
        <v>1.7141448567384944E-4</v>
      </c>
      <c r="U10" s="27">
        <v>6.2569734579013086E-7</v>
      </c>
      <c r="V10" s="27">
        <v>0</v>
      </c>
      <c r="W10" s="27">
        <v>0</v>
      </c>
      <c r="X10" s="27">
        <v>6.1327470512249248E-6</v>
      </c>
      <c r="Y10" s="27">
        <v>5.510477198326076E-6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9.9092669258461426E-8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0</v>
      </c>
      <c r="D14" s="21">
        <f t="shared" ref="D14:AE14" si="13">+D15+D16</f>
        <v>0</v>
      </c>
      <c r="E14" s="21">
        <f t="shared" si="13"/>
        <v>0</v>
      </c>
      <c r="F14" s="21">
        <f t="shared" si="13"/>
        <v>0</v>
      </c>
      <c r="G14" s="21">
        <f t="shared" si="13"/>
        <v>0</v>
      </c>
      <c r="H14" s="21">
        <f t="shared" si="13"/>
        <v>0</v>
      </c>
      <c r="I14" s="21">
        <f t="shared" si="13"/>
        <v>0</v>
      </c>
      <c r="J14" s="21">
        <f t="shared" si="13"/>
        <v>0</v>
      </c>
      <c r="K14" s="21">
        <f t="shared" si="13"/>
        <v>0</v>
      </c>
      <c r="L14" s="21">
        <f t="shared" si="13"/>
        <v>0</v>
      </c>
      <c r="M14" s="21">
        <f t="shared" si="13"/>
        <v>0</v>
      </c>
      <c r="N14" s="21">
        <f t="shared" si="13"/>
        <v>0</v>
      </c>
      <c r="O14" s="21">
        <f t="shared" si="13"/>
        <v>0</v>
      </c>
      <c r="P14" s="21">
        <f t="shared" si="13"/>
        <v>0</v>
      </c>
      <c r="Q14" s="21">
        <f t="shared" si="13"/>
        <v>0</v>
      </c>
      <c r="R14" s="21">
        <f t="shared" si="13"/>
        <v>0</v>
      </c>
      <c r="S14" s="21">
        <f t="shared" si="13"/>
        <v>0</v>
      </c>
      <c r="T14" s="21">
        <f t="shared" si="13"/>
        <v>0</v>
      </c>
      <c r="U14" s="21">
        <f t="shared" si="13"/>
        <v>0</v>
      </c>
      <c r="V14" s="21">
        <f t="shared" si="13"/>
        <v>0</v>
      </c>
      <c r="W14" s="21">
        <f t="shared" si="13"/>
        <v>0</v>
      </c>
      <c r="X14" s="21">
        <f t="shared" si="13"/>
        <v>0</v>
      </c>
      <c r="Y14" s="21">
        <f t="shared" si="13"/>
        <v>0</v>
      </c>
      <c r="Z14" s="21">
        <f t="shared" si="13"/>
        <v>0</v>
      </c>
      <c r="AA14" s="21">
        <f t="shared" si="13"/>
        <v>0</v>
      </c>
      <c r="AB14" s="21">
        <f t="shared" si="13"/>
        <v>0</v>
      </c>
      <c r="AC14" s="21">
        <f t="shared" si="13"/>
        <v>0</v>
      </c>
      <c r="AD14" s="21">
        <f t="shared" si="13"/>
        <v>0</v>
      </c>
      <c r="AE14" s="21">
        <f t="shared" si="13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2.0373016932183755E-2</v>
      </c>
      <c r="D17" s="79">
        <f t="shared" ref="D17:AE17" si="15">+D18+D19+D20+D21+D22+D23+D24+D25+D26+D27+D28+D29+D30</f>
        <v>2.0431977901600062E-2</v>
      </c>
      <c r="E17" s="79">
        <f t="shared" si="15"/>
        <v>2.7541242746976686E-2</v>
      </c>
      <c r="F17" s="79">
        <f t="shared" si="15"/>
        <v>2.4116154365976864E-2</v>
      </c>
      <c r="G17" s="79">
        <f t="shared" si="15"/>
        <v>2.2201736619079621E-2</v>
      </c>
      <c r="H17" s="79">
        <f t="shared" si="15"/>
        <v>2.6807488986643296E-2</v>
      </c>
      <c r="I17" s="79">
        <f t="shared" si="15"/>
        <v>2.7837641549429804E-2</v>
      </c>
      <c r="J17" s="79">
        <f t="shared" si="15"/>
        <v>3.0941360883281498E-2</v>
      </c>
      <c r="K17" s="79">
        <f t="shared" si="15"/>
        <v>3.064295825464524E-2</v>
      </c>
      <c r="L17" s="79">
        <f t="shared" si="15"/>
        <v>2.9604419224352675E-2</v>
      </c>
      <c r="M17" s="79">
        <f t="shared" si="15"/>
        <v>2.6388145837016388E-2</v>
      </c>
      <c r="N17" s="79">
        <f t="shared" si="15"/>
        <v>2.8596366670423097E-2</v>
      </c>
      <c r="O17" s="79">
        <f t="shared" si="15"/>
        <v>3.2026755202972705E-2</v>
      </c>
      <c r="P17" s="79">
        <f t="shared" si="15"/>
        <v>3.1204667109120017E-2</v>
      </c>
      <c r="Q17" s="79">
        <f t="shared" si="15"/>
        <v>3.4095756787485415E-2</v>
      </c>
      <c r="R17" s="79">
        <f t="shared" si="15"/>
        <v>3.6187043255809931E-2</v>
      </c>
      <c r="S17" s="79">
        <f t="shared" si="15"/>
        <v>0.16140393818842635</v>
      </c>
      <c r="T17" s="79">
        <f t="shared" si="15"/>
        <v>0.18232854870849968</v>
      </c>
      <c r="U17" s="79">
        <f t="shared" si="15"/>
        <v>0.18172907984386152</v>
      </c>
      <c r="V17" s="79">
        <f t="shared" si="15"/>
        <v>0.17713907435989115</v>
      </c>
      <c r="W17" s="79">
        <f t="shared" si="15"/>
        <v>0.15996323154235595</v>
      </c>
      <c r="X17" s="79">
        <f t="shared" si="15"/>
        <v>0.19350375889853427</v>
      </c>
      <c r="Y17" s="79">
        <f t="shared" si="15"/>
        <v>0.19329554989720499</v>
      </c>
      <c r="Z17" s="79">
        <f t="shared" si="15"/>
        <v>0.19637621825615428</v>
      </c>
      <c r="AA17" s="79">
        <f t="shared" si="15"/>
        <v>0.2155797787281607</v>
      </c>
      <c r="AB17" s="79">
        <f t="shared" si="15"/>
        <v>0.21121490855223785</v>
      </c>
      <c r="AC17" s="79">
        <f t="shared" si="15"/>
        <v>0.21683948971905809</v>
      </c>
      <c r="AD17" s="79">
        <f t="shared" si="15"/>
        <v>0.21391425060775199</v>
      </c>
      <c r="AE17" s="79">
        <f t="shared" si="15"/>
        <v>0.22162108313738407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0.12675048940846839</v>
      </c>
      <c r="T21" s="27">
        <v>0.14628866091412696</v>
      </c>
      <c r="U21" s="27">
        <v>0.15335561713789736</v>
      </c>
      <c r="V21" s="27">
        <v>0.15391844694404891</v>
      </c>
      <c r="W21" s="27">
        <v>0.13483243912468748</v>
      </c>
      <c r="X21" s="27">
        <v>0.15856766074030809</v>
      </c>
      <c r="Y21" s="27">
        <v>0.16469195551564039</v>
      </c>
      <c r="Z21" s="27">
        <v>0.16857070674084554</v>
      </c>
      <c r="AA21" s="27">
        <v>0.18456804579061115</v>
      </c>
      <c r="AB21" s="27">
        <v>0.1811095542578682</v>
      </c>
      <c r="AC21" s="27">
        <v>0.18551063784515179</v>
      </c>
      <c r="AD21" s="27">
        <v>0.18097902047053177</v>
      </c>
      <c r="AE21" s="27">
        <v>0.19177842795526953</v>
      </c>
    </row>
    <row r="22" spans="1:31" x14ac:dyDescent="0.2">
      <c r="A22" s="13" t="s">
        <v>53</v>
      </c>
      <c r="B22" s="4" t="s">
        <v>54</v>
      </c>
      <c r="C22" s="27">
        <v>9.5210859217850653E-3</v>
      </c>
      <c r="D22" s="27">
        <v>9.3488625953657232E-3</v>
      </c>
      <c r="E22" s="27">
        <v>1.3909458379881624E-2</v>
      </c>
      <c r="F22" s="27">
        <v>1.0290931943313963E-2</v>
      </c>
      <c r="G22" s="27">
        <v>8.5755535879505213E-3</v>
      </c>
      <c r="H22" s="27">
        <v>1.1334315762999515E-2</v>
      </c>
      <c r="I22" s="27">
        <v>1.3051061203248525E-2</v>
      </c>
      <c r="J22" s="27">
        <v>1.0783476680715059E-2</v>
      </c>
      <c r="K22" s="27">
        <v>1.3709817619191872E-2</v>
      </c>
      <c r="L22" s="27">
        <v>1.232734751137902E-2</v>
      </c>
      <c r="M22" s="27">
        <v>1.1416629748738001E-2</v>
      </c>
      <c r="N22" s="27">
        <v>1.0494155987215295E-2</v>
      </c>
      <c r="O22" s="27">
        <v>1.4187846493191233E-2</v>
      </c>
      <c r="P22" s="27">
        <v>8.7740979794432624E-3</v>
      </c>
      <c r="Q22" s="27">
        <v>1.2243159171705827E-2</v>
      </c>
      <c r="R22" s="27">
        <v>1.4654951412457488E-2</v>
      </c>
      <c r="S22" s="27">
        <v>1.3370041189600893E-2</v>
      </c>
      <c r="T22" s="27">
        <v>1.2854342616826013E-2</v>
      </c>
      <c r="U22" s="27">
        <v>1.0166932452624478E-2</v>
      </c>
      <c r="V22" s="27">
        <v>8.4933940377690618E-3</v>
      </c>
      <c r="W22" s="27">
        <v>1.1436498818709539E-2</v>
      </c>
      <c r="X22" s="27">
        <v>1.8081206649806395E-2</v>
      </c>
      <c r="Y22" s="27">
        <v>1.4178362088213331E-2</v>
      </c>
      <c r="Z22" s="27">
        <v>1.3161320852751728E-2</v>
      </c>
      <c r="AA22" s="27">
        <v>1.4913013884661833E-2</v>
      </c>
      <c r="AB22" s="27">
        <v>1.3916589180843092E-2</v>
      </c>
      <c r="AC22" s="27">
        <v>1.429042920123285E-2</v>
      </c>
      <c r="AD22" s="27">
        <v>1.5453820428275549E-2</v>
      </c>
      <c r="AE22" s="27">
        <v>1.3084510866344684E-2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3.3168889948258998E-7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1.0851931010398691E-2</v>
      </c>
      <c r="D30" s="27">
        <v>1.1083115306234338E-2</v>
      </c>
      <c r="E30" s="27">
        <v>1.3631784367095062E-2</v>
      </c>
      <c r="F30" s="27">
        <v>1.3825222422662901E-2</v>
      </c>
      <c r="G30" s="27">
        <v>1.3626183031129099E-2</v>
      </c>
      <c r="H30" s="27">
        <v>1.547317322364378E-2</v>
      </c>
      <c r="I30" s="27">
        <v>1.4786580346181277E-2</v>
      </c>
      <c r="J30" s="27">
        <v>2.0157884202566437E-2</v>
      </c>
      <c r="K30" s="27">
        <v>1.6933140635453366E-2</v>
      </c>
      <c r="L30" s="27">
        <v>1.7277071712973657E-2</v>
      </c>
      <c r="M30" s="27">
        <v>1.4971516088278387E-2</v>
      </c>
      <c r="N30" s="27">
        <v>1.8102210683207803E-2</v>
      </c>
      <c r="O30" s="27">
        <v>1.7838908709781474E-2</v>
      </c>
      <c r="P30" s="27">
        <v>2.2430569129676756E-2</v>
      </c>
      <c r="Q30" s="27">
        <v>2.1852597615779592E-2</v>
      </c>
      <c r="R30" s="27">
        <v>2.153209184335244E-2</v>
      </c>
      <c r="S30" s="27">
        <v>2.1283407590357087E-2</v>
      </c>
      <c r="T30" s="27">
        <v>2.3185545177546694E-2</v>
      </c>
      <c r="U30" s="27">
        <v>1.8206530253339688E-2</v>
      </c>
      <c r="V30" s="27">
        <v>1.4727233378073199E-2</v>
      </c>
      <c r="W30" s="27">
        <v>1.3694293598958933E-2</v>
      </c>
      <c r="X30" s="27">
        <v>1.6854891508419796E-2</v>
      </c>
      <c r="Y30" s="27">
        <v>1.4425232293351258E-2</v>
      </c>
      <c r="Z30" s="27">
        <v>1.4644190662557005E-2</v>
      </c>
      <c r="AA30" s="27">
        <v>1.6098719052887744E-2</v>
      </c>
      <c r="AB30" s="27">
        <v>1.6188765113526554E-2</v>
      </c>
      <c r="AC30" s="27">
        <v>1.7038422672673435E-2</v>
      </c>
      <c r="AD30" s="27">
        <v>1.7481409708944646E-2</v>
      </c>
      <c r="AE30" s="27">
        <v>1.6757812626870362E-2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7.7859182786135184E-2</v>
      </c>
      <c r="D31" s="21">
        <f t="shared" ref="D31:AE31" si="17">+D32+D35+D46+D47+D50</f>
        <v>8.1225659457130325E-2</v>
      </c>
      <c r="E31" s="21">
        <f t="shared" si="17"/>
        <v>8.9553996045252868E-2</v>
      </c>
      <c r="F31" s="21">
        <f t="shared" si="17"/>
        <v>9.5953703105461516E-2</v>
      </c>
      <c r="G31" s="21">
        <f t="shared" si="17"/>
        <v>0.10847969995219928</v>
      </c>
      <c r="H31" s="21">
        <f t="shared" si="17"/>
        <v>0.11643245976580392</v>
      </c>
      <c r="I31" s="21">
        <f t="shared" si="17"/>
        <v>0.12381050605092181</v>
      </c>
      <c r="J31" s="21">
        <f t="shared" si="17"/>
        <v>0.1278870944080035</v>
      </c>
      <c r="K31" s="21">
        <f t="shared" si="17"/>
        <v>0.13249916594291716</v>
      </c>
      <c r="L31" s="21">
        <f t="shared" si="17"/>
        <v>0.13505554503050765</v>
      </c>
      <c r="M31" s="21">
        <f t="shared" si="17"/>
        <v>0.1361227101060368</v>
      </c>
      <c r="N31" s="21">
        <f t="shared" si="17"/>
        <v>0.12539421832211536</v>
      </c>
      <c r="O31" s="21">
        <f t="shared" si="17"/>
        <v>0.12497831924838326</v>
      </c>
      <c r="P31" s="21">
        <f t="shared" si="17"/>
        <v>0.12254921534486213</v>
      </c>
      <c r="Q31" s="21">
        <f t="shared" si="17"/>
        <v>0.12076338684719286</v>
      </c>
      <c r="R31" s="21">
        <f t="shared" si="17"/>
        <v>0.12365640715862397</v>
      </c>
      <c r="S31" s="21">
        <f t="shared" si="17"/>
        <v>0.12548632714890748</v>
      </c>
      <c r="T31" s="21">
        <f t="shared" si="17"/>
        <v>0.13111809482617257</v>
      </c>
      <c r="U31" s="21">
        <f t="shared" si="17"/>
        <v>0.13095478997529914</v>
      </c>
      <c r="V31" s="21">
        <f t="shared" si="17"/>
        <v>0.14014061979329373</v>
      </c>
      <c r="W31" s="21">
        <f t="shared" si="17"/>
        <v>0.15214551067006965</v>
      </c>
      <c r="X31" s="21">
        <f t="shared" si="17"/>
        <v>0.15091308586898833</v>
      </c>
      <c r="Y31" s="21">
        <f t="shared" si="17"/>
        <v>0.15490523479199261</v>
      </c>
      <c r="Z31" s="21">
        <f t="shared" si="17"/>
        <v>0.16681786805868584</v>
      </c>
      <c r="AA31" s="21">
        <f t="shared" si="17"/>
        <v>0.17190761993441822</v>
      </c>
      <c r="AB31" s="21">
        <f t="shared" si="17"/>
        <v>0.1774065580113614</v>
      </c>
      <c r="AC31" s="21">
        <f t="shared" si="17"/>
        <v>0.18957834503350146</v>
      </c>
      <c r="AD31" s="21">
        <f t="shared" si="17"/>
        <v>0.18867079390906175</v>
      </c>
      <c r="AE31" s="21">
        <f t="shared" si="17"/>
        <v>0.18645606930727077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0</v>
      </c>
      <c r="D32" s="21">
        <f t="shared" ref="D32:AE32" si="19">+D34</f>
        <v>0</v>
      </c>
      <c r="E32" s="21">
        <f t="shared" si="19"/>
        <v>0</v>
      </c>
      <c r="F32" s="21">
        <f t="shared" si="19"/>
        <v>0</v>
      </c>
      <c r="G32" s="21">
        <f t="shared" si="19"/>
        <v>0</v>
      </c>
      <c r="H32" s="21">
        <f t="shared" si="19"/>
        <v>0</v>
      </c>
      <c r="I32" s="21">
        <f t="shared" si="19"/>
        <v>0</v>
      </c>
      <c r="J32" s="21">
        <f t="shared" si="19"/>
        <v>0</v>
      </c>
      <c r="K32" s="21">
        <f t="shared" si="19"/>
        <v>0</v>
      </c>
      <c r="L32" s="21">
        <f t="shared" si="19"/>
        <v>0</v>
      </c>
      <c r="M32" s="21">
        <f t="shared" si="19"/>
        <v>0</v>
      </c>
      <c r="N32" s="21">
        <f t="shared" si="19"/>
        <v>0</v>
      </c>
      <c r="O32" s="21">
        <f t="shared" si="19"/>
        <v>0</v>
      </c>
      <c r="P32" s="21">
        <f t="shared" si="19"/>
        <v>0</v>
      </c>
      <c r="Q32" s="21">
        <f t="shared" si="19"/>
        <v>0</v>
      </c>
      <c r="R32" s="21">
        <f t="shared" si="19"/>
        <v>0</v>
      </c>
      <c r="S32" s="21">
        <f t="shared" si="19"/>
        <v>0</v>
      </c>
      <c r="T32" s="21">
        <f t="shared" si="19"/>
        <v>0</v>
      </c>
      <c r="U32" s="21">
        <f t="shared" si="19"/>
        <v>0</v>
      </c>
      <c r="V32" s="21">
        <f t="shared" si="19"/>
        <v>0</v>
      </c>
      <c r="W32" s="21">
        <f t="shared" si="19"/>
        <v>0</v>
      </c>
      <c r="X32" s="21">
        <f t="shared" si="19"/>
        <v>0</v>
      </c>
      <c r="Y32" s="21">
        <f t="shared" si="19"/>
        <v>0</v>
      </c>
      <c r="Z32" s="21">
        <f t="shared" si="19"/>
        <v>0</v>
      </c>
      <c r="AA32" s="21">
        <f t="shared" si="19"/>
        <v>0</v>
      </c>
      <c r="AB32" s="21">
        <f t="shared" si="19"/>
        <v>0</v>
      </c>
      <c r="AC32" s="21">
        <f t="shared" si="19"/>
        <v>0</v>
      </c>
      <c r="AD32" s="21">
        <f t="shared" si="19"/>
        <v>0</v>
      </c>
      <c r="AE32" s="21">
        <f t="shared" si="1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6.1766867747193747E-2</v>
      </c>
      <c r="D35" s="21">
        <f t="shared" ref="D35:AE35" si="21">+D36+D39+D42+D43+D44+D45</f>
        <v>6.400410833954169E-2</v>
      </c>
      <c r="E35" s="21">
        <f t="shared" si="21"/>
        <v>6.9924013265996454E-2</v>
      </c>
      <c r="F35" s="21">
        <f t="shared" si="21"/>
        <v>7.4510955087700698E-2</v>
      </c>
      <c r="G35" s="21">
        <f t="shared" si="21"/>
        <v>8.3560560457502125E-2</v>
      </c>
      <c r="H35" s="21">
        <f t="shared" si="21"/>
        <v>8.8602906793996114E-2</v>
      </c>
      <c r="I35" s="21">
        <f t="shared" si="21"/>
        <v>9.3056223025272361E-2</v>
      </c>
      <c r="J35" s="21">
        <f t="shared" si="21"/>
        <v>9.4895557193131572E-2</v>
      </c>
      <c r="K35" s="21">
        <f t="shared" si="21"/>
        <v>9.7099911225373023E-2</v>
      </c>
      <c r="L35" s="21">
        <f t="shared" si="21"/>
        <v>9.6605604235090889E-2</v>
      </c>
      <c r="M35" s="21">
        <f t="shared" si="21"/>
        <v>9.5800785847905162E-2</v>
      </c>
      <c r="N35" s="21">
        <f t="shared" si="21"/>
        <v>8.6929425750548642E-2</v>
      </c>
      <c r="O35" s="21">
        <f t="shared" si="21"/>
        <v>8.6805768348216863E-2</v>
      </c>
      <c r="P35" s="21">
        <f t="shared" si="21"/>
        <v>8.5618899866195586E-2</v>
      </c>
      <c r="Q35" s="21">
        <f t="shared" si="21"/>
        <v>8.5515691455113854E-2</v>
      </c>
      <c r="R35" s="21">
        <f t="shared" si="21"/>
        <v>8.8522688437773167E-2</v>
      </c>
      <c r="S35" s="21">
        <f t="shared" si="21"/>
        <v>9.0118904448761916E-2</v>
      </c>
      <c r="T35" s="21">
        <f t="shared" si="21"/>
        <v>9.4092625984499981E-2</v>
      </c>
      <c r="U35" s="21">
        <f t="shared" si="21"/>
        <v>9.3652903432601048E-2</v>
      </c>
      <c r="V35" s="21">
        <f t="shared" si="21"/>
        <v>9.801535847457972E-2</v>
      </c>
      <c r="W35" s="21">
        <f t="shared" si="21"/>
        <v>0.10474667829554669</v>
      </c>
      <c r="X35" s="21">
        <f t="shared" si="21"/>
        <v>0.10317468688100663</v>
      </c>
      <c r="Y35" s="21">
        <f t="shared" si="21"/>
        <v>0.10347780119667453</v>
      </c>
      <c r="Z35" s="21">
        <f t="shared" si="21"/>
        <v>0.11044091897883862</v>
      </c>
      <c r="AA35" s="21">
        <f t="shared" si="21"/>
        <v>0.11208943009079041</v>
      </c>
      <c r="AB35" s="21">
        <f t="shared" si="21"/>
        <v>0.11538670911376041</v>
      </c>
      <c r="AC35" s="21">
        <f t="shared" si="21"/>
        <v>0.12259829958613774</v>
      </c>
      <c r="AD35" s="21">
        <f t="shared" si="21"/>
        <v>0.12027292690707234</v>
      </c>
      <c r="AE35" s="21">
        <f t="shared" si="21"/>
        <v>0.12326317317919996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1.5609022975593172E-2</v>
      </c>
      <c r="D36" s="21">
        <f t="shared" ref="D36:AE36" si="23">+D37+D38</f>
        <v>1.6236599476406748E-2</v>
      </c>
      <c r="E36" s="21">
        <f t="shared" si="23"/>
        <v>1.7615580958847916E-2</v>
      </c>
      <c r="F36" s="21">
        <f t="shared" si="23"/>
        <v>1.8735043117773353E-2</v>
      </c>
      <c r="G36" s="21">
        <f t="shared" si="23"/>
        <v>2.1050284382628941E-2</v>
      </c>
      <c r="H36" s="21">
        <f t="shared" si="23"/>
        <v>2.2791322424461018E-2</v>
      </c>
      <c r="I36" s="21">
        <f t="shared" si="23"/>
        <v>2.4407175069289348E-2</v>
      </c>
      <c r="J36" s="21">
        <f t="shared" si="23"/>
        <v>2.5317442924496805E-2</v>
      </c>
      <c r="K36" s="21">
        <f t="shared" si="23"/>
        <v>2.635649316877206E-2</v>
      </c>
      <c r="L36" s="21">
        <f t="shared" si="23"/>
        <v>2.7290606944790262E-2</v>
      </c>
      <c r="M36" s="21">
        <f t="shared" si="23"/>
        <v>2.7482603853896621E-2</v>
      </c>
      <c r="N36" s="21">
        <f t="shared" si="23"/>
        <v>2.5244114550178047E-2</v>
      </c>
      <c r="O36" s="21">
        <f t="shared" si="23"/>
        <v>2.6076553847249384E-2</v>
      </c>
      <c r="P36" s="21">
        <f t="shared" si="23"/>
        <v>2.6121331539793249E-2</v>
      </c>
      <c r="Q36" s="21">
        <f t="shared" si="23"/>
        <v>2.6953095095481626E-2</v>
      </c>
      <c r="R36" s="21">
        <f t="shared" si="23"/>
        <v>2.7790684708641274E-2</v>
      </c>
      <c r="S36" s="21">
        <f t="shared" si="23"/>
        <v>2.9251596729600614E-2</v>
      </c>
      <c r="T36" s="21">
        <f t="shared" si="23"/>
        <v>3.0891728920153443E-2</v>
      </c>
      <c r="U36" s="21">
        <f t="shared" si="23"/>
        <v>3.1320364273387885E-2</v>
      </c>
      <c r="V36" s="21">
        <f t="shared" si="23"/>
        <v>3.5262454569761265E-2</v>
      </c>
      <c r="W36" s="21">
        <f t="shared" si="23"/>
        <v>4.0510363980296643E-2</v>
      </c>
      <c r="X36" s="21">
        <f t="shared" si="23"/>
        <v>4.0507064573566169E-2</v>
      </c>
      <c r="Y36" s="21">
        <f t="shared" si="23"/>
        <v>4.5443071671640953E-2</v>
      </c>
      <c r="Z36" s="21">
        <f t="shared" si="23"/>
        <v>5.0645063005183191E-2</v>
      </c>
      <c r="AA36" s="21">
        <f t="shared" si="23"/>
        <v>5.4210254266307281E-2</v>
      </c>
      <c r="AB36" s="21">
        <f t="shared" si="23"/>
        <v>5.6171342205464041E-2</v>
      </c>
      <c r="AC36" s="21">
        <f t="shared" si="23"/>
        <v>6.0723200214110387E-2</v>
      </c>
      <c r="AD36" s="21">
        <f t="shared" si="23"/>
        <v>6.3283358792083882E-2</v>
      </c>
      <c r="AE36" s="21">
        <f t="shared" si="23"/>
        <v>6.3514645066318931E-2</v>
      </c>
    </row>
    <row r="37" spans="1:31" x14ac:dyDescent="0.2">
      <c r="A37" s="13" t="s">
        <v>83</v>
      </c>
      <c r="B37" s="4" t="s">
        <v>84</v>
      </c>
      <c r="C37" s="27">
        <v>4.0107227128869137E-4</v>
      </c>
      <c r="D37" s="27">
        <v>4.916369777087184E-4</v>
      </c>
      <c r="E37" s="27">
        <v>2.9110084206437274E-4</v>
      </c>
      <c r="F37" s="27">
        <v>3.8166554848439982E-4</v>
      </c>
      <c r="G37" s="27">
        <v>4.4635462449870485E-4</v>
      </c>
      <c r="H37" s="27">
        <v>2.2376249613637158E-3</v>
      </c>
      <c r="I37" s="27">
        <v>4.1526788845706996E-3</v>
      </c>
      <c r="J37" s="27">
        <v>5.9843309700310689E-3</v>
      </c>
      <c r="K37" s="27">
        <v>7.9363869509193764E-3</v>
      </c>
      <c r="L37" s="27">
        <v>9.8519413841427639E-3</v>
      </c>
      <c r="M37" s="27">
        <v>1.1569452955936055E-2</v>
      </c>
      <c r="N37" s="27">
        <v>1.208696716383288E-2</v>
      </c>
      <c r="O37" s="27">
        <v>1.4234565954227542E-2</v>
      </c>
      <c r="P37" s="27">
        <v>1.5497392026673783E-2</v>
      </c>
      <c r="Q37" s="27">
        <v>1.7325806954474138E-2</v>
      </c>
      <c r="R37" s="27">
        <v>1.9090457863083561E-2</v>
      </c>
      <c r="S37" s="27">
        <v>2.136547360334775E-2</v>
      </c>
      <c r="T37" s="27">
        <v>2.3612079734111464E-2</v>
      </c>
      <c r="U37" s="27">
        <v>2.5038578713327597E-2</v>
      </c>
      <c r="V37" s="27">
        <v>2.931871581976532E-2</v>
      </c>
      <c r="W37" s="27">
        <v>3.4642111762986871E-2</v>
      </c>
      <c r="X37" s="27">
        <v>3.5624222352140633E-2</v>
      </c>
      <c r="Y37" s="27">
        <v>4.0969806609296576E-2</v>
      </c>
      <c r="Z37" s="27">
        <v>4.642056183662565E-2</v>
      </c>
      <c r="AA37" s="27">
        <v>5.0427580255006967E-2</v>
      </c>
      <c r="AB37" s="27">
        <v>5.2878509711130312E-2</v>
      </c>
      <c r="AC37" s="27">
        <v>5.7716688835836423E-2</v>
      </c>
      <c r="AD37" s="27">
        <v>6.0722038948943756E-2</v>
      </c>
      <c r="AE37" s="27">
        <v>6.136987150258788E-2</v>
      </c>
    </row>
    <row r="38" spans="1:31" x14ac:dyDescent="0.2">
      <c r="A38" s="13" t="s">
        <v>85</v>
      </c>
      <c r="B38" s="4" t="s">
        <v>86</v>
      </c>
      <c r="C38" s="27">
        <v>1.5207950704304481E-2</v>
      </c>
      <c r="D38" s="27">
        <v>1.5744962498698029E-2</v>
      </c>
      <c r="E38" s="27">
        <v>1.7324480116783544E-2</v>
      </c>
      <c r="F38" s="27">
        <v>1.8353377569288953E-2</v>
      </c>
      <c r="G38" s="27">
        <v>2.0603929758130236E-2</v>
      </c>
      <c r="H38" s="27">
        <v>2.0553697463097303E-2</v>
      </c>
      <c r="I38" s="27">
        <v>2.0254496184718647E-2</v>
      </c>
      <c r="J38" s="27">
        <v>1.9333111954465736E-2</v>
      </c>
      <c r="K38" s="27">
        <v>1.8420106217852686E-2</v>
      </c>
      <c r="L38" s="27">
        <v>1.7438665560647496E-2</v>
      </c>
      <c r="M38" s="27">
        <v>1.5913150897960568E-2</v>
      </c>
      <c r="N38" s="27">
        <v>1.3157147386345167E-2</v>
      </c>
      <c r="O38" s="27">
        <v>1.1841987893021842E-2</v>
      </c>
      <c r="P38" s="27">
        <v>1.0623939513119468E-2</v>
      </c>
      <c r="Q38" s="27">
        <v>9.6272881410074899E-3</v>
      </c>
      <c r="R38" s="27">
        <v>8.7002268455577125E-3</v>
      </c>
      <c r="S38" s="27">
        <v>7.8861231262528624E-3</v>
      </c>
      <c r="T38" s="27">
        <v>7.2796491860419796E-3</v>
      </c>
      <c r="U38" s="27">
        <v>6.2817855600602913E-3</v>
      </c>
      <c r="V38" s="27">
        <v>5.9437387499959443E-3</v>
      </c>
      <c r="W38" s="27">
        <v>5.8682522173097726E-3</v>
      </c>
      <c r="X38" s="27">
        <v>4.8828422214255334E-3</v>
      </c>
      <c r="Y38" s="27">
        <v>4.4732650623443802E-3</v>
      </c>
      <c r="Z38" s="27">
        <v>4.224501168557538E-3</v>
      </c>
      <c r="AA38" s="27">
        <v>3.7826740113003181E-3</v>
      </c>
      <c r="AB38" s="27">
        <v>3.292832494333727E-3</v>
      </c>
      <c r="AC38" s="27">
        <v>3.006511378273962E-3</v>
      </c>
      <c r="AD38" s="27">
        <v>2.5613198431401318E-3</v>
      </c>
      <c r="AE38" s="27">
        <v>2.1447735637310545E-3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2.1999256263580309E-2</v>
      </c>
      <c r="D39" s="21">
        <f t="shared" ref="D39:AE39" si="25">+D40+D41</f>
        <v>2.2820286160643164E-2</v>
      </c>
      <c r="E39" s="21">
        <f t="shared" si="25"/>
        <v>2.516348039916402E-2</v>
      </c>
      <c r="F39" s="21">
        <f t="shared" si="25"/>
        <v>2.6718656546583102E-2</v>
      </c>
      <c r="G39" s="21">
        <f t="shared" si="25"/>
        <v>3.0071867860959032E-2</v>
      </c>
      <c r="H39" s="21">
        <f t="shared" si="25"/>
        <v>3.1886288365559595E-2</v>
      </c>
      <c r="I39" s="21">
        <f t="shared" si="25"/>
        <v>3.3483424382840826E-2</v>
      </c>
      <c r="J39" s="21">
        <f t="shared" si="25"/>
        <v>3.4154619945678165E-2</v>
      </c>
      <c r="K39" s="21">
        <f t="shared" si="25"/>
        <v>3.488823099607738E-2</v>
      </c>
      <c r="L39" s="21">
        <f t="shared" si="25"/>
        <v>3.5481479720540249E-2</v>
      </c>
      <c r="M39" s="21">
        <f t="shared" si="25"/>
        <v>3.5150103269176489E-2</v>
      </c>
      <c r="N39" s="21">
        <f t="shared" si="25"/>
        <v>3.1531525374015386E-2</v>
      </c>
      <c r="O39" s="21">
        <f t="shared" si="25"/>
        <v>3.0982499566313878E-2</v>
      </c>
      <c r="P39" s="21">
        <f t="shared" si="25"/>
        <v>3.0359435963323571E-2</v>
      </c>
      <c r="Q39" s="21">
        <f t="shared" si="25"/>
        <v>2.9453787132464253E-2</v>
      </c>
      <c r="R39" s="21">
        <f t="shared" si="25"/>
        <v>2.922714074589941E-2</v>
      </c>
      <c r="S39" s="21">
        <f t="shared" si="25"/>
        <v>2.9642588488080213E-2</v>
      </c>
      <c r="T39" s="21">
        <f t="shared" si="25"/>
        <v>3.100980409208929E-2</v>
      </c>
      <c r="U39" s="21">
        <f t="shared" si="25"/>
        <v>3.1349017838439533E-2</v>
      </c>
      <c r="V39" s="21">
        <f t="shared" si="25"/>
        <v>3.3093727622157558E-2</v>
      </c>
      <c r="W39" s="21">
        <f t="shared" si="25"/>
        <v>3.5887751306257563E-2</v>
      </c>
      <c r="X39" s="21">
        <f t="shared" si="25"/>
        <v>3.3715968977530819E-2</v>
      </c>
      <c r="Y39" s="21">
        <f t="shared" si="25"/>
        <v>3.1836620860345423E-2</v>
      </c>
      <c r="Z39" s="21">
        <f t="shared" si="25"/>
        <v>3.3367636759064248E-2</v>
      </c>
      <c r="AA39" s="21">
        <f t="shared" si="25"/>
        <v>3.3123003067654477E-2</v>
      </c>
      <c r="AB39" s="21">
        <f t="shared" si="25"/>
        <v>3.3448350691051447E-2</v>
      </c>
      <c r="AC39" s="21">
        <f t="shared" si="25"/>
        <v>3.4995248601290802E-2</v>
      </c>
      <c r="AD39" s="21">
        <f t="shared" si="25"/>
        <v>3.4147297738452008E-2</v>
      </c>
      <c r="AE39" s="21">
        <f t="shared" si="25"/>
        <v>3.3033103251424167E-2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2.5661424884180652E-19</v>
      </c>
      <c r="H40" s="27">
        <v>1.7975807477358975E-3</v>
      </c>
      <c r="I40" s="27">
        <v>3.7343228866004094E-3</v>
      </c>
      <c r="J40" s="27">
        <v>5.6540388734164374E-3</v>
      </c>
      <c r="K40" s="27">
        <v>7.6221382735750486E-3</v>
      </c>
      <c r="L40" s="27">
        <v>9.5898092850894914E-3</v>
      </c>
      <c r="M40" s="27">
        <v>1.1291787964608736E-2</v>
      </c>
      <c r="N40" s="27">
        <v>1.1713092388743161E-2</v>
      </c>
      <c r="O40" s="27">
        <v>1.3045726469507257E-2</v>
      </c>
      <c r="P40" s="27">
        <v>1.4275501179451828E-2</v>
      </c>
      <c r="Q40" s="27">
        <v>1.5279057481274994E-2</v>
      </c>
      <c r="R40" s="27">
        <v>1.6596384265373337E-2</v>
      </c>
      <c r="S40" s="27">
        <v>1.8270376064890102E-2</v>
      </c>
      <c r="T40" s="27">
        <v>2.0610196495658085E-2</v>
      </c>
      <c r="U40" s="27">
        <v>2.2370438310529161E-2</v>
      </c>
      <c r="V40" s="27">
        <v>2.4479923005647976E-2</v>
      </c>
      <c r="W40" s="27">
        <v>2.737735829416138E-2</v>
      </c>
      <c r="X40" s="27">
        <v>2.6551792601702678E-2</v>
      </c>
      <c r="Y40" s="27">
        <v>2.5308368323185431E-2</v>
      </c>
      <c r="Z40" s="27">
        <v>2.7068803002969315E-2</v>
      </c>
      <c r="AA40" s="27">
        <v>2.7275175212531901E-2</v>
      </c>
      <c r="AB40" s="27">
        <v>2.8117751987936954E-2</v>
      </c>
      <c r="AC40" s="27">
        <v>2.99276348846352E-2</v>
      </c>
      <c r="AD40" s="27">
        <v>2.9825872776903118E-2</v>
      </c>
      <c r="AE40" s="27">
        <v>2.9136707063613987E-2</v>
      </c>
    </row>
    <row r="41" spans="1:31" x14ac:dyDescent="0.2">
      <c r="A41" s="13" t="s">
        <v>91</v>
      </c>
      <c r="B41" s="4" t="s">
        <v>92</v>
      </c>
      <c r="C41" s="27">
        <v>2.1999256263580309E-2</v>
      </c>
      <c r="D41" s="27">
        <v>2.2820286160643164E-2</v>
      </c>
      <c r="E41" s="27">
        <v>2.516348039916402E-2</v>
      </c>
      <c r="F41" s="27">
        <v>2.6718656546583102E-2</v>
      </c>
      <c r="G41" s="27">
        <v>3.0071867860959032E-2</v>
      </c>
      <c r="H41" s="27">
        <v>3.0088707617823694E-2</v>
      </c>
      <c r="I41" s="27">
        <v>2.974910149624042E-2</v>
      </c>
      <c r="J41" s="27">
        <v>2.8500581072261728E-2</v>
      </c>
      <c r="K41" s="27">
        <v>2.7266092722502334E-2</v>
      </c>
      <c r="L41" s="27">
        <v>2.5891670435450761E-2</v>
      </c>
      <c r="M41" s="27">
        <v>2.3858315304567751E-2</v>
      </c>
      <c r="N41" s="27">
        <v>1.9818432985272225E-2</v>
      </c>
      <c r="O41" s="27">
        <v>1.7936773096806621E-2</v>
      </c>
      <c r="P41" s="27">
        <v>1.6083934783871743E-2</v>
      </c>
      <c r="Q41" s="27">
        <v>1.4174729651189259E-2</v>
      </c>
      <c r="R41" s="27">
        <v>1.2630756480526074E-2</v>
      </c>
      <c r="S41" s="27">
        <v>1.1372212423190113E-2</v>
      </c>
      <c r="T41" s="27">
        <v>1.0399607596431203E-2</v>
      </c>
      <c r="U41" s="27">
        <v>8.9785795279103721E-3</v>
      </c>
      <c r="V41" s="27">
        <v>8.6138046165095804E-3</v>
      </c>
      <c r="W41" s="27">
        <v>8.5103930120961815E-3</v>
      </c>
      <c r="X41" s="27">
        <v>7.1641763758281407E-3</v>
      </c>
      <c r="Y41" s="27">
        <v>6.5282525371599918E-3</v>
      </c>
      <c r="Z41" s="27">
        <v>6.2988337560949299E-3</v>
      </c>
      <c r="AA41" s="27">
        <v>5.8478278551225803E-3</v>
      </c>
      <c r="AB41" s="27">
        <v>5.3305987031144935E-3</v>
      </c>
      <c r="AC41" s="27">
        <v>5.067613716655605E-3</v>
      </c>
      <c r="AD41" s="27">
        <v>4.3214249615488873E-3</v>
      </c>
      <c r="AE41" s="27">
        <v>3.8963961878101783E-3</v>
      </c>
    </row>
    <row r="42" spans="1:31" x14ac:dyDescent="0.2">
      <c r="A42" s="13" t="s">
        <v>93</v>
      </c>
      <c r="B42" s="4" t="s">
        <v>94</v>
      </c>
      <c r="C42" s="27">
        <v>2.4118640390963564E-2</v>
      </c>
      <c r="D42" s="27">
        <v>2.4907072560100187E-2</v>
      </c>
      <c r="E42" s="27">
        <v>2.7101888750007588E-2</v>
      </c>
      <c r="F42" s="27">
        <v>2.9012972457912924E-2</v>
      </c>
      <c r="G42" s="27">
        <v>3.2389837429953779E-2</v>
      </c>
      <c r="H42" s="27">
        <v>3.3877891938966544E-2</v>
      </c>
      <c r="I42" s="27">
        <v>3.5119786955295662E-2</v>
      </c>
      <c r="J42" s="27">
        <v>3.5380420962200364E-2</v>
      </c>
      <c r="K42" s="27">
        <v>3.581466232757724E-2</v>
      </c>
      <c r="L42" s="27">
        <v>3.3794872496512397E-2</v>
      </c>
      <c r="M42" s="27">
        <v>3.3135347683603253E-2</v>
      </c>
      <c r="N42" s="27">
        <v>3.0126431514107738E-2</v>
      </c>
      <c r="O42" s="27">
        <v>2.9723491239663054E-2</v>
      </c>
      <c r="P42" s="27">
        <v>2.9116822390000109E-2</v>
      </c>
      <c r="Q42" s="27">
        <v>2.9091462294215095E-2</v>
      </c>
      <c r="R42" s="27">
        <v>3.1485442091748729E-2</v>
      </c>
      <c r="S42" s="27">
        <v>3.1200910779253056E-2</v>
      </c>
      <c r="T42" s="27">
        <v>3.2161210578124093E-2</v>
      </c>
      <c r="U42" s="27">
        <v>3.0938325819445913E-2</v>
      </c>
      <c r="V42" s="27">
        <v>2.9602359899879804E-2</v>
      </c>
      <c r="W42" s="27">
        <v>2.8267195597504482E-2</v>
      </c>
      <c r="X42" s="27">
        <v>2.8866091470057798E-2</v>
      </c>
      <c r="Y42" s="27">
        <v>2.6091815860588164E-2</v>
      </c>
      <c r="Z42" s="27">
        <v>2.6301326430244978E-2</v>
      </c>
      <c r="AA42" s="27">
        <v>2.4613078160280862E-2</v>
      </c>
      <c r="AB42" s="27">
        <v>2.5622044395475285E-2</v>
      </c>
      <c r="AC42" s="27">
        <v>2.6731008968115463E-2</v>
      </c>
      <c r="AD42" s="27">
        <v>2.2692694884241006E-2</v>
      </c>
      <c r="AE42" s="27">
        <v>2.6573929636863586E-2</v>
      </c>
    </row>
    <row r="43" spans="1:31" x14ac:dyDescent="0.2">
      <c r="A43" s="13" t="s">
        <v>95</v>
      </c>
      <c r="B43" s="4" t="s">
        <v>96</v>
      </c>
      <c r="C43" s="27">
        <v>3.9948117056705526E-5</v>
      </c>
      <c r="D43" s="27">
        <v>4.0150142391591546E-5</v>
      </c>
      <c r="E43" s="27">
        <v>4.3063157976932978E-5</v>
      </c>
      <c r="F43" s="27">
        <v>4.4282965431311576E-5</v>
      </c>
      <c r="G43" s="27">
        <v>4.857078396036029E-5</v>
      </c>
      <c r="H43" s="27">
        <v>4.7404065008955042E-5</v>
      </c>
      <c r="I43" s="27">
        <v>4.5836617846512497E-5</v>
      </c>
      <c r="J43" s="27">
        <v>4.3073360756248299E-5</v>
      </c>
      <c r="K43" s="27">
        <v>4.0524732946348024E-5</v>
      </c>
      <c r="L43" s="27">
        <v>3.8645073247977325E-5</v>
      </c>
      <c r="M43" s="27">
        <v>3.2731041228790058E-5</v>
      </c>
      <c r="N43" s="27">
        <v>2.7354312247475319E-5</v>
      </c>
      <c r="O43" s="27">
        <v>2.3223694990542883E-5</v>
      </c>
      <c r="P43" s="27">
        <v>2.1309973078650245E-5</v>
      </c>
      <c r="Q43" s="27">
        <v>1.7346932952884201E-5</v>
      </c>
      <c r="R43" s="27">
        <v>1.9420891483753365E-5</v>
      </c>
      <c r="S43" s="27">
        <v>2.380845182803945E-5</v>
      </c>
      <c r="T43" s="27">
        <v>2.9882394133159201E-5</v>
      </c>
      <c r="U43" s="27">
        <v>4.5195501327710102E-5</v>
      </c>
      <c r="V43" s="27">
        <v>5.6816382781092203E-5</v>
      </c>
      <c r="W43" s="27">
        <v>8.1367411488001315E-5</v>
      </c>
      <c r="X43" s="27">
        <v>8.5561859851837439E-5</v>
      </c>
      <c r="Y43" s="27">
        <v>1.0629280409998891E-4</v>
      </c>
      <c r="Z43" s="27">
        <v>1.2689278434620789E-4</v>
      </c>
      <c r="AA43" s="27">
        <v>1.4309459654777566E-4</v>
      </c>
      <c r="AB43" s="27">
        <v>1.4497182176963116E-4</v>
      </c>
      <c r="AC43" s="27">
        <v>1.4884180262108657E-4</v>
      </c>
      <c r="AD43" s="27">
        <v>1.4957549229544065E-4</v>
      </c>
      <c r="AE43" s="27">
        <v>1.4149522459328407E-4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0</v>
      </c>
      <c r="D47" s="21">
        <f t="shared" ref="D47:AE47" si="27">+D49</f>
        <v>0</v>
      </c>
      <c r="E47" s="21">
        <f t="shared" si="27"/>
        <v>0</v>
      </c>
      <c r="F47" s="21">
        <f t="shared" si="27"/>
        <v>0</v>
      </c>
      <c r="G47" s="21">
        <f t="shared" si="27"/>
        <v>0</v>
      </c>
      <c r="H47" s="21">
        <f t="shared" si="27"/>
        <v>0</v>
      </c>
      <c r="I47" s="21">
        <f t="shared" si="27"/>
        <v>0</v>
      </c>
      <c r="J47" s="21">
        <f t="shared" si="27"/>
        <v>0</v>
      </c>
      <c r="K47" s="21">
        <f t="shared" si="27"/>
        <v>0</v>
      </c>
      <c r="L47" s="21">
        <f t="shared" si="27"/>
        <v>0</v>
      </c>
      <c r="M47" s="21">
        <f t="shared" si="27"/>
        <v>0</v>
      </c>
      <c r="N47" s="21">
        <f t="shared" si="27"/>
        <v>0</v>
      </c>
      <c r="O47" s="21">
        <f t="shared" si="27"/>
        <v>0</v>
      </c>
      <c r="P47" s="21">
        <f t="shared" si="27"/>
        <v>0</v>
      </c>
      <c r="Q47" s="21">
        <f t="shared" si="27"/>
        <v>0</v>
      </c>
      <c r="R47" s="21">
        <f t="shared" si="27"/>
        <v>0</v>
      </c>
      <c r="S47" s="21">
        <f t="shared" si="27"/>
        <v>0</v>
      </c>
      <c r="T47" s="21">
        <f t="shared" si="27"/>
        <v>0</v>
      </c>
      <c r="U47" s="21">
        <f t="shared" si="27"/>
        <v>0</v>
      </c>
      <c r="V47" s="21">
        <f t="shared" si="27"/>
        <v>0</v>
      </c>
      <c r="W47" s="21">
        <f t="shared" si="27"/>
        <v>0</v>
      </c>
      <c r="X47" s="21">
        <f t="shared" si="27"/>
        <v>0</v>
      </c>
      <c r="Y47" s="21">
        <f t="shared" si="27"/>
        <v>0</v>
      </c>
      <c r="Z47" s="21">
        <f t="shared" si="27"/>
        <v>0</v>
      </c>
      <c r="AA47" s="21">
        <f t="shared" si="27"/>
        <v>0</v>
      </c>
      <c r="AB47" s="21">
        <f t="shared" si="27"/>
        <v>0</v>
      </c>
      <c r="AC47" s="21">
        <f t="shared" si="27"/>
        <v>0</v>
      </c>
      <c r="AD47" s="21">
        <f t="shared" si="27"/>
        <v>0</v>
      </c>
      <c r="AE47" s="21">
        <f t="shared" si="27"/>
        <v>5.879640614761801E-5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5.879640614761801E-5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1.609231503894144E-2</v>
      </c>
      <c r="D50" s="21">
        <f t="shared" ref="D50:AE50" si="29">+D51+D52</f>
        <v>1.7221551117588631E-2</v>
      </c>
      <c r="E50" s="21">
        <f t="shared" si="29"/>
        <v>1.9629982779256417E-2</v>
      </c>
      <c r="F50" s="21">
        <f t="shared" si="29"/>
        <v>2.1442748017760815E-2</v>
      </c>
      <c r="G50" s="21">
        <f t="shared" si="29"/>
        <v>2.4919139494697158E-2</v>
      </c>
      <c r="H50" s="21">
        <f t="shared" si="29"/>
        <v>2.7829552971807805E-2</v>
      </c>
      <c r="I50" s="21">
        <f t="shared" si="29"/>
        <v>3.0754283025649455E-2</v>
      </c>
      <c r="J50" s="21">
        <f t="shared" si="29"/>
        <v>3.299153721487192E-2</v>
      </c>
      <c r="K50" s="21">
        <f t="shared" si="29"/>
        <v>3.5399254717544154E-2</v>
      </c>
      <c r="L50" s="21">
        <f t="shared" si="29"/>
        <v>3.8449940795416762E-2</v>
      </c>
      <c r="M50" s="21">
        <f t="shared" si="29"/>
        <v>4.0321924258131629E-2</v>
      </c>
      <c r="N50" s="21">
        <f t="shared" si="29"/>
        <v>3.8464792571566722E-2</v>
      </c>
      <c r="O50" s="21">
        <f t="shared" si="29"/>
        <v>3.8172550900166406E-2</v>
      </c>
      <c r="P50" s="21">
        <f t="shared" si="29"/>
        <v>3.6930315478666542E-2</v>
      </c>
      <c r="Q50" s="21">
        <f t="shared" si="29"/>
        <v>3.5247695392079004E-2</v>
      </c>
      <c r="R50" s="21">
        <f t="shared" si="29"/>
        <v>3.5133718720850804E-2</v>
      </c>
      <c r="S50" s="21">
        <f t="shared" si="29"/>
        <v>3.5367422700145555E-2</v>
      </c>
      <c r="T50" s="21">
        <f t="shared" si="29"/>
        <v>3.7025468841672592E-2</v>
      </c>
      <c r="U50" s="21">
        <f t="shared" si="29"/>
        <v>3.7301886542698101E-2</v>
      </c>
      <c r="V50" s="21">
        <f t="shared" si="29"/>
        <v>4.2125261318714004E-2</v>
      </c>
      <c r="W50" s="21">
        <f t="shared" si="29"/>
        <v>4.7398832374522963E-2</v>
      </c>
      <c r="X50" s="21">
        <f t="shared" si="29"/>
        <v>4.7738398987981712E-2</v>
      </c>
      <c r="Y50" s="21">
        <f t="shared" si="29"/>
        <v>5.1427433595318088E-2</v>
      </c>
      <c r="Z50" s="21">
        <f t="shared" si="29"/>
        <v>5.6376949079847229E-2</v>
      </c>
      <c r="AA50" s="21">
        <f t="shared" si="29"/>
        <v>5.98181898436278E-2</v>
      </c>
      <c r="AB50" s="21">
        <f t="shared" si="29"/>
        <v>6.2019848897600982E-2</v>
      </c>
      <c r="AC50" s="21">
        <f t="shared" si="29"/>
        <v>6.6980045447363731E-2</v>
      </c>
      <c r="AD50" s="21">
        <f t="shared" si="29"/>
        <v>6.839786700198941E-2</v>
      </c>
      <c r="AE50" s="21">
        <f t="shared" si="29"/>
        <v>6.3134099721923173E-2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1.609231503894144E-2</v>
      </c>
      <c r="D52" s="27">
        <v>1.7221551117588631E-2</v>
      </c>
      <c r="E52" s="27">
        <v>1.9629982779256417E-2</v>
      </c>
      <c r="F52" s="27">
        <v>2.1442748017760815E-2</v>
      </c>
      <c r="G52" s="27">
        <v>2.4919139494697158E-2</v>
      </c>
      <c r="H52" s="27">
        <v>2.7829552971807805E-2</v>
      </c>
      <c r="I52" s="27">
        <v>3.0754283025649455E-2</v>
      </c>
      <c r="J52" s="27">
        <v>3.299153721487192E-2</v>
      </c>
      <c r="K52" s="27">
        <v>3.5399254717544154E-2</v>
      </c>
      <c r="L52" s="27">
        <v>3.8449940795416762E-2</v>
      </c>
      <c r="M52" s="27">
        <v>4.0321924258131629E-2</v>
      </c>
      <c r="N52" s="27">
        <v>3.8464792571566722E-2</v>
      </c>
      <c r="O52" s="27">
        <v>3.8172550900166406E-2</v>
      </c>
      <c r="P52" s="27">
        <v>3.6930315478666542E-2</v>
      </c>
      <c r="Q52" s="27">
        <v>3.5247695392079004E-2</v>
      </c>
      <c r="R52" s="27">
        <v>3.5133718720850804E-2</v>
      </c>
      <c r="S52" s="27">
        <v>3.5367422700145555E-2</v>
      </c>
      <c r="T52" s="27">
        <v>3.7025468841672592E-2</v>
      </c>
      <c r="U52" s="27">
        <v>3.7301886542698101E-2</v>
      </c>
      <c r="V52" s="27">
        <v>4.2125261318714004E-2</v>
      </c>
      <c r="W52" s="27">
        <v>4.7398832374522963E-2</v>
      </c>
      <c r="X52" s="27">
        <v>4.7738398987981712E-2</v>
      </c>
      <c r="Y52" s="27">
        <v>5.1427433595318088E-2</v>
      </c>
      <c r="Z52" s="27">
        <v>5.6376949079847229E-2</v>
      </c>
      <c r="AA52" s="27">
        <v>5.98181898436278E-2</v>
      </c>
      <c r="AB52" s="27">
        <v>6.2019848897600982E-2</v>
      </c>
      <c r="AC52" s="27">
        <v>6.6980045447363731E-2</v>
      </c>
      <c r="AD52" s="27">
        <v>6.839786700198941E-2</v>
      </c>
      <c r="AE52" s="27">
        <v>6.3134099721923173E-2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0.46051849511096182</v>
      </c>
      <c r="D53" s="21">
        <f t="shared" ref="D53:AE53" si="31">+D54+D55+D56</f>
        <v>0.50647148311768353</v>
      </c>
      <c r="E53" s="21">
        <f t="shared" si="31"/>
        <v>0.50015528442955959</v>
      </c>
      <c r="F53" s="21">
        <f t="shared" si="31"/>
        <v>0.48215220861009672</v>
      </c>
      <c r="G53" s="21">
        <f t="shared" si="31"/>
        <v>0.48087208483312965</v>
      </c>
      <c r="H53" s="21">
        <f t="shared" si="31"/>
        <v>0.46607356272519601</v>
      </c>
      <c r="I53" s="21">
        <f t="shared" si="31"/>
        <v>0.56702407542251942</v>
      </c>
      <c r="J53" s="21">
        <f t="shared" si="31"/>
        <v>0.45967383691054853</v>
      </c>
      <c r="K53" s="21">
        <f t="shared" si="31"/>
        <v>0.4165180687389074</v>
      </c>
      <c r="L53" s="21">
        <f t="shared" si="31"/>
        <v>0.42077652583954939</v>
      </c>
      <c r="M53" s="21">
        <f t="shared" si="31"/>
        <v>0.4153160227361713</v>
      </c>
      <c r="N53" s="21">
        <f t="shared" si="31"/>
        <v>0.41425453273864077</v>
      </c>
      <c r="O53" s="21">
        <f t="shared" si="31"/>
        <v>0.41884656507775464</v>
      </c>
      <c r="P53" s="21">
        <f t="shared" si="31"/>
        <v>0.42138966756823132</v>
      </c>
      <c r="Q53" s="21">
        <f t="shared" si="31"/>
        <v>0.44224079437588304</v>
      </c>
      <c r="R53" s="21">
        <f t="shared" si="31"/>
        <v>0.42807383771162788</v>
      </c>
      <c r="S53" s="21">
        <f t="shared" si="31"/>
        <v>0.42658986581525071</v>
      </c>
      <c r="T53" s="21">
        <f t="shared" si="31"/>
        <v>0.42554564189235355</v>
      </c>
      <c r="U53" s="21">
        <f t="shared" si="31"/>
        <v>0.43484422861430888</v>
      </c>
      <c r="V53" s="21">
        <f t="shared" si="31"/>
        <v>0.43798176155457758</v>
      </c>
      <c r="W53" s="21">
        <f t="shared" si="31"/>
        <v>0.43206130690020994</v>
      </c>
      <c r="X53" s="21">
        <f t="shared" si="31"/>
        <v>0.43844042245614778</v>
      </c>
      <c r="Y53" s="21">
        <f t="shared" si="31"/>
        <v>0.44110522285568787</v>
      </c>
      <c r="Z53" s="21">
        <f t="shared" si="31"/>
        <v>0.43805097999940773</v>
      </c>
      <c r="AA53" s="21">
        <f t="shared" si="31"/>
        <v>0.46711262778043444</v>
      </c>
      <c r="AB53" s="21">
        <f t="shared" si="31"/>
        <v>0.56333308362130952</v>
      </c>
      <c r="AC53" s="21">
        <f t="shared" si="31"/>
        <v>0.56504242631350554</v>
      </c>
      <c r="AD53" s="21">
        <f t="shared" si="31"/>
        <v>0.54727663940859528</v>
      </c>
      <c r="AE53" s="21">
        <f t="shared" si="31"/>
        <v>0.55667221092728703</v>
      </c>
    </row>
    <row r="54" spans="1:31" x14ac:dyDescent="0.2">
      <c r="A54" s="13" t="s">
        <v>117</v>
      </c>
      <c r="B54" s="4" t="s">
        <v>118</v>
      </c>
      <c r="C54" s="27">
        <v>4.4104885727027081E-2</v>
      </c>
      <c r="D54" s="27">
        <v>4.442313008848961E-2</v>
      </c>
      <c r="E54" s="27">
        <v>4.3417487841838402E-2</v>
      </c>
      <c r="F54" s="27">
        <v>4.3934270647990187E-2</v>
      </c>
      <c r="G54" s="27">
        <v>4.7087849910626173E-2</v>
      </c>
      <c r="H54" s="27">
        <v>4.811788125598776E-2</v>
      </c>
      <c r="I54" s="27">
        <v>6.8857226854919448E-2</v>
      </c>
      <c r="J54" s="27">
        <v>1.6390712761258279E-3</v>
      </c>
      <c r="K54" s="27">
        <v>8.273149906850275E-4</v>
      </c>
      <c r="L54" s="27">
        <v>8.9632130051969165E-4</v>
      </c>
      <c r="M54" s="27">
        <v>1.1079530142466196E-3</v>
      </c>
      <c r="N54" s="27">
        <v>8.594034768560179E-4</v>
      </c>
      <c r="O54" s="27">
        <v>9.5560970638302125E-4</v>
      </c>
      <c r="P54" s="27">
        <v>1.0790901905530662E-3</v>
      </c>
      <c r="Q54" s="27">
        <v>2.9032126261271311E-3</v>
      </c>
      <c r="R54" s="27">
        <v>1.2597567432841787E-3</v>
      </c>
      <c r="S54" s="27">
        <v>1.27958300059429E-3</v>
      </c>
      <c r="T54" s="27">
        <v>1.4935964918800701E-3</v>
      </c>
      <c r="U54" s="27">
        <v>2.3996250147192782E-3</v>
      </c>
      <c r="V54" s="27">
        <v>2.2876054251504191E-3</v>
      </c>
      <c r="W54" s="27">
        <v>3.2361831137086034E-3</v>
      </c>
      <c r="X54" s="27">
        <v>3.3738571617322093E-3</v>
      </c>
      <c r="Y54" s="27">
        <v>3.0800417089313654E-3</v>
      </c>
      <c r="Z54" s="27">
        <v>2.8573783133639548E-3</v>
      </c>
      <c r="AA54" s="27">
        <v>1.8008163156871287E-2</v>
      </c>
      <c r="AB54" s="27">
        <v>4.6859906256656652E-3</v>
      </c>
      <c r="AC54" s="27">
        <v>7.2375565558140276E-3</v>
      </c>
      <c r="AD54" s="27">
        <v>6.3847875680952734E-3</v>
      </c>
      <c r="AE54" s="27">
        <v>6.9813611001938135E-3</v>
      </c>
    </row>
    <row r="55" spans="1:31" x14ac:dyDescent="0.2">
      <c r="A55" s="13" t="s">
        <v>119</v>
      </c>
      <c r="B55" s="4" t="s">
        <v>120</v>
      </c>
      <c r="C55" s="27">
        <v>0.37499375884428909</v>
      </c>
      <c r="D55" s="27">
        <v>0.37379457595410936</v>
      </c>
      <c r="E55" s="27">
        <v>0.37839342845590679</v>
      </c>
      <c r="F55" s="27">
        <v>0.38049250365278819</v>
      </c>
      <c r="G55" s="27">
        <v>0.38413476271805069</v>
      </c>
      <c r="H55" s="27">
        <v>0.39368744088354246</v>
      </c>
      <c r="I55" s="27">
        <v>0.40308058353768494</v>
      </c>
      <c r="J55" s="27">
        <v>0.39501663512009605</v>
      </c>
      <c r="K55" s="27">
        <v>0.38812981126178386</v>
      </c>
      <c r="L55" s="27">
        <v>0.39521730944010147</v>
      </c>
      <c r="M55" s="27">
        <v>0.40174077688689003</v>
      </c>
      <c r="N55" s="27">
        <v>0.40444823643340344</v>
      </c>
      <c r="O55" s="27">
        <v>0.40672961807008778</v>
      </c>
      <c r="P55" s="27">
        <v>0.40834354780731386</v>
      </c>
      <c r="Q55" s="27">
        <v>0.4097874521345542</v>
      </c>
      <c r="R55" s="27">
        <v>0.41086426164417605</v>
      </c>
      <c r="S55" s="27">
        <v>0.41193535446524315</v>
      </c>
      <c r="T55" s="27">
        <v>0.41509588129683711</v>
      </c>
      <c r="U55" s="27">
        <v>0.41732956839384827</v>
      </c>
      <c r="V55" s="27">
        <v>0.42047407824773342</v>
      </c>
      <c r="W55" s="27">
        <v>0.41459407969404583</v>
      </c>
      <c r="X55" s="27">
        <v>0.4180526912695029</v>
      </c>
      <c r="Y55" s="27">
        <v>0.42472134183076882</v>
      </c>
      <c r="Z55" s="27">
        <v>0.42813160815581436</v>
      </c>
      <c r="AA55" s="27">
        <v>0.44077166418450581</v>
      </c>
      <c r="AB55" s="27">
        <v>0.55456090870417152</v>
      </c>
      <c r="AC55" s="27">
        <v>0.55101892657426621</v>
      </c>
      <c r="AD55" s="27">
        <v>0.53108860480876896</v>
      </c>
      <c r="AE55" s="27">
        <v>0.54230622392278549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4.1419850539645628E-2</v>
      </c>
      <c r="D56" s="21">
        <f t="shared" ref="D56:AE56" si="33">+D57+D58+D59</f>
        <v>8.8253777075084486E-2</v>
      </c>
      <c r="E56" s="21">
        <f t="shared" si="33"/>
        <v>7.8344368131814418E-2</v>
      </c>
      <c r="F56" s="21">
        <f t="shared" si="33"/>
        <v>5.7725434309318355E-2</v>
      </c>
      <c r="G56" s="21">
        <f t="shared" si="33"/>
        <v>4.9649472204452767E-2</v>
      </c>
      <c r="H56" s="21">
        <f t="shared" si="33"/>
        <v>2.4268240585665814E-2</v>
      </c>
      <c r="I56" s="21">
        <f t="shared" si="33"/>
        <v>9.5086265029915018E-2</v>
      </c>
      <c r="J56" s="21">
        <f t="shared" si="33"/>
        <v>6.3018130514326642E-2</v>
      </c>
      <c r="K56" s="21">
        <f t="shared" si="33"/>
        <v>2.7560942486438523E-2</v>
      </c>
      <c r="L56" s="21">
        <f t="shared" si="33"/>
        <v>2.4662895098928238E-2</v>
      </c>
      <c r="M56" s="21">
        <f t="shared" si="33"/>
        <v>1.2467292835034678E-2</v>
      </c>
      <c r="N56" s="21">
        <f t="shared" si="33"/>
        <v>8.9468928283812973E-3</v>
      </c>
      <c r="O56" s="21">
        <f t="shared" si="33"/>
        <v>1.1161337301283826E-2</v>
      </c>
      <c r="P56" s="21">
        <f t="shared" si="33"/>
        <v>1.1967029570364388E-2</v>
      </c>
      <c r="Q56" s="21">
        <f t="shared" si="33"/>
        <v>2.9550129615201714E-2</v>
      </c>
      <c r="R56" s="21">
        <f t="shared" si="33"/>
        <v>1.5949819324167676E-2</v>
      </c>
      <c r="S56" s="21">
        <f t="shared" si="33"/>
        <v>1.3374928349413277E-2</v>
      </c>
      <c r="T56" s="21">
        <f t="shared" si="33"/>
        <v>8.9561641036363816E-3</v>
      </c>
      <c r="U56" s="21">
        <f t="shared" si="33"/>
        <v>1.5115035205741298E-2</v>
      </c>
      <c r="V56" s="21">
        <f t="shared" si="33"/>
        <v>1.5220077881693741E-2</v>
      </c>
      <c r="W56" s="21">
        <f t="shared" si="33"/>
        <v>1.4231044092455493E-2</v>
      </c>
      <c r="X56" s="21">
        <f t="shared" si="33"/>
        <v>1.7013874024912692E-2</v>
      </c>
      <c r="Y56" s="21">
        <f t="shared" si="33"/>
        <v>1.330383931598768E-2</v>
      </c>
      <c r="Z56" s="21">
        <f t="shared" si="33"/>
        <v>7.061993530229415E-3</v>
      </c>
      <c r="AA56" s="21">
        <f t="shared" si="33"/>
        <v>8.3328004390573196E-3</v>
      </c>
      <c r="AB56" s="21">
        <f t="shared" si="33"/>
        <v>4.0861842914723121E-3</v>
      </c>
      <c r="AC56" s="21">
        <f t="shared" si="33"/>
        <v>6.7859431834252897E-3</v>
      </c>
      <c r="AD56" s="21">
        <f t="shared" si="33"/>
        <v>9.8032470317310962E-3</v>
      </c>
      <c r="AE56" s="21">
        <f t="shared" si="33"/>
        <v>7.3846259043078019E-3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1.839862493659986E-4</v>
      </c>
      <c r="D58" s="27">
        <v>2.2403912088058962E-4</v>
      </c>
      <c r="E58" s="27">
        <v>2.3641695400335795E-4</v>
      </c>
      <c r="F58" s="27">
        <v>2.3418823745988756E-4</v>
      </c>
      <c r="G58" s="27">
        <v>2.3622378876282462E-4</v>
      </c>
      <c r="H58" s="27">
        <v>2.2902741670876992E-4</v>
      </c>
      <c r="I58" s="27">
        <v>3.4209528320572699E-4</v>
      </c>
      <c r="J58" s="27">
        <v>3.2354407513954833E-4</v>
      </c>
      <c r="K58" s="27">
        <v>2.8345363914277953E-4</v>
      </c>
      <c r="L58" s="27">
        <v>3.0018240620612643E-4</v>
      </c>
      <c r="M58" s="27">
        <v>2.5449036335337805E-4</v>
      </c>
      <c r="N58" s="27">
        <v>2.1524872355176733E-4</v>
      </c>
      <c r="O58" s="27">
        <v>2.1672928707970561E-4</v>
      </c>
      <c r="P58" s="27">
        <v>2.3941543001530156E-4</v>
      </c>
      <c r="Q58" s="27">
        <v>2.16756708473052E-4</v>
      </c>
      <c r="R58" s="27">
        <v>2.4248107158674468E-4</v>
      </c>
      <c r="S58" s="27">
        <v>2.6632455120202106E-4</v>
      </c>
      <c r="T58" s="27">
        <v>2.2294079265890656E-4</v>
      </c>
      <c r="U58" s="27">
        <v>3.0884312942400417E-4</v>
      </c>
      <c r="V58" s="27">
        <v>2.8426875225465409E-4</v>
      </c>
      <c r="W58" s="27">
        <v>2.4193758790416921E-4</v>
      </c>
      <c r="X58" s="27">
        <v>2.830205416275097E-4</v>
      </c>
      <c r="Y58" s="27">
        <v>3.0297661676465567E-4</v>
      </c>
      <c r="Z58" s="27">
        <v>2.6672450654767444E-4</v>
      </c>
      <c r="AA58" s="27">
        <v>2.2968506465786544E-4</v>
      </c>
      <c r="AB58" s="27">
        <v>2.7767355262535236E-4</v>
      </c>
      <c r="AC58" s="27">
        <v>2.3564727262853581E-4</v>
      </c>
      <c r="AD58" s="27">
        <v>2.3670009172266184E-4</v>
      </c>
      <c r="AE58" s="27">
        <v>2.3161980082981695E-4</v>
      </c>
    </row>
    <row r="59" spans="1:31" x14ac:dyDescent="0.2">
      <c r="A59" s="13" t="s">
        <v>127</v>
      </c>
      <c r="B59" s="4" t="s">
        <v>128</v>
      </c>
      <c r="C59" s="27">
        <v>4.1235864290279631E-2</v>
      </c>
      <c r="D59" s="27">
        <v>8.8029737954203893E-2</v>
      </c>
      <c r="E59" s="27">
        <v>7.8107951177811066E-2</v>
      </c>
      <c r="F59" s="27">
        <v>5.7491246071858466E-2</v>
      </c>
      <c r="G59" s="27">
        <v>4.9413248415689941E-2</v>
      </c>
      <c r="H59" s="27">
        <v>2.4039213168957043E-2</v>
      </c>
      <c r="I59" s="27">
        <v>9.4744169746709295E-2</v>
      </c>
      <c r="J59" s="27">
        <v>6.26945864391871E-2</v>
      </c>
      <c r="K59" s="27">
        <v>2.7277488847295743E-2</v>
      </c>
      <c r="L59" s="27">
        <v>2.436271269272211E-2</v>
      </c>
      <c r="M59" s="27">
        <v>1.22128024716813E-2</v>
      </c>
      <c r="N59" s="27">
        <v>8.7316441048295307E-3</v>
      </c>
      <c r="O59" s="27">
        <v>1.094460801420412E-2</v>
      </c>
      <c r="P59" s="27">
        <v>1.1727614140349087E-2</v>
      </c>
      <c r="Q59" s="27">
        <v>2.9333372906728661E-2</v>
      </c>
      <c r="R59" s="27">
        <v>1.570733825258093E-2</v>
      </c>
      <c r="S59" s="27">
        <v>1.3108603798211256E-2</v>
      </c>
      <c r="T59" s="27">
        <v>8.7332233109774747E-3</v>
      </c>
      <c r="U59" s="27">
        <v>1.4806192076317294E-2</v>
      </c>
      <c r="V59" s="27">
        <v>1.4935809129439087E-2</v>
      </c>
      <c r="W59" s="27">
        <v>1.3989106504551324E-2</v>
      </c>
      <c r="X59" s="27">
        <v>1.6730853483285183E-2</v>
      </c>
      <c r="Y59" s="27">
        <v>1.3000862699223025E-2</v>
      </c>
      <c r="Z59" s="27">
        <v>6.7952690236817402E-3</v>
      </c>
      <c r="AA59" s="27">
        <v>8.1031153743994534E-3</v>
      </c>
      <c r="AB59" s="27">
        <v>3.8085107388469595E-3</v>
      </c>
      <c r="AC59" s="27">
        <v>6.5502959107967542E-3</v>
      </c>
      <c r="AD59" s="27">
        <v>9.5665469400084344E-3</v>
      </c>
      <c r="AE59" s="27">
        <v>7.1530061034779848E-3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0</v>
      </c>
      <c r="X60" s="21">
        <f t="shared" si="35"/>
        <v>0</v>
      </c>
      <c r="Y60" s="21">
        <f t="shared" si="35"/>
        <v>0</v>
      </c>
      <c r="Z60" s="21">
        <f t="shared" si="35"/>
        <v>0</v>
      </c>
      <c r="AA60" s="21">
        <f t="shared" si="35"/>
        <v>0</v>
      </c>
      <c r="AB60" s="21">
        <f t="shared" si="35"/>
        <v>0</v>
      </c>
      <c r="AC60" s="21">
        <f t="shared" si="35"/>
        <v>0</v>
      </c>
      <c r="AD60" s="21">
        <f t="shared" si="35"/>
        <v>0</v>
      </c>
      <c r="AE60" s="21">
        <f t="shared" si="35"/>
        <v>0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0</v>
      </c>
      <c r="X62" s="21">
        <f t="shared" si="37"/>
        <v>0</v>
      </c>
      <c r="Y62" s="21">
        <f t="shared" si="37"/>
        <v>0</v>
      </c>
      <c r="Z62" s="21">
        <f t="shared" si="37"/>
        <v>0</v>
      </c>
      <c r="AA62" s="21">
        <f t="shared" si="37"/>
        <v>0</v>
      </c>
      <c r="AB62" s="21">
        <f t="shared" si="37"/>
        <v>0</v>
      </c>
      <c r="AC62" s="21">
        <f t="shared" si="37"/>
        <v>0</v>
      </c>
      <c r="AD62" s="21">
        <f t="shared" si="37"/>
        <v>0</v>
      </c>
      <c r="AE62" s="21">
        <f t="shared" si="37"/>
        <v>0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0</v>
      </c>
      <c r="D67" s="21">
        <f t="shared" ref="D67:AE67" si="39">+D68+D80+D101</f>
        <v>0</v>
      </c>
      <c r="E67" s="21">
        <f t="shared" si="39"/>
        <v>0</v>
      </c>
      <c r="F67" s="21">
        <f t="shared" si="39"/>
        <v>0</v>
      </c>
      <c r="G67" s="21">
        <f t="shared" si="39"/>
        <v>0</v>
      </c>
      <c r="H67" s="21">
        <f t="shared" si="39"/>
        <v>0</v>
      </c>
      <c r="I67" s="21">
        <f t="shared" si="39"/>
        <v>0</v>
      </c>
      <c r="J67" s="21">
        <f t="shared" si="39"/>
        <v>0</v>
      </c>
      <c r="K67" s="21">
        <f t="shared" si="39"/>
        <v>0</v>
      </c>
      <c r="L67" s="21">
        <f t="shared" si="39"/>
        <v>0</v>
      </c>
      <c r="M67" s="21">
        <f t="shared" si="39"/>
        <v>0</v>
      </c>
      <c r="N67" s="21">
        <f t="shared" si="39"/>
        <v>0</v>
      </c>
      <c r="O67" s="21">
        <f t="shared" si="39"/>
        <v>0</v>
      </c>
      <c r="P67" s="21">
        <f t="shared" si="39"/>
        <v>0</v>
      </c>
      <c r="Q67" s="21">
        <f t="shared" si="39"/>
        <v>0</v>
      </c>
      <c r="R67" s="21">
        <f t="shared" si="39"/>
        <v>0</v>
      </c>
      <c r="S67" s="21">
        <f t="shared" si="39"/>
        <v>0</v>
      </c>
      <c r="T67" s="21">
        <f t="shared" si="39"/>
        <v>0</v>
      </c>
      <c r="U67" s="21">
        <f t="shared" si="39"/>
        <v>0</v>
      </c>
      <c r="V67" s="21">
        <f t="shared" si="39"/>
        <v>0</v>
      </c>
      <c r="W67" s="21">
        <f t="shared" si="39"/>
        <v>0</v>
      </c>
      <c r="X67" s="21">
        <f t="shared" si="39"/>
        <v>0</v>
      </c>
      <c r="Y67" s="21">
        <f t="shared" si="39"/>
        <v>0</v>
      </c>
      <c r="Z67" s="21">
        <f t="shared" si="39"/>
        <v>0</v>
      </c>
      <c r="AA67" s="21">
        <f t="shared" si="39"/>
        <v>0</v>
      </c>
      <c r="AB67" s="21">
        <f t="shared" si="39"/>
        <v>0</v>
      </c>
      <c r="AC67" s="21">
        <f t="shared" si="39"/>
        <v>0</v>
      </c>
      <c r="AD67" s="21">
        <f t="shared" si="39"/>
        <v>0</v>
      </c>
      <c r="AE67" s="21">
        <f t="shared" si="39"/>
        <v>0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0</v>
      </c>
      <c r="D68" s="21">
        <f t="shared" ref="D68:AE68" si="41">+D69+D78</f>
        <v>0</v>
      </c>
      <c r="E68" s="21">
        <f t="shared" si="41"/>
        <v>0</v>
      </c>
      <c r="F68" s="21">
        <f t="shared" si="41"/>
        <v>0</v>
      </c>
      <c r="G68" s="21">
        <f t="shared" si="41"/>
        <v>0</v>
      </c>
      <c r="H68" s="21">
        <f t="shared" si="41"/>
        <v>0</v>
      </c>
      <c r="I68" s="21">
        <f t="shared" si="41"/>
        <v>0</v>
      </c>
      <c r="J68" s="21">
        <f t="shared" si="41"/>
        <v>0</v>
      </c>
      <c r="K68" s="21">
        <f t="shared" si="41"/>
        <v>0</v>
      </c>
      <c r="L68" s="21">
        <f t="shared" si="41"/>
        <v>0</v>
      </c>
      <c r="M68" s="21">
        <f t="shared" si="41"/>
        <v>0</v>
      </c>
      <c r="N68" s="21">
        <f t="shared" si="41"/>
        <v>0</v>
      </c>
      <c r="O68" s="21">
        <f t="shared" si="41"/>
        <v>0</v>
      </c>
      <c r="P68" s="21">
        <f t="shared" si="41"/>
        <v>0</v>
      </c>
      <c r="Q68" s="21">
        <f t="shared" si="41"/>
        <v>0</v>
      </c>
      <c r="R68" s="21">
        <f t="shared" si="41"/>
        <v>0</v>
      </c>
      <c r="S68" s="21">
        <f t="shared" si="41"/>
        <v>0</v>
      </c>
      <c r="T68" s="21">
        <f t="shared" si="41"/>
        <v>0</v>
      </c>
      <c r="U68" s="21">
        <f t="shared" si="41"/>
        <v>0</v>
      </c>
      <c r="V68" s="21">
        <f t="shared" si="41"/>
        <v>0</v>
      </c>
      <c r="W68" s="21">
        <f t="shared" si="41"/>
        <v>0</v>
      </c>
      <c r="X68" s="21">
        <f t="shared" si="41"/>
        <v>0</v>
      </c>
      <c r="Y68" s="21">
        <f t="shared" si="41"/>
        <v>0</v>
      </c>
      <c r="Z68" s="21">
        <f t="shared" si="41"/>
        <v>0</v>
      </c>
      <c r="AA68" s="21">
        <f t="shared" si="41"/>
        <v>0</v>
      </c>
      <c r="AB68" s="21">
        <f t="shared" si="41"/>
        <v>0</v>
      </c>
      <c r="AC68" s="21">
        <f t="shared" si="41"/>
        <v>0</v>
      </c>
      <c r="AD68" s="21">
        <f t="shared" si="41"/>
        <v>0</v>
      </c>
      <c r="AE68" s="21">
        <f t="shared" si="41"/>
        <v>0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0</v>
      </c>
      <c r="D69" s="21">
        <f t="shared" ref="D69:AE69" si="43">+D70+D75</f>
        <v>0</v>
      </c>
      <c r="E69" s="21">
        <f t="shared" si="43"/>
        <v>0</v>
      </c>
      <c r="F69" s="21">
        <f t="shared" si="43"/>
        <v>0</v>
      </c>
      <c r="G69" s="21">
        <f t="shared" si="43"/>
        <v>0</v>
      </c>
      <c r="H69" s="21">
        <f t="shared" si="43"/>
        <v>0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21">
        <f t="shared" si="43"/>
        <v>0</v>
      </c>
      <c r="S69" s="21">
        <f t="shared" si="43"/>
        <v>0</v>
      </c>
      <c r="T69" s="21">
        <f t="shared" si="43"/>
        <v>0</v>
      </c>
      <c r="U69" s="21">
        <f t="shared" si="43"/>
        <v>0</v>
      </c>
      <c r="V69" s="21">
        <f t="shared" si="43"/>
        <v>0</v>
      </c>
      <c r="W69" s="21">
        <f t="shared" si="43"/>
        <v>0</v>
      </c>
      <c r="X69" s="21">
        <f t="shared" si="43"/>
        <v>0</v>
      </c>
      <c r="Y69" s="21">
        <f t="shared" si="43"/>
        <v>0</v>
      </c>
      <c r="Z69" s="21">
        <f t="shared" si="43"/>
        <v>0</v>
      </c>
      <c r="AA69" s="21">
        <f t="shared" si="43"/>
        <v>0</v>
      </c>
      <c r="AB69" s="21">
        <f t="shared" si="43"/>
        <v>0</v>
      </c>
      <c r="AC69" s="21">
        <f t="shared" si="43"/>
        <v>0</v>
      </c>
      <c r="AD69" s="21">
        <f t="shared" si="43"/>
        <v>0</v>
      </c>
      <c r="AE69" s="21">
        <f t="shared" si="43"/>
        <v>0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0</v>
      </c>
      <c r="D70" s="21">
        <f t="shared" ref="D70:AE70" si="45">+D71+D72+D73+D74</f>
        <v>0</v>
      </c>
      <c r="E70" s="21">
        <f t="shared" si="45"/>
        <v>0</v>
      </c>
      <c r="F70" s="21">
        <f t="shared" si="45"/>
        <v>0</v>
      </c>
      <c r="G70" s="21">
        <f t="shared" si="45"/>
        <v>0</v>
      </c>
      <c r="H70" s="21">
        <f t="shared" si="45"/>
        <v>0</v>
      </c>
      <c r="I70" s="21">
        <f t="shared" si="45"/>
        <v>0</v>
      </c>
      <c r="J70" s="21">
        <f t="shared" si="45"/>
        <v>0</v>
      </c>
      <c r="K70" s="21">
        <f t="shared" si="45"/>
        <v>0</v>
      </c>
      <c r="L70" s="21">
        <f t="shared" si="45"/>
        <v>0</v>
      </c>
      <c r="M70" s="21">
        <f t="shared" si="45"/>
        <v>0</v>
      </c>
      <c r="N70" s="21">
        <f t="shared" si="45"/>
        <v>0</v>
      </c>
      <c r="O70" s="21">
        <f t="shared" si="45"/>
        <v>0</v>
      </c>
      <c r="P70" s="21">
        <f t="shared" si="45"/>
        <v>0</v>
      </c>
      <c r="Q70" s="21">
        <f t="shared" si="45"/>
        <v>0</v>
      </c>
      <c r="R70" s="21">
        <f t="shared" si="45"/>
        <v>0</v>
      </c>
      <c r="S70" s="21">
        <f t="shared" si="45"/>
        <v>0</v>
      </c>
      <c r="T70" s="21">
        <f t="shared" si="45"/>
        <v>0</v>
      </c>
      <c r="U70" s="21">
        <f t="shared" si="45"/>
        <v>0</v>
      </c>
      <c r="V70" s="21">
        <f t="shared" si="45"/>
        <v>0</v>
      </c>
      <c r="W70" s="21">
        <f t="shared" si="45"/>
        <v>0</v>
      </c>
      <c r="X70" s="21">
        <f t="shared" si="45"/>
        <v>0</v>
      </c>
      <c r="Y70" s="21">
        <f t="shared" si="45"/>
        <v>0</v>
      </c>
      <c r="Z70" s="21">
        <f t="shared" si="45"/>
        <v>0</v>
      </c>
      <c r="AA70" s="21">
        <f t="shared" si="45"/>
        <v>0</v>
      </c>
      <c r="AB70" s="21">
        <f t="shared" si="45"/>
        <v>0</v>
      </c>
      <c r="AC70" s="21">
        <f t="shared" si="45"/>
        <v>0</v>
      </c>
      <c r="AD70" s="21">
        <f t="shared" si="45"/>
        <v>0</v>
      </c>
      <c r="AE70" s="21">
        <f t="shared" si="45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6">+D76+D77</f>
        <v>0</v>
      </c>
      <c r="E75" s="21">
        <f t="shared" si="46"/>
        <v>0</v>
      </c>
      <c r="F75" s="21">
        <f t="shared" si="46"/>
        <v>0</v>
      </c>
      <c r="G75" s="21">
        <f t="shared" si="46"/>
        <v>0</v>
      </c>
      <c r="H75" s="21">
        <f t="shared" si="46"/>
        <v>0</v>
      </c>
      <c r="I75" s="21">
        <f t="shared" si="46"/>
        <v>0</v>
      </c>
      <c r="J75" s="21">
        <f t="shared" si="46"/>
        <v>0</v>
      </c>
      <c r="K75" s="21">
        <f t="shared" si="46"/>
        <v>0</v>
      </c>
      <c r="L75" s="21">
        <f t="shared" si="46"/>
        <v>0</v>
      </c>
      <c r="M75" s="21">
        <f t="shared" si="46"/>
        <v>0</v>
      </c>
      <c r="N75" s="21">
        <f t="shared" si="46"/>
        <v>0</v>
      </c>
      <c r="O75" s="21">
        <f t="shared" si="46"/>
        <v>0</v>
      </c>
      <c r="P75" s="21">
        <f t="shared" si="46"/>
        <v>0</v>
      </c>
      <c r="Q75" s="21">
        <f t="shared" si="46"/>
        <v>0</v>
      </c>
      <c r="R75" s="21">
        <f t="shared" si="46"/>
        <v>0</v>
      </c>
      <c r="S75" s="21">
        <f t="shared" si="46"/>
        <v>0</v>
      </c>
      <c r="T75" s="21">
        <f t="shared" si="46"/>
        <v>0</v>
      </c>
      <c r="U75" s="21">
        <f t="shared" si="46"/>
        <v>0</v>
      </c>
      <c r="V75" s="21">
        <f t="shared" si="46"/>
        <v>0</v>
      </c>
      <c r="W75" s="21">
        <f t="shared" si="46"/>
        <v>0</v>
      </c>
      <c r="X75" s="21">
        <f t="shared" si="46"/>
        <v>0</v>
      </c>
      <c r="Y75" s="21">
        <f t="shared" si="46"/>
        <v>0</v>
      </c>
      <c r="Z75" s="21">
        <f t="shared" si="46"/>
        <v>0</v>
      </c>
      <c r="AA75" s="21">
        <f t="shared" si="46"/>
        <v>0</v>
      </c>
      <c r="AB75" s="21">
        <f t="shared" si="46"/>
        <v>0</v>
      </c>
      <c r="AC75" s="21">
        <f t="shared" si="46"/>
        <v>0</v>
      </c>
      <c r="AD75" s="21">
        <f t="shared" si="46"/>
        <v>0</v>
      </c>
      <c r="AE75" s="21">
        <f t="shared" si="46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0</v>
      </c>
      <c r="D80" s="21">
        <f t="shared" ref="D80:AE80" si="48">+D81+D91</f>
        <v>0</v>
      </c>
      <c r="E80" s="21">
        <f t="shared" si="48"/>
        <v>0</v>
      </c>
      <c r="F80" s="21">
        <f t="shared" si="48"/>
        <v>0</v>
      </c>
      <c r="G80" s="21">
        <f t="shared" si="48"/>
        <v>0</v>
      </c>
      <c r="H80" s="21">
        <f t="shared" si="48"/>
        <v>0</v>
      </c>
      <c r="I80" s="21">
        <f t="shared" si="48"/>
        <v>0</v>
      </c>
      <c r="J80" s="21">
        <f t="shared" si="48"/>
        <v>0</v>
      </c>
      <c r="K80" s="21">
        <f t="shared" si="48"/>
        <v>0</v>
      </c>
      <c r="L80" s="21">
        <f t="shared" si="48"/>
        <v>0</v>
      </c>
      <c r="M80" s="21">
        <f t="shared" si="48"/>
        <v>0</v>
      </c>
      <c r="N80" s="21">
        <f t="shared" si="48"/>
        <v>0</v>
      </c>
      <c r="O80" s="21">
        <f t="shared" si="48"/>
        <v>0</v>
      </c>
      <c r="P80" s="21">
        <f t="shared" si="48"/>
        <v>0</v>
      </c>
      <c r="Q80" s="21">
        <f t="shared" si="48"/>
        <v>0</v>
      </c>
      <c r="R80" s="21">
        <f t="shared" si="48"/>
        <v>0</v>
      </c>
      <c r="S80" s="21">
        <f t="shared" si="48"/>
        <v>0</v>
      </c>
      <c r="T80" s="21">
        <f t="shared" si="48"/>
        <v>0</v>
      </c>
      <c r="U80" s="21">
        <f t="shared" si="48"/>
        <v>0</v>
      </c>
      <c r="V80" s="21">
        <f t="shared" si="48"/>
        <v>0</v>
      </c>
      <c r="W80" s="21">
        <f t="shared" si="48"/>
        <v>0</v>
      </c>
      <c r="X80" s="21">
        <f t="shared" si="48"/>
        <v>0</v>
      </c>
      <c r="Y80" s="21">
        <f t="shared" si="48"/>
        <v>0</v>
      </c>
      <c r="Z80" s="21">
        <f t="shared" si="48"/>
        <v>0</v>
      </c>
      <c r="AA80" s="21">
        <f t="shared" si="48"/>
        <v>0</v>
      </c>
      <c r="AB80" s="21">
        <f t="shared" si="48"/>
        <v>0</v>
      </c>
      <c r="AC80" s="21">
        <f t="shared" si="48"/>
        <v>0</v>
      </c>
      <c r="AD80" s="21">
        <f t="shared" si="48"/>
        <v>0</v>
      </c>
      <c r="AE80" s="21">
        <f t="shared" si="48"/>
        <v>0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0</v>
      </c>
      <c r="D81" s="21">
        <f t="shared" ref="D81:AE81" si="50">+D82+D83+D84</f>
        <v>0</v>
      </c>
      <c r="E81" s="21">
        <f t="shared" si="50"/>
        <v>0</v>
      </c>
      <c r="F81" s="21">
        <f t="shared" si="50"/>
        <v>0</v>
      </c>
      <c r="G81" s="21">
        <f t="shared" si="50"/>
        <v>0</v>
      </c>
      <c r="H81" s="21">
        <f t="shared" si="50"/>
        <v>0</v>
      </c>
      <c r="I81" s="21">
        <f t="shared" si="50"/>
        <v>0</v>
      </c>
      <c r="J81" s="21">
        <f t="shared" si="50"/>
        <v>0</v>
      </c>
      <c r="K81" s="21">
        <f t="shared" si="50"/>
        <v>0</v>
      </c>
      <c r="L81" s="21">
        <f t="shared" si="50"/>
        <v>0</v>
      </c>
      <c r="M81" s="21">
        <f t="shared" si="50"/>
        <v>0</v>
      </c>
      <c r="N81" s="21">
        <f t="shared" si="50"/>
        <v>0</v>
      </c>
      <c r="O81" s="21">
        <f t="shared" si="50"/>
        <v>0</v>
      </c>
      <c r="P81" s="21">
        <f t="shared" si="50"/>
        <v>0</v>
      </c>
      <c r="Q81" s="21">
        <f t="shared" si="50"/>
        <v>0</v>
      </c>
      <c r="R81" s="21">
        <f t="shared" si="50"/>
        <v>0</v>
      </c>
      <c r="S81" s="21">
        <f t="shared" si="50"/>
        <v>0</v>
      </c>
      <c r="T81" s="21">
        <f t="shared" si="50"/>
        <v>0</v>
      </c>
      <c r="U81" s="21">
        <f t="shared" si="50"/>
        <v>0</v>
      </c>
      <c r="V81" s="21">
        <f t="shared" si="50"/>
        <v>0</v>
      </c>
      <c r="W81" s="21">
        <f t="shared" si="50"/>
        <v>0</v>
      </c>
      <c r="X81" s="21">
        <f t="shared" si="50"/>
        <v>0</v>
      </c>
      <c r="Y81" s="21">
        <f t="shared" si="50"/>
        <v>0</v>
      </c>
      <c r="Z81" s="21">
        <f t="shared" si="50"/>
        <v>0</v>
      </c>
      <c r="AA81" s="21">
        <f t="shared" si="50"/>
        <v>0</v>
      </c>
      <c r="AB81" s="21">
        <f t="shared" si="50"/>
        <v>0</v>
      </c>
      <c r="AC81" s="21">
        <f t="shared" si="50"/>
        <v>0</v>
      </c>
      <c r="AD81" s="21">
        <f t="shared" si="50"/>
        <v>0</v>
      </c>
      <c r="AE81" s="21">
        <f t="shared" si="50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0</v>
      </c>
      <c r="D84" s="21">
        <f t="shared" ref="D84:AE84" si="52">+D85+D86+D87+D88+D89+D90</f>
        <v>0</v>
      </c>
      <c r="E84" s="21">
        <f t="shared" si="52"/>
        <v>0</v>
      </c>
      <c r="F84" s="21">
        <f t="shared" si="52"/>
        <v>0</v>
      </c>
      <c r="G84" s="21">
        <f t="shared" si="52"/>
        <v>0</v>
      </c>
      <c r="H84" s="21">
        <f t="shared" si="52"/>
        <v>0</v>
      </c>
      <c r="I84" s="21">
        <f t="shared" si="52"/>
        <v>0</v>
      </c>
      <c r="J84" s="21">
        <f t="shared" si="52"/>
        <v>0</v>
      </c>
      <c r="K84" s="21">
        <f t="shared" si="52"/>
        <v>0</v>
      </c>
      <c r="L84" s="21">
        <f t="shared" si="52"/>
        <v>0</v>
      </c>
      <c r="M84" s="21">
        <f t="shared" si="52"/>
        <v>0</v>
      </c>
      <c r="N84" s="21">
        <f t="shared" si="52"/>
        <v>0</v>
      </c>
      <c r="O84" s="21">
        <f t="shared" si="52"/>
        <v>0</v>
      </c>
      <c r="P84" s="21">
        <f t="shared" si="52"/>
        <v>0</v>
      </c>
      <c r="Q84" s="21">
        <f t="shared" si="52"/>
        <v>0</v>
      </c>
      <c r="R84" s="21">
        <f t="shared" si="52"/>
        <v>0</v>
      </c>
      <c r="S84" s="21">
        <f t="shared" si="52"/>
        <v>0</v>
      </c>
      <c r="T84" s="21">
        <f t="shared" si="52"/>
        <v>0</v>
      </c>
      <c r="U84" s="21">
        <f t="shared" si="52"/>
        <v>0</v>
      </c>
      <c r="V84" s="21">
        <f t="shared" si="52"/>
        <v>0</v>
      </c>
      <c r="W84" s="21">
        <f t="shared" si="52"/>
        <v>0</v>
      </c>
      <c r="X84" s="21">
        <f t="shared" si="52"/>
        <v>0</v>
      </c>
      <c r="Y84" s="21">
        <f t="shared" si="52"/>
        <v>0</v>
      </c>
      <c r="Z84" s="21">
        <f t="shared" si="52"/>
        <v>0</v>
      </c>
      <c r="AA84" s="21">
        <f t="shared" si="52"/>
        <v>0</v>
      </c>
      <c r="AB84" s="21">
        <f t="shared" si="52"/>
        <v>0</v>
      </c>
      <c r="AC84" s="21">
        <f t="shared" si="52"/>
        <v>0</v>
      </c>
      <c r="AD84" s="21">
        <f t="shared" si="52"/>
        <v>0</v>
      </c>
      <c r="AE84" s="21">
        <f t="shared" si="52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0</v>
      </c>
      <c r="D91" s="21">
        <f t="shared" ref="D91:AE91" si="54">+D92+D93+D94</f>
        <v>0</v>
      </c>
      <c r="E91" s="21">
        <f t="shared" si="54"/>
        <v>0</v>
      </c>
      <c r="F91" s="21">
        <f t="shared" si="54"/>
        <v>0</v>
      </c>
      <c r="G91" s="21">
        <f t="shared" si="54"/>
        <v>0</v>
      </c>
      <c r="H91" s="21">
        <f t="shared" si="54"/>
        <v>0</v>
      </c>
      <c r="I91" s="21">
        <f t="shared" si="54"/>
        <v>0</v>
      </c>
      <c r="J91" s="21">
        <f t="shared" si="54"/>
        <v>0</v>
      </c>
      <c r="K91" s="21">
        <f t="shared" si="54"/>
        <v>0</v>
      </c>
      <c r="L91" s="21">
        <f t="shared" si="54"/>
        <v>0</v>
      </c>
      <c r="M91" s="21">
        <f t="shared" si="54"/>
        <v>0</v>
      </c>
      <c r="N91" s="21">
        <f t="shared" si="54"/>
        <v>0</v>
      </c>
      <c r="O91" s="21">
        <f t="shared" si="54"/>
        <v>0</v>
      </c>
      <c r="P91" s="21">
        <f t="shared" si="54"/>
        <v>0</v>
      </c>
      <c r="Q91" s="21">
        <f t="shared" si="54"/>
        <v>0</v>
      </c>
      <c r="R91" s="21">
        <f t="shared" si="54"/>
        <v>0</v>
      </c>
      <c r="S91" s="21">
        <f t="shared" si="54"/>
        <v>0</v>
      </c>
      <c r="T91" s="21">
        <f t="shared" si="54"/>
        <v>0</v>
      </c>
      <c r="U91" s="21">
        <f t="shared" si="54"/>
        <v>0</v>
      </c>
      <c r="V91" s="21">
        <f t="shared" si="54"/>
        <v>0</v>
      </c>
      <c r="W91" s="21">
        <f t="shared" si="54"/>
        <v>0</v>
      </c>
      <c r="X91" s="21">
        <f t="shared" si="54"/>
        <v>0</v>
      </c>
      <c r="Y91" s="21">
        <f t="shared" si="54"/>
        <v>0</v>
      </c>
      <c r="Z91" s="21">
        <f t="shared" si="54"/>
        <v>0</v>
      </c>
      <c r="AA91" s="21">
        <f t="shared" si="54"/>
        <v>0</v>
      </c>
      <c r="AB91" s="21">
        <f t="shared" si="54"/>
        <v>0</v>
      </c>
      <c r="AC91" s="21">
        <f t="shared" si="54"/>
        <v>0</v>
      </c>
      <c r="AD91" s="21">
        <f t="shared" si="54"/>
        <v>0</v>
      </c>
      <c r="AE91" s="21">
        <f t="shared" si="5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0</v>
      </c>
      <c r="D94" s="21">
        <f t="shared" ref="D94:AE94" si="56">+D95+D96+D97+D98+D99+D100</f>
        <v>0</v>
      </c>
      <c r="E94" s="21">
        <f t="shared" si="56"/>
        <v>0</v>
      </c>
      <c r="F94" s="21">
        <f t="shared" si="56"/>
        <v>0</v>
      </c>
      <c r="G94" s="21">
        <f t="shared" si="56"/>
        <v>0</v>
      </c>
      <c r="H94" s="21">
        <f t="shared" si="56"/>
        <v>0</v>
      </c>
      <c r="I94" s="21">
        <f t="shared" si="56"/>
        <v>0</v>
      </c>
      <c r="J94" s="21">
        <f t="shared" si="56"/>
        <v>0</v>
      </c>
      <c r="K94" s="21">
        <f t="shared" si="56"/>
        <v>0</v>
      </c>
      <c r="L94" s="21">
        <f t="shared" si="56"/>
        <v>0</v>
      </c>
      <c r="M94" s="21">
        <f t="shared" si="56"/>
        <v>0</v>
      </c>
      <c r="N94" s="21">
        <f t="shared" si="56"/>
        <v>0</v>
      </c>
      <c r="O94" s="21">
        <f t="shared" si="56"/>
        <v>0</v>
      </c>
      <c r="P94" s="21">
        <f t="shared" si="56"/>
        <v>0</v>
      </c>
      <c r="Q94" s="21">
        <f t="shared" si="56"/>
        <v>0</v>
      </c>
      <c r="R94" s="21">
        <f t="shared" si="56"/>
        <v>0</v>
      </c>
      <c r="S94" s="21">
        <f t="shared" si="56"/>
        <v>0</v>
      </c>
      <c r="T94" s="21">
        <f t="shared" si="56"/>
        <v>0</v>
      </c>
      <c r="U94" s="21">
        <f t="shared" si="56"/>
        <v>0</v>
      </c>
      <c r="V94" s="21">
        <f t="shared" si="56"/>
        <v>0</v>
      </c>
      <c r="W94" s="21">
        <f t="shared" si="56"/>
        <v>0</v>
      </c>
      <c r="X94" s="21">
        <f t="shared" si="56"/>
        <v>0</v>
      </c>
      <c r="Y94" s="21">
        <f t="shared" si="56"/>
        <v>0</v>
      </c>
      <c r="Z94" s="21">
        <f t="shared" si="56"/>
        <v>0</v>
      </c>
      <c r="AA94" s="21">
        <f t="shared" si="56"/>
        <v>0</v>
      </c>
      <c r="AB94" s="21">
        <f t="shared" si="56"/>
        <v>0</v>
      </c>
      <c r="AC94" s="21">
        <f t="shared" si="56"/>
        <v>0</v>
      </c>
      <c r="AD94" s="21">
        <f t="shared" si="56"/>
        <v>0</v>
      </c>
      <c r="AE94" s="21">
        <f t="shared" si="56"/>
        <v>0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0</v>
      </c>
      <c r="D111" s="21">
        <f t="shared" ref="D111:AE111" si="64">+D112+D122+D141+D149+D154+D160+D173+D187</f>
        <v>0</v>
      </c>
      <c r="E111" s="21">
        <f t="shared" si="64"/>
        <v>0</v>
      </c>
      <c r="F111" s="21">
        <f t="shared" si="64"/>
        <v>0</v>
      </c>
      <c r="G111" s="21">
        <f t="shared" si="64"/>
        <v>0</v>
      </c>
      <c r="H111" s="21">
        <f t="shared" si="64"/>
        <v>0</v>
      </c>
      <c r="I111" s="21">
        <f t="shared" si="64"/>
        <v>0</v>
      </c>
      <c r="J111" s="21">
        <f t="shared" si="64"/>
        <v>0</v>
      </c>
      <c r="K111" s="21">
        <f t="shared" si="64"/>
        <v>0</v>
      </c>
      <c r="L111" s="21">
        <f t="shared" si="64"/>
        <v>0</v>
      </c>
      <c r="M111" s="21">
        <f t="shared" si="64"/>
        <v>0</v>
      </c>
      <c r="N111" s="21">
        <f t="shared" si="64"/>
        <v>0</v>
      </c>
      <c r="O111" s="21">
        <f t="shared" si="64"/>
        <v>0</v>
      </c>
      <c r="P111" s="21">
        <f t="shared" si="64"/>
        <v>0</v>
      </c>
      <c r="Q111" s="21">
        <f t="shared" si="64"/>
        <v>0</v>
      </c>
      <c r="R111" s="21">
        <f t="shared" si="64"/>
        <v>0</v>
      </c>
      <c r="S111" s="21">
        <f t="shared" si="64"/>
        <v>0</v>
      </c>
      <c r="T111" s="21">
        <f t="shared" si="64"/>
        <v>0</v>
      </c>
      <c r="U111" s="21">
        <f t="shared" si="64"/>
        <v>0</v>
      </c>
      <c r="V111" s="21">
        <f t="shared" si="64"/>
        <v>0</v>
      </c>
      <c r="W111" s="21">
        <f t="shared" si="64"/>
        <v>0</v>
      </c>
      <c r="X111" s="21">
        <f t="shared" si="64"/>
        <v>0</v>
      </c>
      <c r="Y111" s="21">
        <f t="shared" si="64"/>
        <v>0</v>
      </c>
      <c r="Z111" s="21">
        <f t="shared" si="64"/>
        <v>0</v>
      </c>
      <c r="AA111" s="21">
        <f t="shared" si="64"/>
        <v>0</v>
      </c>
      <c r="AB111" s="21">
        <f t="shared" si="64"/>
        <v>0</v>
      </c>
      <c r="AC111" s="21">
        <f t="shared" si="64"/>
        <v>0</v>
      </c>
      <c r="AD111" s="21">
        <f t="shared" si="64"/>
        <v>0</v>
      </c>
      <c r="AE111" s="21">
        <f t="shared" si="64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7">+D127+D130</f>
        <v>0</v>
      </c>
      <c r="E122" s="21">
        <f t="shared" si="67"/>
        <v>0</v>
      </c>
      <c r="F122" s="21">
        <f t="shared" si="67"/>
        <v>0</v>
      </c>
      <c r="G122" s="21">
        <f t="shared" si="67"/>
        <v>0</v>
      </c>
      <c r="H122" s="21">
        <f t="shared" si="67"/>
        <v>0</v>
      </c>
      <c r="I122" s="21">
        <f t="shared" si="67"/>
        <v>0</v>
      </c>
      <c r="J122" s="21">
        <f t="shared" si="67"/>
        <v>0</v>
      </c>
      <c r="K122" s="21">
        <f t="shared" si="67"/>
        <v>0</v>
      </c>
      <c r="L122" s="21">
        <f t="shared" si="67"/>
        <v>0</v>
      </c>
      <c r="M122" s="21">
        <f t="shared" si="67"/>
        <v>0</v>
      </c>
      <c r="N122" s="21">
        <f t="shared" si="67"/>
        <v>0</v>
      </c>
      <c r="O122" s="21">
        <f t="shared" si="67"/>
        <v>0</v>
      </c>
      <c r="P122" s="21">
        <f t="shared" si="67"/>
        <v>0</v>
      </c>
      <c r="Q122" s="21">
        <f t="shared" si="67"/>
        <v>0</v>
      </c>
      <c r="R122" s="21">
        <f t="shared" si="67"/>
        <v>0</v>
      </c>
      <c r="S122" s="21">
        <f t="shared" si="67"/>
        <v>0</v>
      </c>
      <c r="T122" s="21">
        <f t="shared" si="67"/>
        <v>0</v>
      </c>
      <c r="U122" s="21">
        <f t="shared" si="67"/>
        <v>0</v>
      </c>
      <c r="V122" s="21">
        <f t="shared" si="67"/>
        <v>0</v>
      </c>
      <c r="W122" s="21">
        <f t="shared" si="67"/>
        <v>0</v>
      </c>
      <c r="X122" s="21">
        <f t="shared" si="67"/>
        <v>0</v>
      </c>
      <c r="Y122" s="21">
        <f t="shared" si="67"/>
        <v>0</v>
      </c>
      <c r="Z122" s="21">
        <f t="shared" si="67"/>
        <v>0</v>
      </c>
      <c r="AA122" s="21">
        <f t="shared" si="67"/>
        <v>0</v>
      </c>
      <c r="AB122" s="21">
        <f t="shared" si="67"/>
        <v>0</v>
      </c>
      <c r="AC122" s="21">
        <f t="shared" si="67"/>
        <v>0</v>
      </c>
      <c r="AD122" s="21">
        <f t="shared" si="67"/>
        <v>0</v>
      </c>
      <c r="AE122" s="21">
        <f t="shared" si="67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0</v>
      </c>
      <c r="D130" s="21">
        <f t="shared" ref="D130:AE130" si="69">+D131+D132+D133+D134+D135+D136</f>
        <v>0</v>
      </c>
      <c r="E130" s="21">
        <f t="shared" si="69"/>
        <v>0</v>
      </c>
      <c r="F130" s="21">
        <f t="shared" si="69"/>
        <v>0</v>
      </c>
      <c r="G130" s="21">
        <f t="shared" si="69"/>
        <v>0</v>
      </c>
      <c r="H130" s="21">
        <f t="shared" si="69"/>
        <v>0</v>
      </c>
      <c r="I130" s="21">
        <f t="shared" si="69"/>
        <v>0</v>
      </c>
      <c r="J130" s="21">
        <f t="shared" si="69"/>
        <v>0</v>
      </c>
      <c r="K130" s="21">
        <f t="shared" si="69"/>
        <v>0</v>
      </c>
      <c r="L130" s="21">
        <f t="shared" si="69"/>
        <v>0</v>
      </c>
      <c r="M130" s="21">
        <f t="shared" si="69"/>
        <v>0</v>
      </c>
      <c r="N130" s="21">
        <f t="shared" si="69"/>
        <v>0</v>
      </c>
      <c r="O130" s="21">
        <f t="shared" si="69"/>
        <v>0</v>
      </c>
      <c r="P130" s="21">
        <f t="shared" si="69"/>
        <v>0</v>
      </c>
      <c r="Q130" s="21">
        <f t="shared" si="69"/>
        <v>0</v>
      </c>
      <c r="R130" s="21">
        <f t="shared" si="69"/>
        <v>0</v>
      </c>
      <c r="S130" s="21">
        <f t="shared" si="69"/>
        <v>0</v>
      </c>
      <c r="T130" s="21">
        <f t="shared" si="69"/>
        <v>0</v>
      </c>
      <c r="U130" s="21">
        <f t="shared" si="69"/>
        <v>0</v>
      </c>
      <c r="V130" s="21">
        <f t="shared" si="69"/>
        <v>0</v>
      </c>
      <c r="W130" s="21">
        <f t="shared" si="69"/>
        <v>0</v>
      </c>
      <c r="X130" s="21">
        <f t="shared" si="69"/>
        <v>0</v>
      </c>
      <c r="Y130" s="21">
        <f t="shared" si="69"/>
        <v>0</v>
      </c>
      <c r="Z130" s="21">
        <f t="shared" si="69"/>
        <v>0</v>
      </c>
      <c r="AA130" s="21">
        <f t="shared" si="69"/>
        <v>0</v>
      </c>
      <c r="AB130" s="21">
        <f t="shared" si="69"/>
        <v>0</v>
      </c>
      <c r="AC130" s="21">
        <f t="shared" si="69"/>
        <v>0</v>
      </c>
      <c r="AD130" s="21">
        <f t="shared" si="69"/>
        <v>0</v>
      </c>
      <c r="AE130" s="21">
        <f t="shared" si="69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70">+D142+D143</f>
        <v>0</v>
      </c>
      <c r="E141" s="21">
        <f t="shared" si="70"/>
        <v>0</v>
      </c>
      <c r="F141" s="21">
        <f t="shared" si="70"/>
        <v>0</v>
      </c>
      <c r="G141" s="21">
        <f t="shared" si="70"/>
        <v>0</v>
      </c>
      <c r="H141" s="21">
        <f t="shared" si="70"/>
        <v>0</v>
      </c>
      <c r="I141" s="21">
        <f t="shared" si="70"/>
        <v>0</v>
      </c>
      <c r="J141" s="21">
        <f t="shared" si="70"/>
        <v>0</v>
      </c>
      <c r="K141" s="21">
        <f t="shared" si="70"/>
        <v>0</v>
      </c>
      <c r="L141" s="21">
        <f t="shared" si="70"/>
        <v>0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17.176621311057861</v>
      </c>
      <c r="D191" s="28">
        <f t="shared" ref="D191:AE191" si="74">+D192+D216+D252+D257+D286+D287+D291+D294+D295+D296</f>
        <v>17.185060953526708</v>
      </c>
      <c r="E191" s="28">
        <f t="shared" si="74"/>
        <v>17.278366045025809</v>
      </c>
      <c r="F191" s="28">
        <f t="shared" si="74"/>
        <v>17.445508638361527</v>
      </c>
      <c r="G191" s="28">
        <f t="shared" si="74"/>
        <v>17.584435499327871</v>
      </c>
      <c r="H191" s="28">
        <f t="shared" si="74"/>
        <v>17.646818604631022</v>
      </c>
      <c r="I191" s="28">
        <f t="shared" si="74"/>
        <v>17.701546329380022</v>
      </c>
      <c r="J191" s="28">
        <f t="shared" si="74"/>
        <v>17.653056848889968</v>
      </c>
      <c r="K191" s="28">
        <f t="shared" si="74"/>
        <v>17.783225408084594</v>
      </c>
      <c r="L191" s="28">
        <f t="shared" si="74"/>
        <v>16.986993339166371</v>
      </c>
      <c r="M191" s="28">
        <f t="shared" si="74"/>
        <v>16.757105893371822</v>
      </c>
      <c r="N191" s="28">
        <f t="shared" si="74"/>
        <v>15.718651050122109</v>
      </c>
      <c r="O191" s="28">
        <f t="shared" si="74"/>
        <v>15.415458864199296</v>
      </c>
      <c r="P191" s="28">
        <f t="shared" si="74"/>
        <v>14.94049368824227</v>
      </c>
      <c r="Q191" s="28">
        <f t="shared" si="74"/>
        <v>14.740916025632812</v>
      </c>
      <c r="R191" s="28">
        <f t="shared" si="74"/>
        <v>14.468095629426317</v>
      </c>
      <c r="S191" s="28">
        <f t="shared" si="74"/>
        <v>14.302744035544492</v>
      </c>
      <c r="T191" s="28">
        <f t="shared" si="74"/>
        <v>13.76276822700676</v>
      </c>
      <c r="U191" s="28">
        <f t="shared" si="74"/>
        <v>12.577107014327019</v>
      </c>
      <c r="V191" s="28">
        <f t="shared" si="74"/>
        <v>11.591627475124</v>
      </c>
      <c r="W191" s="28">
        <f t="shared" si="74"/>
        <v>10.41579626116296</v>
      </c>
      <c r="X191" s="28">
        <f t="shared" si="74"/>
        <v>9.4312888294213391</v>
      </c>
      <c r="Y191" s="28">
        <f t="shared" si="74"/>
        <v>10.986615460044549</v>
      </c>
      <c r="Z191" s="28">
        <f t="shared" si="74"/>
        <v>12.200065743681931</v>
      </c>
      <c r="AA191" s="28">
        <f t="shared" si="74"/>
        <v>11.658828689915433</v>
      </c>
      <c r="AB191" s="28">
        <f t="shared" si="74"/>
        <v>10.960264516253106</v>
      </c>
      <c r="AC191" s="28">
        <f t="shared" si="74"/>
        <v>10.248284404026926</v>
      </c>
      <c r="AD191" s="28">
        <f t="shared" si="74"/>
        <v>9.3115628021122969</v>
      </c>
      <c r="AE191" s="28">
        <f t="shared" si="74"/>
        <v>8.2893101557124691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12.429406947252959</v>
      </c>
      <c r="D192" s="21">
        <f t="shared" ref="D192:AE192" si="76">+D193++D201+D202+D206</f>
        <v>12.531508015176703</v>
      </c>
      <c r="E192" s="21">
        <f t="shared" si="76"/>
        <v>12.61867588262187</v>
      </c>
      <c r="F192" s="21">
        <f t="shared" si="76"/>
        <v>12.714540442955458</v>
      </c>
      <c r="G192" s="21">
        <f t="shared" si="76"/>
        <v>12.819032284719324</v>
      </c>
      <c r="H192" s="21">
        <f t="shared" si="76"/>
        <v>12.920900523503031</v>
      </c>
      <c r="I192" s="21">
        <f t="shared" si="76"/>
        <v>13.015371144817122</v>
      </c>
      <c r="J192" s="21">
        <f t="shared" si="76"/>
        <v>13.09514996241646</v>
      </c>
      <c r="K192" s="21">
        <f t="shared" si="76"/>
        <v>12.865051172058909</v>
      </c>
      <c r="L192" s="21">
        <f t="shared" si="76"/>
        <v>12.62091064160427</v>
      </c>
      <c r="M192" s="21">
        <f t="shared" si="76"/>
        <v>12.359295152208118</v>
      </c>
      <c r="N192" s="21">
        <f t="shared" si="76"/>
        <v>12.187315529698564</v>
      </c>
      <c r="O192" s="21">
        <f t="shared" si="76"/>
        <v>11.939711936734703</v>
      </c>
      <c r="P192" s="21">
        <f t="shared" si="76"/>
        <v>11.66175069140346</v>
      </c>
      <c r="Q192" s="21">
        <f t="shared" si="76"/>
        <v>11.420918176418734</v>
      </c>
      <c r="R192" s="21">
        <f t="shared" si="76"/>
        <v>11.177991406744404</v>
      </c>
      <c r="S192" s="21">
        <f t="shared" si="76"/>
        <v>10.938731449985234</v>
      </c>
      <c r="T192" s="21">
        <f t="shared" si="76"/>
        <v>10.666313920271577</v>
      </c>
      <c r="U192" s="21">
        <f t="shared" si="76"/>
        <v>9.6406574117565516</v>
      </c>
      <c r="V192" s="21">
        <f t="shared" si="76"/>
        <v>8.5961577112386909</v>
      </c>
      <c r="W192" s="21">
        <f t="shared" si="76"/>
        <v>7.5838488427686954</v>
      </c>
      <c r="X192" s="21">
        <f t="shared" si="76"/>
        <v>6.5430844843803522</v>
      </c>
      <c r="Y192" s="21">
        <f t="shared" si="76"/>
        <v>7.9206015190821546</v>
      </c>
      <c r="Z192" s="21">
        <f t="shared" si="76"/>
        <v>9.2415248199655036</v>
      </c>
      <c r="AA192" s="21">
        <f t="shared" si="76"/>
        <v>8.6554037832393735</v>
      </c>
      <c r="AB192" s="21">
        <f t="shared" si="76"/>
        <v>8.0832964051240701</v>
      </c>
      <c r="AC192" s="21">
        <f t="shared" si="76"/>
        <v>7.4331776548065278</v>
      </c>
      <c r="AD192" s="21">
        <f t="shared" si="76"/>
        <v>6.7751070715930792</v>
      </c>
      <c r="AE192" s="21">
        <f t="shared" si="76"/>
        <v>6.1266390047178838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10.70420790150245</v>
      </c>
      <c r="D193" s="21">
        <f t="shared" ref="D193:AE193" si="78">+D194+D195</f>
        <v>10.815804952789197</v>
      </c>
      <c r="E193" s="21">
        <f t="shared" si="78"/>
        <v>10.915660721235547</v>
      </c>
      <c r="F193" s="21">
        <f t="shared" si="78"/>
        <v>11.024963366007873</v>
      </c>
      <c r="G193" s="21">
        <f t="shared" si="78"/>
        <v>11.136889237717185</v>
      </c>
      <c r="H193" s="21">
        <f t="shared" si="78"/>
        <v>11.256065983874134</v>
      </c>
      <c r="I193" s="21">
        <f t="shared" si="78"/>
        <v>11.356307526638139</v>
      </c>
      <c r="J193" s="21">
        <f t="shared" si="78"/>
        <v>11.442140462416461</v>
      </c>
      <c r="K193" s="21">
        <f t="shared" si="78"/>
        <v>11.235491685793864</v>
      </c>
      <c r="L193" s="21">
        <f t="shared" si="78"/>
        <v>11.011060116203291</v>
      </c>
      <c r="M193" s="21">
        <f t="shared" si="78"/>
        <v>10.791653213871975</v>
      </c>
      <c r="N193" s="21">
        <f t="shared" si="78"/>
        <v>10.605367312038656</v>
      </c>
      <c r="O193" s="21">
        <f t="shared" si="78"/>
        <v>10.38178340334737</v>
      </c>
      <c r="P193" s="21">
        <f t="shared" si="78"/>
        <v>10.155879223882966</v>
      </c>
      <c r="Q193" s="21">
        <f t="shared" si="78"/>
        <v>9.9476098313792942</v>
      </c>
      <c r="R193" s="21">
        <f t="shared" si="78"/>
        <v>9.7301804393474747</v>
      </c>
      <c r="S193" s="21">
        <f t="shared" si="78"/>
        <v>9.5142089685890703</v>
      </c>
      <c r="T193" s="21">
        <f t="shared" si="78"/>
        <v>9.2896574202715776</v>
      </c>
      <c r="U193" s="21">
        <f t="shared" si="78"/>
        <v>8.2952881743973101</v>
      </c>
      <c r="V193" s="21">
        <f t="shared" si="78"/>
        <v>7.2778486874413932</v>
      </c>
      <c r="W193" s="21">
        <f t="shared" si="78"/>
        <v>6.2864818856890468</v>
      </c>
      <c r="X193" s="21">
        <f t="shared" si="78"/>
        <v>5.2857987514197173</v>
      </c>
      <c r="Y193" s="21">
        <f t="shared" si="78"/>
        <v>6.6895830786558248</v>
      </c>
      <c r="Z193" s="21">
        <f t="shared" si="78"/>
        <v>8.0793836607096576</v>
      </c>
      <c r="AA193" s="21">
        <f t="shared" si="78"/>
        <v>7.5913224754679041</v>
      </c>
      <c r="AB193" s="21">
        <f t="shared" si="78"/>
        <v>7.0958265852697249</v>
      </c>
      <c r="AC193" s="21">
        <f t="shared" si="78"/>
        <v>6.5207421733011381</v>
      </c>
      <c r="AD193" s="21">
        <f t="shared" si="78"/>
        <v>5.9427334287933515</v>
      </c>
      <c r="AE193" s="21">
        <f t="shared" si="78"/>
        <v>5.3647246842855676</v>
      </c>
    </row>
    <row r="194" spans="1:31" x14ac:dyDescent="0.2">
      <c r="A194" s="80" t="s">
        <v>396</v>
      </c>
      <c r="B194" s="4" t="s">
        <v>397</v>
      </c>
      <c r="C194" s="27">
        <v>1.3545783484610043</v>
      </c>
      <c r="D194" s="27">
        <v>1.3740217073396013</v>
      </c>
      <c r="E194" s="27">
        <v>1.3813905606425494</v>
      </c>
      <c r="F194" s="27">
        <v>1.3978711168567426</v>
      </c>
      <c r="G194" s="27">
        <v>1.4166377954094493</v>
      </c>
      <c r="H194" s="27">
        <v>1.442316332160082</v>
      </c>
      <c r="I194" s="27">
        <v>1.448718757158743</v>
      </c>
      <c r="J194" s="27">
        <v>1.4403697942305236</v>
      </c>
      <c r="K194" s="27">
        <v>1.3644556303529292</v>
      </c>
      <c r="L194" s="27">
        <v>1.27166644014356</v>
      </c>
      <c r="M194" s="27">
        <v>1.1848143570855916</v>
      </c>
      <c r="N194" s="27">
        <v>1.1320003005558443</v>
      </c>
      <c r="O194" s="27">
        <v>1.0428097652444346</v>
      </c>
      <c r="P194" s="27">
        <v>0.95222490805271953</v>
      </c>
      <c r="Q194" s="27">
        <v>0.8802051290122086</v>
      </c>
      <c r="R194" s="27">
        <v>0.79995990798269168</v>
      </c>
      <c r="S194" s="27">
        <v>0.7221113586042649</v>
      </c>
      <c r="T194" s="27">
        <v>0.63662560368954668</v>
      </c>
      <c r="U194" s="27">
        <v>0.57501729907371113</v>
      </c>
      <c r="V194" s="27">
        <v>0.49020458487871299</v>
      </c>
      <c r="W194" s="27">
        <v>0.43136731101975878</v>
      </c>
      <c r="X194" s="27">
        <v>0.36315289091940517</v>
      </c>
      <c r="Y194" s="27">
        <v>0.51567867006630463</v>
      </c>
      <c r="Z194" s="27">
        <v>0.66200702853925697</v>
      </c>
      <c r="AA194" s="27">
        <v>0.6142096600128637</v>
      </c>
      <c r="AB194" s="27">
        <v>0.55544637130392394</v>
      </c>
      <c r="AC194" s="27">
        <v>0.50766802163375491</v>
      </c>
      <c r="AD194" s="27">
        <v>0.4617444099208099</v>
      </c>
      <c r="AE194" s="27">
        <v>0.41582079820786483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9.3496295530414457</v>
      </c>
      <c r="D195" s="21">
        <f t="shared" ref="D195:AE195" si="80">+D196+D197+D198+D199+D200</f>
        <v>9.4417832454495958</v>
      </c>
      <c r="E195" s="21">
        <f t="shared" si="80"/>
        <v>9.5342701605929978</v>
      </c>
      <c r="F195" s="21">
        <f t="shared" si="80"/>
        <v>9.6270922491511293</v>
      </c>
      <c r="G195" s="21">
        <f t="shared" si="80"/>
        <v>9.7202514423077346</v>
      </c>
      <c r="H195" s="21">
        <f t="shared" si="80"/>
        <v>9.8137496517140512</v>
      </c>
      <c r="I195" s="21">
        <f t="shared" si="80"/>
        <v>9.9075887694793963</v>
      </c>
      <c r="J195" s="21">
        <f t="shared" si="80"/>
        <v>10.001770668185937</v>
      </c>
      <c r="K195" s="21">
        <f t="shared" si="80"/>
        <v>9.8710360554409355</v>
      </c>
      <c r="L195" s="21">
        <f t="shared" si="80"/>
        <v>9.7393936760597306</v>
      </c>
      <c r="M195" s="21">
        <f t="shared" si="80"/>
        <v>9.6068388567863821</v>
      </c>
      <c r="N195" s="21">
        <f t="shared" si="80"/>
        <v>9.4733670114828108</v>
      </c>
      <c r="O195" s="21">
        <f t="shared" si="80"/>
        <v>9.3389736381029351</v>
      </c>
      <c r="P195" s="21">
        <f t="shared" si="80"/>
        <v>9.2036543158302457</v>
      </c>
      <c r="Q195" s="21">
        <f t="shared" si="80"/>
        <v>9.0674047023670852</v>
      </c>
      <c r="R195" s="21">
        <f t="shared" si="80"/>
        <v>8.9302205313647836</v>
      </c>
      <c r="S195" s="21">
        <f t="shared" si="80"/>
        <v>8.7920976099848058</v>
      </c>
      <c r="T195" s="21">
        <f t="shared" si="80"/>
        <v>8.6530318165820308</v>
      </c>
      <c r="U195" s="21">
        <f t="shared" si="80"/>
        <v>7.7202708753235987</v>
      </c>
      <c r="V195" s="21">
        <f t="shared" si="80"/>
        <v>6.7876441025626804</v>
      </c>
      <c r="W195" s="21">
        <f t="shared" si="80"/>
        <v>5.8551145746692876</v>
      </c>
      <c r="X195" s="21">
        <f t="shared" si="80"/>
        <v>4.9226458605003121</v>
      </c>
      <c r="Y195" s="21">
        <f t="shared" si="80"/>
        <v>6.1739044085895198</v>
      </c>
      <c r="Z195" s="21">
        <f t="shared" si="80"/>
        <v>7.4173766321704013</v>
      </c>
      <c r="AA195" s="21">
        <f t="shared" si="80"/>
        <v>6.9771128154550404</v>
      </c>
      <c r="AB195" s="21">
        <f t="shared" si="80"/>
        <v>6.5403802139658005</v>
      </c>
      <c r="AC195" s="21">
        <f t="shared" si="80"/>
        <v>6.0130741516673831</v>
      </c>
      <c r="AD195" s="21">
        <f t="shared" si="80"/>
        <v>5.4809890188725419</v>
      </c>
      <c r="AE195" s="21">
        <f t="shared" si="80"/>
        <v>4.9489038860777024</v>
      </c>
    </row>
    <row r="196" spans="1:31" x14ac:dyDescent="0.2">
      <c r="A196" s="80" t="s">
        <v>400</v>
      </c>
      <c r="B196" s="4" t="s">
        <v>401</v>
      </c>
      <c r="C196" s="27">
        <v>3.6085674218089774</v>
      </c>
      <c r="D196" s="27">
        <v>3.6210375664852257</v>
      </c>
      <c r="E196" s="27">
        <v>3.6332849378476051</v>
      </c>
      <c r="F196" s="27">
        <v>3.6453111777834732</v>
      </c>
      <c r="G196" s="27">
        <v>3.6571179065396708</v>
      </c>
      <c r="H196" s="27">
        <v>3.6687067230374679</v>
      </c>
      <c r="I196" s="27">
        <v>3.6800792051815479</v>
      </c>
      <c r="J196" s="27">
        <v>3.6912369101631164</v>
      </c>
      <c r="K196" s="27">
        <v>3.6602807385005316</v>
      </c>
      <c r="L196" s="27">
        <v>3.6295473373843592</v>
      </c>
      <c r="M196" s="27">
        <v>3.5990348047236789</v>
      </c>
      <c r="N196" s="27">
        <v>3.5687412614332343</v>
      </c>
      <c r="O196" s="27">
        <v>3.5386648510909153</v>
      </c>
      <c r="P196" s="27">
        <v>3.5088037396014031</v>
      </c>
      <c r="Q196" s="27">
        <v>3.4791561148657855</v>
      </c>
      <c r="R196" s="27">
        <v>3.449720186457105</v>
      </c>
      <c r="S196" s="27">
        <v>3.4204941853016053</v>
      </c>
      <c r="T196" s="27">
        <v>3.3914763633656988</v>
      </c>
      <c r="U196" s="27">
        <v>2.9833216745098432</v>
      </c>
      <c r="V196" s="27">
        <v>2.579308066254312</v>
      </c>
      <c r="W196" s="27">
        <v>2.1794043294889764</v>
      </c>
      <c r="X196" s="27">
        <v>1.783579636782521</v>
      </c>
      <c r="Y196" s="27">
        <v>2.5984611458385278</v>
      </c>
      <c r="Z196" s="27">
        <v>3.404828877031866</v>
      </c>
      <c r="AA196" s="27">
        <v>3.0546694372382168</v>
      </c>
      <c r="AB196" s="27">
        <v>2.7080516298162318</v>
      </c>
      <c r="AC196" s="27">
        <v>2.4704952739646768</v>
      </c>
      <c r="AD196" s="27">
        <v>2.2470144540873358</v>
      </c>
      <c r="AE196" s="27">
        <v>2.0235336342099948</v>
      </c>
    </row>
    <row r="197" spans="1:31" x14ac:dyDescent="0.2">
      <c r="A197" s="80" t="s">
        <v>402</v>
      </c>
      <c r="B197" s="4" t="s">
        <v>403</v>
      </c>
      <c r="C197" s="27">
        <v>1.4350300317116007</v>
      </c>
      <c r="D197" s="27">
        <v>1.459703364148687</v>
      </c>
      <c r="E197" s="27">
        <v>1.4846089216730811</v>
      </c>
      <c r="F197" s="27">
        <v>1.5097468770726103</v>
      </c>
      <c r="G197" s="27">
        <v>1.5351174041379017</v>
      </c>
      <c r="H197" s="27">
        <v>1.5607206774840001</v>
      </c>
      <c r="I197" s="27">
        <v>1.5865568723890535</v>
      </c>
      <c r="J197" s="27">
        <v>1.6126261646483304</v>
      </c>
      <c r="K197" s="27">
        <v>1.5900827717538548</v>
      </c>
      <c r="L197" s="27">
        <v>1.5669912852428001</v>
      </c>
      <c r="M197" s="27">
        <v>1.5433500747758819</v>
      </c>
      <c r="N197" s="27">
        <v>1.5191575468478882</v>
      </c>
      <c r="O197" s="27">
        <v>1.4944121432557953</v>
      </c>
      <c r="P197" s="27">
        <v>1.4691123396566945</v>
      </c>
      <c r="Q197" s="27">
        <v>1.4432566442088284</v>
      </c>
      <c r="R197" s="27">
        <v>1.416843596289648</v>
      </c>
      <c r="S197" s="27">
        <v>1.3898717652853172</v>
      </c>
      <c r="T197" s="27">
        <v>1.3623397494466201</v>
      </c>
      <c r="U197" s="27">
        <v>1.3520513220302386</v>
      </c>
      <c r="V197" s="27">
        <v>1.3414674471304233</v>
      </c>
      <c r="W197" s="27">
        <v>1.3305873315012704</v>
      </c>
      <c r="X197" s="27">
        <v>1.3194101975447852</v>
      </c>
      <c r="Y197" s="27">
        <v>1.3894938782645292</v>
      </c>
      <c r="Z197" s="27">
        <v>1.460474497525275</v>
      </c>
      <c r="AA197" s="27">
        <v>1.3162421745562474</v>
      </c>
      <c r="AB197" s="27">
        <v>1.1697801189620858</v>
      </c>
      <c r="AC197" s="27">
        <v>1.0184580369453924</v>
      </c>
      <c r="AD197" s="27">
        <v>0.85871651435519691</v>
      </c>
      <c r="AE197" s="27">
        <v>0.69897499176500155</v>
      </c>
    </row>
    <row r="198" spans="1:31" x14ac:dyDescent="0.2">
      <c r="A198" s="80" t="s">
        <v>404</v>
      </c>
      <c r="B198" s="4" t="s">
        <v>405</v>
      </c>
      <c r="C198" s="27">
        <v>1.0677928978588254</v>
      </c>
      <c r="D198" s="27">
        <v>1.0784790131322239</v>
      </c>
      <c r="E198" s="27">
        <v>1.0891900291180108</v>
      </c>
      <c r="F198" s="27">
        <v>1.0999259596119868</v>
      </c>
      <c r="G198" s="27">
        <v>1.1106868183191705</v>
      </c>
      <c r="H198" s="27">
        <v>1.1214726188545601</v>
      </c>
      <c r="I198" s="27">
        <v>1.132283374743879</v>
      </c>
      <c r="J198" s="27">
        <v>1.1431190994243179</v>
      </c>
      <c r="K198" s="27">
        <v>1.0886143735274723</v>
      </c>
      <c r="L198" s="27">
        <v>1.0339651288526353</v>
      </c>
      <c r="M198" s="27">
        <v>0.97917126313977232</v>
      </c>
      <c r="N198" s="27">
        <v>0.92423267481066707</v>
      </c>
      <c r="O198" s="27">
        <v>0.86914926296272477</v>
      </c>
      <c r="P198" s="27">
        <v>0.81392092736286059</v>
      </c>
      <c r="Q198" s="27">
        <v>0.75854756844148796</v>
      </c>
      <c r="R198" s="27">
        <v>0.7030290872865852</v>
      </c>
      <c r="S198" s="27">
        <v>0.6473653856378585</v>
      </c>
      <c r="T198" s="27">
        <v>0.5915563658809837</v>
      </c>
      <c r="U198" s="27">
        <v>0.46983108590113265</v>
      </c>
      <c r="V198" s="27">
        <v>0.34779116906734658</v>
      </c>
      <c r="W198" s="27">
        <v>0.22543641054639618</v>
      </c>
      <c r="X198" s="27">
        <v>0.1027666068393889</v>
      </c>
      <c r="Y198" s="27">
        <v>0.16605599821665676</v>
      </c>
      <c r="Z198" s="27">
        <v>0.22950729551918772</v>
      </c>
      <c r="AA198" s="27">
        <v>0.21108935454590641</v>
      </c>
      <c r="AB198" s="27">
        <v>0.19262366757328392</v>
      </c>
      <c r="AC198" s="27">
        <v>0.19084654689632924</v>
      </c>
      <c r="AD198" s="27">
        <v>0.18882325014849957</v>
      </c>
      <c r="AE198" s="27">
        <v>0.18679995340066993</v>
      </c>
    </row>
    <row r="199" spans="1:31" x14ac:dyDescent="0.2">
      <c r="A199" s="80" t="s">
        <v>406</v>
      </c>
      <c r="B199" s="4" t="s">
        <v>407</v>
      </c>
      <c r="C199" s="27">
        <v>1.6701855183639633</v>
      </c>
      <c r="D199" s="27">
        <v>1.7007092539757085</v>
      </c>
      <c r="E199" s="27">
        <v>1.7315289989859701</v>
      </c>
      <c r="F199" s="27">
        <v>1.762644878095279</v>
      </c>
      <c r="G199" s="27">
        <v>1.794057017226889</v>
      </c>
      <c r="H199" s="27">
        <v>1.8257655433527298</v>
      </c>
      <c r="I199" s="27">
        <v>1.8577705843356711</v>
      </c>
      <c r="J199" s="27">
        <v>1.8900722687864773</v>
      </c>
      <c r="K199" s="27">
        <v>1.8816206393115131</v>
      </c>
      <c r="L199" s="27">
        <v>1.8727343331223367</v>
      </c>
      <c r="M199" s="27">
        <v>1.863412308352898</v>
      </c>
      <c r="N199" s="27">
        <v>1.8536535497477262</v>
      </c>
      <c r="O199" s="27">
        <v>1.8434570675165434</v>
      </c>
      <c r="P199" s="27">
        <v>1.8328218962563012</v>
      </c>
      <c r="Q199" s="27">
        <v>1.8217470939356997</v>
      </c>
      <c r="R199" s="27">
        <v>1.8102317409375621</v>
      </c>
      <c r="S199" s="27">
        <v>1.7982749391549711</v>
      </c>
      <c r="T199" s="27">
        <v>1.7858758111373267</v>
      </c>
      <c r="U199" s="27">
        <v>1.5969522415330828</v>
      </c>
      <c r="V199" s="27">
        <v>1.4046758138216995</v>
      </c>
      <c r="W199" s="27">
        <v>1.209041771045549</v>
      </c>
      <c r="X199" s="27">
        <v>1.0100454502379146</v>
      </c>
      <c r="Y199" s="27">
        <v>0.99284054911385278</v>
      </c>
      <c r="Z199" s="27">
        <v>0.97523560051319769</v>
      </c>
      <c r="AA199" s="27">
        <v>1.126974478728566</v>
      </c>
      <c r="AB199" s="27">
        <v>1.2809975076964368</v>
      </c>
      <c r="AC199" s="27">
        <v>1.1263307046257562</v>
      </c>
      <c r="AD199" s="27">
        <v>0.96160221524135414</v>
      </c>
      <c r="AE199" s="27">
        <v>0.79687372585695226</v>
      </c>
    </row>
    <row r="200" spans="1:31" x14ac:dyDescent="0.2">
      <c r="A200" s="80" t="s">
        <v>408</v>
      </c>
      <c r="B200" s="4" t="s">
        <v>409</v>
      </c>
      <c r="C200" s="27">
        <v>1.5680536832980794</v>
      </c>
      <c r="D200" s="27">
        <v>1.5818540477077514</v>
      </c>
      <c r="E200" s="27">
        <v>1.5956572729683312</v>
      </c>
      <c r="F200" s="27">
        <v>1.6094633565877789</v>
      </c>
      <c r="G200" s="27">
        <v>1.6232722960841039</v>
      </c>
      <c r="H200" s="27">
        <v>1.6370840889852936</v>
      </c>
      <c r="I200" s="27">
        <v>1.650898732829245</v>
      </c>
      <c r="J200" s="27">
        <v>1.6647162251636956</v>
      </c>
      <c r="K200" s="27">
        <v>1.6504375323475644</v>
      </c>
      <c r="L200" s="27">
        <v>1.6361555914576005</v>
      </c>
      <c r="M200" s="27">
        <v>1.6218704057941504</v>
      </c>
      <c r="N200" s="27">
        <v>1.6075819786432957</v>
      </c>
      <c r="O200" s="27">
        <v>1.5932903132769554</v>
      </c>
      <c r="P200" s="27">
        <v>1.5789954129529864</v>
      </c>
      <c r="Q200" s="27">
        <v>1.5646972809152846</v>
      </c>
      <c r="R200" s="27">
        <v>1.5503959203938844</v>
      </c>
      <c r="S200" s="27">
        <v>1.5360913346050553</v>
      </c>
      <c r="T200" s="27">
        <v>1.5217835267514008</v>
      </c>
      <c r="U200" s="27">
        <v>1.3181145513493007</v>
      </c>
      <c r="V200" s="27">
        <v>1.1144016062888986</v>
      </c>
      <c r="W200" s="27">
        <v>0.91064473208709518</v>
      </c>
      <c r="X200" s="27">
        <v>0.70684396909570257</v>
      </c>
      <c r="Y200" s="27">
        <v>1.0270528371559529</v>
      </c>
      <c r="Z200" s="27">
        <v>1.3473303615808749</v>
      </c>
      <c r="AA200" s="27">
        <v>1.268137370386103</v>
      </c>
      <c r="AB200" s="27">
        <v>1.1889272899177623</v>
      </c>
      <c r="AC200" s="27">
        <v>1.2069435892352287</v>
      </c>
      <c r="AD200" s="27">
        <v>1.2248325850401562</v>
      </c>
      <c r="AE200" s="27">
        <v>1.2427215808450836</v>
      </c>
    </row>
    <row r="201" spans="1:31" x14ac:dyDescent="0.2">
      <c r="A201" s="80" t="s">
        <v>410</v>
      </c>
      <c r="B201" s="4" t="s">
        <v>411</v>
      </c>
      <c r="C201" s="27">
        <v>0.58710733448679486</v>
      </c>
      <c r="D201" s="27">
        <v>0.57550842956010984</v>
      </c>
      <c r="E201" s="27">
        <v>0.56390952463342481</v>
      </c>
      <c r="F201" s="27">
        <v>0.55231061970673989</v>
      </c>
      <c r="G201" s="27">
        <v>0.54071171478005486</v>
      </c>
      <c r="H201" s="27">
        <v>0.52911280985336995</v>
      </c>
      <c r="I201" s="27">
        <v>0.51751390492668492</v>
      </c>
      <c r="J201" s="27">
        <v>0.505915</v>
      </c>
      <c r="K201" s="27">
        <v>0.50753249999999994</v>
      </c>
      <c r="L201" s="27">
        <v>0.50914999999999999</v>
      </c>
      <c r="M201" s="27">
        <v>0.51076749999999993</v>
      </c>
      <c r="N201" s="27">
        <v>0.51238499999999998</v>
      </c>
      <c r="O201" s="27">
        <v>0.51400250000000003</v>
      </c>
      <c r="P201" s="27">
        <v>0.51561999999999997</v>
      </c>
      <c r="Q201" s="27">
        <v>0.51723750000000002</v>
      </c>
      <c r="R201" s="27">
        <v>0.51885499999999996</v>
      </c>
      <c r="S201" s="27">
        <v>0.5204725</v>
      </c>
      <c r="T201" s="27">
        <v>0.52208999999999994</v>
      </c>
      <c r="U201" s="27">
        <v>0.51709890954932247</v>
      </c>
      <c r="V201" s="27">
        <v>0.51210781909864478</v>
      </c>
      <c r="W201" s="27">
        <v>0.5071167286479672</v>
      </c>
      <c r="X201" s="27">
        <v>0.48938738811849986</v>
      </c>
      <c r="Y201" s="27">
        <v>0.47165804758903246</v>
      </c>
      <c r="Z201" s="27">
        <v>0.45392870705956512</v>
      </c>
      <c r="AA201" s="27">
        <v>0.40857697171446578</v>
      </c>
      <c r="AB201" s="27">
        <v>0.36322523636936649</v>
      </c>
      <c r="AC201" s="27">
        <v>0.31881961432398359</v>
      </c>
      <c r="AD201" s="27">
        <v>0.27441399227860069</v>
      </c>
      <c r="AE201" s="27">
        <v>0.23000837023321777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0.206128577765156</v>
      </c>
      <c r="D202" s="21">
        <f t="shared" ref="D202:AE202" si="82">+D203+D204+D205</f>
        <v>0.21246580411434821</v>
      </c>
      <c r="E202" s="21">
        <f t="shared" si="82"/>
        <v>0.21561111282535761</v>
      </c>
      <c r="F202" s="21">
        <f t="shared" si="82"/>
        <v>0.2180062380988152</v>
      </c>
      <c r="G202" s="21">
        <f t="shared" si="82"/>
        <v>0.2264054178655589</v>
      </c>
      <c r="H202" s="21">
        <f t="shared" si="82"/>
        <v>0.22493012020451164</v>
      </c>
      <c r="I202" s="21">
        <f t="shared" si="82"/>
        <v>0.23499240846678898</v>
      </c>
      <c r="J202" s="21">
        <f t="shared" si="82"/>
        <v>0.24477150000000003</v>
      </c>
      <c r="K202" s="21">
        <f t="shared" si="82"/>
        <v>0.24416773626504401</v>
      </c>
      <c r="L202" s="21">
        <f t="shared" si="82"/>
        <v>0.24730502540097968</v>
      </c>
      <c r="M202" s="21">
        <f t="shared" si="82"/>
        <v>0.22794268833614192</v>
      </c>
      <c r="N202" s="21">
        <f t="shared" si="82"/>
        <v>0.26509521765990784</v>
      </c>
      <c r="O202" s="21">
        <f t="shared" si="82"/>
        <v>0.26392178338733407</v>
      </c>
      <c r="P202" s="21">
        <f t="shared" si="82"/>
        <v>0.23471096752049414</v>
      </c>
      <c r="Q202" s="21">
        <f t="shared" si="82"/>
        <v>0.22499409503944057</v>
      </c>
      <c r="R202" s="21">
        <f t="shared" si="82"/>
        <v>0.22234296739692752</v>
      </c>
      <c r="S202" s="21">
        <f t="shared" si="82"/>
        <v>0.22190073139616237</v>
      </c>
      <c r="T202" s="21">
        <f t="shared" si="82"/>
        <v>0.196881</v>
      </c>
      <c r="U202" s="21">
        <f t="shared" si="82"/>
        <v>0.18682229342695747</v>
      </c>
      <c r="V202" s="21">
        <f t="shared" si="82"/>
        <v>0.18099063593272724</v>
      </c>
      <c r="W202" s="21">
        <f t="shared" si="82"/>
        <v>0.18127712528279438</v>
      </c>
      <c r="X202" s="21">
        <f t="shared" si="82"/>
        <v>0.18783177987038352</v>
      </c>
      <c r="Y202" s="21">
        <f t="shared" si="82"/>
        <v>0.20820036604268133</v>
      </c>
      <c r="Z202" s="21">
        <f t="shared" si="82"/>
        <v>0.18595896357879882</v>
      </c>
      <c r="AA202" s="21">
        <f t="shared" si="82"/>
        <v>0.17213802469940975</v>
      </c>
      <c r="AB202" s="21">
        <f t="shared" si="82"/>
        <v>0.1797654493872721</v>
      </c>
      <c r="AC202" s="21">
        <f t="shared" si="82"/>
        <v>0.17843509113454695</v>
      </c>
      <c r="AD202" s="21">
        <f t="shared" si="82"/>
        <v>0.17207723252511573</v>
      </c>
      <c r="AE202" s="21">
        <f t="shared" si="82"/>
        <v>0.17532189025393358</v>
      </c>
    </row>
    <row r="203" spans="1:31" x14ac:dyDescent="0.2">
      <c r="A203" s="80" t="s">
        <v>414</v>
      </c>
      <c r="B203" s="4" t="s">
        <v>415</v>
      </c>
      <c r="C203" s="27">
        <v>2.7493203915606911E-2</v>
      </c>
      <c r="D203" s="27">
        <v>2.8338456224465312E-2</v>
      </c>
      <c r="E203" s="27">
        <v>2.8757974055068299E-2</v>
      </c>
      <c r="F203" s="27">
        <v>2.9077433240497781E-2</v>
      </c>
      <c r="G203" s="27">
        <v>3.0197706637590801E-2</v>
      </c>
      <c r="H203" s="27">
        <v>3.0000933051554601E-2</v>
      </c>
      <c r="I203" s="27">
        <v>3.1343030038065572E-2</v>
      </c>
      <c r="J203" s="27">
        <v>3.2647354555058405E-2</v>
      </c>
      <c r="K203" s="27">
        <v>3.2566825209433624E-2</v>
      </c>
      <c r="L203" s="27">
        <v>3.2985273397897669E-2</v>
      </c>
      <c r="M203" s="27">
        <v>3.0402746089079821E-2</v>
      </c>
      <c r="N203" s="27">
        <v>3.5358109754580869E-2</v>
      </c>
      <c r="O203" s="27">
        <v>3.5201598376647686E-2</v>
      </c>
      <c r="P203" s="27">
        <v>3.1305491752930265E-2</v>
      </c>
      <c r="Q203" s="27">
        <v>3.0009465944961424E-2</v>
      </c>
      <c r="R203" s="27">
        <v>2.9655861443964204E-2</v>
      </c>
      <c r="S203" s="27">
        <v>2.9596876490593445E-2</v>
      </c>
      <c r="T203" s="27">
        <v>2.6259772122793925E-2</v>
      </c>
      <c r="U203" s="27">
        <v>2.4918152858069819E-2</v>
      </c>
      <c r="V203" s="27">
        <v>2.4140332769302143E-2</v>
      </c>
      <c r="W203" s="27">
        <v>2.417854440500275E-2</v>
      </c>
      <c r="X203" s="27">
        <v>2.5052797054134546E-2</v>
      </c>
      <c r="Y203" s="27">
        <v>2.7769536766692034E-2</v>
      </c>
      <c r="Z203" s="27">
        <v>2.4803002868586568E-2</v>
      </c>
      <c r="AA203" s="27">
        <v>2.2959581179871964E-2</v>
      </c>
      <c r="AB203" s="27">
        <v>2.3976918729899842E-2</v>
      </c>
      <c r="AC203" s="27">
        <v>2.3799477003383619E-2</v>
      </c>
      <c r="AD203" s="27">
        <v>2.2951472786254448E-2</v>
      </c>
      <c r="AE203" s="27">
        <v>2.338424168002896E-2</v>
      </c>
    </row>
    <row r="204" spans="1:31" x14ac:dyDescent="0.2">
      <c r="A204" s="80" t="s">
        <v>416</v>
      </c>
      <c r="B204" s="4" t="s">
        <v>417</v>
      </c>
      <c r="C204" s="27">
        <v>6.1485034381851154E-4</v>
      </c>
      <c r="D204" s="27">
        <v>6.3375333069156791E-4</v>
      </c>
      <c r="E204" s="27">
        <v>6.4313531044103689E-4</v>
      </c>
      <c r="F204" s="27">
        <v>6.5027960655873285E-4</v>
      </c>
      <c r="G204" s="27">
        <v>6.7533308833872888E-4</v>
      </c>
      <c r="H204" s="27">
        <v>6.709324987457468E-4</v>
      </c>
      <c r="I204" s="27">
        <v>7.0094678140727497E-4</v>
      </c>
      <c r="J204" s="27">
        <v>7.3011633109619685E-4</v>
      </c>
      <c r="K204" s="27">
        <v>7.2831539527231618E-4</v>
      </c>
      <c r="L204" s="27">
        <v>7.3767345384333997E-4</v>
      </c>
      <c r="M204" s="27">
        <v>6.7991853344113919E-4</v>
      </c>
      <c r="N204" s="27">
        <v>7.9073890428011274E-4</v>
      </c>
      <c r="O204" s="27">
        <v>7.8723872747899783E-4</v>
      </c>
      <c r="P204" s="27">
        <v>7.0010728566888628E-4</v>
      </c>
      <c r="Q204" s="27">
        <v>6.7112332599385705E-4</v>
      </c>
      <c r="R204" s="27">
        <v>6.6321541356279652E-4</v>
      </c>
      <c r="S204" s="27">
        <v>6.6189629051800866E-4</v>
      </c>
      <c r="T204" s="27">
        <v>5.8726621923937353E-4</v>
      </c>
      <c r="U204" s="27">
        <v>5.5726262021463821E-4</v>
      </c>
      <c r="V204" s="27">
        <v>5.3986766870313862E-4</v>
      </c>
      <c r="W204" s="27">
        <v>5.4072222306575499E-4</v>
      </c>
      <c r="X204" s="27">
        <v>5.6027376545975702E-4</v>
      </c>
      <c r="Y204" s="27">
        <v>6.210301746239562E-4</v>
      </c>
      <c r="Z204" s="27">
        <v>5.5468743796807988E-4</v>
      </c>
      <c r="AA204" s="27">
        <v>5.1346166949861214E-4</v>
      </c>
      <c r="AB204" s="27">
        <v>5.3621312270625522E-4</v>
      </c>
      <c r="AC204" s="27">
        <v>5.3224486542743303E-4</v>
      </c>
      <c r="AD204" s="27">
        <v>5.1328033564538623E-4</v>
      </c>
      <c r="AE204" s="27">
        <v>5.2295865847556619E-4</v>
      </c>
    </row>
    <row r="205" spans="1:31" x14ac:dyDescent="0.2">
      <c r="A205" s="80" t="s">
        <v>418</v>
      </c>
      <c r="B205" s="4" t="s">
        <v>419</v>
      </c>
      <c r="C205" s="27">
        <v>0.17802052350573058</v>
      </c>
      <c r="D205" s="27">
        <v>0.18349359455919131</v>
      </c>
      <c r="E205" s="27">
        <v>0.18621000345984828</v>
      </c>
      <c r="F205" s="27">
        <v>0.18827852525175867</v>
      </c>
      <c r="G205" s="27">
        <v>0.19553237813962937</v>
      </c>
      <c r="H205" s="27">
        <v>0.19425825465421129</v>
      </c>
      <c r="I205" s="27">
        <v>0.20294843164731613</v>
      </c>
      <c r="J205" s="27">
        <v>0.21139402911384542</v>
      </c>
      <c r="K205" s="27">
        <v>0.21087259566033806</v>
      </c>
      <c r="L205" s="27">
        <v>0.21358207854923866</v>
      </c>
      <c r="M205" s="27">
        <v>0.19686002371362096</v>
      </c>
      <c r="N205" s="27">
        <v>0.22894636900104687</v>
      </c>
      <c r="O205" s="27">
        <v>0.22793294628320737</v>
      </c>
      <c r="P205" s="27">
        <v>0.20270536848189499</v>
      </c>
      <c r="Q205" s="27">
        <v>0.1943135057684853</v>
      </c>
      <c r="R205" s="27">
        <v>0.19202389053940053</v>
      </c>
      <c r="S205" s="27">
        <v>0.19164195861505093</v>
      </c>
      <c r="T205" s="27">
        <v>0.17003396165796669</v>
      </c>
      <c r="U205" s="27">
        <v>0.161346877948673</v>
      </c>
      <c r="V205" s="27">
        <v>0.15631043549472196</v>
      </c>
      <c r="W205" s="27">
        <v>0.15655785865472588</v>
      </c>
      <c r="X205" s="27">
        <v>0.16221870905078922</v>
      </c>
      <c r="Y205" s="27">
        <v>0.17980979910136533</v>
      </c>
      <c r="Z205" s="27">
        <v>0.16060127327224416</v>
      </c>
      <c r="AA205" s="27">
        <v>0.14866498185003918</v>
      </c>
      <c r="AB205" s="27">
        <v>0.15525231753466601</v>
      </c>
      <c r="AC205" s="27">
        <v>0.1541033692657359</v>
      </c>
      <c r="AD205" s="27">
        <v>0.1486124794032159</v>
      </c>
      <c r="AE205" s="27">
        <v>0.15141468991542906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0.93196313349855731</v>
      </c>
      <c r="D206" s="21">
        <f t="shared" ref="D206:AE206" si="84">+D207+D208+D209+D210+D211+D212+D213</f>
        <v>0.92772882871304896</v>
      </c>
      <c r="E206" s="21">
        <f t="shared" si="84"/>
        <v>0.92349452392754083</v>
      </c>
      <c r="F206" s="21">
        <f t="shared" si="84"/>
        <v>0.9192602191420326</v>
      </c>
      <c r="G206" s="21">
        <f t="shared" si="84"/>
        <v>0.91502591435652447</v>
      </c>
      <c r="H206" s="21">
        <f t="shared" si="84"/>
        <v>0.91079160957101624</v>
      </c>
      <c r="I206" s="21">
        <f t="shared" si="84"/>
        <v>0.906557304785508</v>
      </c>
      <c r="J206" s="21">
        <f t="shared" si="84"/>
        <v>0.90232299999999988</v>
      </c>
      <c r="K206" s="21">
        <f t="shared" si="84"/>
        <v>0.87785924999999987</v>
      </c>
      <c r="L206" s="21">
        <f t="shared" si="84"/>
        <v>0.85339549999999997</v>
      </c>
      <c r="M206" s="21">
        <f t="shared" si="84"/>
        <v>0.82893174999999997</v>
      </c>
      <c r="N206" s="21">
        <f t="shared" si="84"/>
        <v>0.80446800000000007</v>
      </c>
      <c r="O206" s="21">
        <f t="shared" si="84"/>
        <v>0.78000424999999995</v>
      </c>
      <c r="P206" s="21">
        <f t="shared" si="84"/>
        <v>0.75554050000000006</v>
      </c>
      <c r="Q206" s="21">
        <f t="shared" si="84"/>
        <v>0.73107674999999994</v>
      </c>
      <c r="R206" s="21">
        <f t="shared" si="84"/>
        <v>0.70661299999999994</v>
      </c>
      <c r="S206" s="21">
        <f t="shared" si="84"/>
        <v>0.68214924999999993</v>
      </c>
      <c r="T206" s="21">
        <f t="shared" si="84"/>
        <v>0.65768549999999981</v>
      </c>
      <c r="U206" s="21">
        <f t="shared" si="84"/>
        <v>0.64144803438296227</v>
      </c>
      <c r="V206" s="21">
        <f t="shared" si="84"/>
        <v>0.62521056876592451</v>
      </c>
      <c r="W206" s="21">
        <f t="shared" si="84"/>
        <v>0.60897310314888664</v>
      </c>
      <c r="X206" s="21">
        <f t="shared" si="84"/>
        <v>0.58006656497175135</v>
      </c>
      <c r="Y206" s="21">
        <f t="shared" si="84"/>
        <v>0.55116002679461618</v>
      </c>
      <c r="Z206" s="21">
        <f t="shared" si="84"/>
        <v>0.52225348861748089</v>
      </c>
      <c r="AA206" s="21">
        <f t="shared" si="84"/>
        <v>0.48336631135759384</v>
      </c>
      <c r="AB206" s="21">
        <f t="shared" si="84"/>
        <v>0.44447913409770684</v>
      </c>
      <c r="AC206" s="21">
        <f t="shared" si="84"/>
        <v>0.41518077604685943</v>
      </c>
      <c r="AD206" s="21">
        <f t="shared" si="84"/>
        <v>0.38588241799601197</v>
      </c>
      <c r="AE206" s="21">
        <f t="shared" si="84"/>
        <v>0.35658405994516451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0.19304148399838464</v>
      </c>
      <c r="D208" s="27">
        <v>0.19003484342718682</v>
      </c>
      <c r="E208" s="27">
        <v>0.18702820285598898</v>
      </c>
      <c r="F208" s="27">
        <v>0.18402156228479119</v>
      </c>
      <c r="G208" s="27">
        <v>0.1810149217135934</v>
      </c>
      <c r="H208" s="27">
        <v>0.17800828114239559</v>
      </c>
      <c r="I208" s="27">
        <v>0.17500164057119777</v>
      </c>
      <c r="J208" s="27">
        <v>0.17199499999999998</v>
      </c>
      <c r="K208" s="27">
        <v>0.16845250000000001</v>
      </c>
      <c r="L208" s="27">
        <v>0.16491</v>
      </c>
      <c r="M208" s="27">
        <v>0.1613675</v>
      </c>
      <c r="N208" s="27">
        <v>0.15782499999999999</v>
      </c>
      <c r="O208" s="27">
        <v>0.15428249999999999</v>
      </c>
      <c r="P208" s="27">
        <v>0.15073999999999999</v>
      </c>
      <c r="Q208" s="27">
        <v>0.14719749999999998</v>
      </c>
      <c r="R208" s="27">
        <v>0.143655</v>
      </c>
      <c r="S208" s="27">
        <v>0.1401125</v>
      </c>
      <c r="T208" s="27">
        <v>0.13657</v>
      </c>
      <c r="U208" s="27">
        <v>0.14224490938296225</v>
      </c>
      <c r="V208" s="27">
        <v>0.14791981876592444</v>
      </c>
      <c r="W208" s="27">
        <v>0.15359472814888667</v>
      </c>
      <c r="X208" s="27">
        <v>0.14660056497175142</v>
      </c>
      <c r="Y208" s="27">
        <v>0.13960640179461611</v>
      </c>
      <c r="Z208" s="27">
        <v>0.13261223861748087</v>
      </c>
      <c r="AA208" s="27">
        <v>0.11563743635759388</v>
      </c>
      <c r="AB208" s="27">
        <v>9.8662634097706883E-2</v>
      </c>
      <c r="AC208" s="27">
        <v>9.1276651046859447E-2</v>
      </c>
      <c r="AD208" s="27">
        <v>8.3890667996011969E-2</v>
      </c>
      <c r="AE208" s="27">
        <v>7.6504684945164506E-2</v>
      </c>
    </row>
    <row r="209" spans="1:31" x14ac:dyDescent="0.2">
      <c r="A209" s="80" t="s">
        <v>426</v>
      </c>
      <c r="B209" s="4" t="s">
        <v>427</v>
      </c>
      <c r="C209" s="27">
        <v>0.73616266239056571</v>
      </c>
      <c r="D209" s="27">
        <v>0.73507513919191336</v>
      </c>
      <c r="E209" s="27">
        <v>0.73398761599326112</v>
      </c>
      <c r="F209" s="27">
        <v>0.73290009279460888</v>
      </c>
      <c r="G209" s="27">
        <v>0.73181256959595664</v>
      </c>
      <c r="H209" s="27">
        <v>0.73072504639730451</v>
      </c>
      <c r="I209" s="27">
        <v>0.72963752319865216</v>
      </c>
      <c r="J209" s="27">
        <v>0.72854999999999992</v>
      </c>
      <c r="K209" s="27">
        <v>0.70691399999999993</v>
      </c>
      <c r="L209" s="27">
        <v>0.68527799999999994</v>
      </c>
      <c r="M209" s="27">
        <v>0.66364199999999995</v>
      </c>
      <c r="N209" s="27">
        <v>0.64200599999999997</v>
      </c>
      <c r="O209" s="27">
        <v>0.62036999999999998</v>
      </c>
      <c r="P209" s="27">
        <v>0.59873399999999999</v>
      </c>
      <c r="Q209" s="27">
        <v>0.577098</v>
      </c>
      <c r="R209" s="27">
        <v>0.55546200000000001</v>
      </c>
      <c r="S209" s="27">
        <v>0.53382600000000002</v>
      </c>
      <c r="T209" s="27">
        <v>0.51218999999999992</v>
      </c>
      <c r="U209" s="27">
        <v>0.49055399999999999</v>
      </c>
      <c r="V209" s="27">
        <v>0.468918</v>
      </c>
      <c r="W209" s="27">
        <v>0.44728199999999996</v>
      </c>
      <c r="X209" s="27">
        <v>0.42564599999999997</v>
      </c>
      <c r="Y209" s="27">
        <v>0.40400999999999998</v>
      </c>
      <c r="Z209" s="27">
        <v>0.38237399999999999</v>
      </c>
      <c r="AA209" s="27">
        <v>0.360738</v>
      </c>
      <c r="AB209" s="27">
        <v>0.33910199999999996</v>
      </c>
      <c r="AC209" s="27">
        <v>0.31746599999999997</v>
      </c>
      <c r="AD209" s="27">
        <v>0.29582999999999998</v>
      </c>
      <c r="AE209" s="27">
        <v>0.27419399999999999</v>
      </c>
    </row>
    <row r="210" spans="1:31" x14ac:dyDescent="0.2">
      <c r="A210" s="80" t="s">
        <v>428</v>
      </c>
      <c r="B210" s="4" t="s">
        <v>429</v>
      </c>
      <c r="C210" s="27">
        <v>2.4768135135135147E-3</v>
      </c>
      <c r="D210" s="27">
        <v>2.3186972972972985E-3</v>
      </c>
      <c r="E210" s="27">
        <v>2.1605810810810819E-3</v>
      </c>
      <c r="F210" s="27">
        <v>2.0024648648648657E-3</v>
      </c>
      <c r="G210" s="27">
        <v>1.8443486486486491E-3</v>
      </c>
      <c r="H210" s="27">
        <v>1.6862324324324327E-3</v>
      </c>
      <c r="I210" s="27">
        <v>1.5281162162162163E-3</v>
      </c>
      <c r="J210" s="27">
        <v>1.3699999999999999E-3</v>
      </c>
      <c r="K210" s="27">
        <v>1.3599999999999999E-3</v>
      </c>
      <c r="L210" s="27">
        <v>1.3499999999999999E-3</v>
      </c>
      <c r="M210" s="27">
        <v>1.34E-3</v>
      </c>
      <c r="N210" s="27">
        <v>1.33E-3</v>
      </c>
      <c r="O210" s="27">
        <v>1.32E-3</v>
      </c>
      <c r="P210" s="27">
        <v>1.31E-3</v>
      </c>
      <c r="Q210" s="27">
        <v>1.2999999999999999E-3</v>
      </c>
      <c r="R210" s="27">
        <v>1.2899999999999999E-3</v>
      </c>
      <c r="S210" s="27">
        <v>1.2799999999999999E-3</v>
      </c>
      <c r="T210" s="27">
        <v>1.2699999999999999E-3</v>
      </c>
      <c r="U210" s="27">
        <v>1.2599999999999998E-3</v>
      </c>
      <c r="V210" s="27">
        <v>1.25E-3</v>
      </c>
      <c r="W210" s="27">
        <v>1.24E-3</v>
      </c>
      <c r="X210" s="27">
        <v>1.23E-3</v>
      </c>
      <c r="Y210" s="27">
        <v>1.2199999999999999E-3</v>
      </c>
      <c r="Z210" s="27">
        <v>1.2099999999999999E-3</v>
      </c>
      <c r="AA210" s="27">
        <v>1.1999999999999999E-3</v>
      </c>
      <c r="AB210" s="27">
        <v>1.1899999999999999E-3</v>
      </c>
      <c r="AC210" s="27">
        <v>1.1799999999999998E-3</v>
      </c>
      <c r="AD210" s="27">
        <v>1.17E-3</v>
      </c>
      <c r="AE210" s="27">
        <v>1.16E-3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2.8217359609347751E-4</v>
      </c>
      <c r="D212" s="27">
        <v>3.001487966515521E-4</v>
      </c>
      <c r="E212" s="27">
        <v>3.1812399720962674E-4</v>
      </c>
      <c r="F212" s="27">
        <v>3.3609919776770138E-4</v>
      </c>
      <c r="G212" s="27">
        <v>3.5407439832577608E-4</v>
      </c>
      <c r="H212" s="27">
        <v>3.7204959888385072E-4</v>
      </c>
      <c r="I212" s="27">
        <v>3.900247994419253E-4</v>
      </c>
      <c r="J212" s="27">
        <v>4.08E-4</v>
      </c>
      <c r="K212" s="27">
        <v>5.0799999999999999E-4</v>
      </c>
      <c r="L212" s="27">
        <v>6.0799999999999993E-4</v>
      </c>
      <c r="M212" s="27">
        <v>7.0799999999999997E-4</v>
      </c>
      <c r="N212" s="27">
        <v>8.0800000000000002E-4</v>
      </c>
      <c r="O212" s="27">
        <v>9.0799999999999995E-4</v>
      </c>
      <c r="P212" s="27">
        <v>1.008E-3</v>
      </c>
      <c r="Q212" s="27">
        <v>1.108E-3</v>
      </c>
      <c r="R212" s="27">
        <v>1.2079999999999999E-3</v>
      </c>
      <c r="S212" s="27">
        <v>1.3079999999999999E-3</v>
      </c>
      <c r="T212" s="27">
        <v>1.408E-3</v>
      </c>
      <c r="U212" s="27">
        <v>1.508E-3</v>
      </c>
      <c r="V212" s="27">
        <v>1.6079999999999998E-3</v>
      </c>
      <c r="W212" s="27">
        <v>1.7079999999999999E-3</v>
      </c>
      <c r="X212" s="27">
        <v>1.8079999999999999E-3</v>
      </c>
      <c r="Y212" s="27">
        <v>1.908E-3</v>
      </c>
      <c r="Z212" s="27">
        <v>2.0079999999999998E-3</v>
      </c>
      <c r="AA212" s="27">
        <v>2.1080000000000001E-3</v>
      </c>
      <c r="AB212" s="27">
        <v>2.2079999999999999E-3</v>
      </c>
      <c r="AC212" s="27">
        <v>2.3079999999999997E-3</v>
      </c>
      <c r="AD212" s="27">
        <v>2.408E-3</v>
      </c>
      <c r="AE212" s="27">
        <v>2.5079999999999998E-3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0</v>
      </c>
      <c r="D213" s="21">
        <f t="shared" ref="D213:AE213" si="86">+D214+D215</f>
        <v>0</v>
      </c>
      <c r="E213" s="21">
        <f t="shared" si="86"/>
        <v>0</v>
      </c>
      <c r="F213" s="21">
        <f t="shared" si="86"/>
        <v>0</v>
      </c>
      <c r="G213" s="21">
        <f t="shared" si="86"/>
        <v>0</v>
      </c>
      <c r="H213" s="21">
        <f t="shared" si="86"/>
        <v>0</v>
      </c>
      <c r="I213" s="21">
        <f t="shared" si="86"/>
        <v>0</v>
      </c>
      <c r="J213" s="21">
        <f t="shared" si="86"/>
        <v>0</v>
      </c>
      <c r="K213" s="21">
        <f t="shared" si="86"/>
        <v>6.2474999999999998E-4</v>
      </c>
      <c r="L213" s="21">
        <f t="shared" si="86"/>
        <v>1.2495E-3</v>
      </c>
      <c r="M213" s="21">
        <f t="shared" si="86"/>
        <v>1.8742499999999998E-3</v>
      </c>
      <c r="N213" s="21">
        <f t="shared" si="86"/>
        <v>2.4989999999999999E-3</v>
      </c>
      <c r="O213" s="21">
        <f t="shared" si="86"/>
        <v>3.1237499999999998E-3</v>
      </c>
      <c r="P213" s="21">
        <f t="shared" si="86"/>
        <v>3.7484999999999997E-3</v>
      </c>
      <c r="Q213" s="21">
        <f t="shared" si="86"/>
        <v>4.3732499999999995E-3</v>
      </c>
      <c r="R213" s="21">
        <f t="shared" si="86"/>
        <v>4.9979999999999998E-3</v>
      </c>
      <c r="S213" s="21">
        <f t="shared" si="86"/>
        <v>5.6227500000000001E-3</v>
      </c>
      <c r="T213" s="21">
        <f t="shared" si="86"/>
        <v>6.2474999999999996E-3</v>
      </c>
      <c r="U213" s="21">
        <f t="shared" si="86"/>
        <v>5.8811250000000001E-3</v>
      </c>
      <c r="V213" s="21">
        <f t="shared" si="86"/>
        <v>5.5147499999999997E-3</v>
      </c>
      <c r="W213" s="21">
        <f t="shared" si="86"/>
        <v>5.1483750000000002E-3</v>
      </c>
      <c r="X213" s="21">
        <f t="shared" si="86"/>
        <v>4.7819999999999998E-3</v>
      </c>
      <c r="Y213" s="21">
        <f t="shared" si="86"/>
        <v>4.4156249999999994E-3</v>
      </c>
      <c r="Z213" s="21">
        <f t="shared" si="86"/>
        <v>4.0492499999999999E-3</v>
      </c>
      <c r="AA213" s="21">
        <f t="shared" si="86"/>
        <v>3.682875E-3</v>
      </c>
      <c r="AB213" s="21">
        <f t="shared" si="86"/>
        <v>3.3164999999999996E-3</v>
      </c>
      <c r="AC213" s="21">
        <f t="shared" si="86"/>
        <v>2.9501249999999996E-3</v>
      </c>
      <c r="AD213" s="21">
        <f t="shared" si="86"/>
        <v>2.5837500000000001E-3</v>
      </c>
      <c r="AE213" s="21">
        <f t="shared" si="86"/>
        <v>2.2173749999999997E-3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5.6999999999999998E-4</v>
      </c>
      <c r="L214" s="27">
        <v>1.14E-3</v>
      </c>
      <c r="M214" s="27">
        <v>1.7099999999999999E-3</v>
      </c>
      <c r="N214" s="27">
        <v>2.2799999999999999E-3</v>
      </c>
      <c r="O214" s="27">
        <v>2.8499999999999997E-3</v>
      </c>
      <c r="P214" s="27">
        <v>3.4199999999999999E-3</v>
      </c>
      <c r="Q214" s="27">
        <v>3.9899999999999996E-3</v>
      </c>
      <c r="R214" s="27">
        <v>4.5599999999999998E-3</v>
      </c>
      <c r="S214" s="27">
        <v>5.13E-3</v>
      </c>
      <c r="T214" s="27">
        <v>5.6999999999999993E-3</v>
      </c>
      <c r="U214" s="27">
        <v>5.3249999999999999E-3</v>
      </c>
      <c r="V214" s="27">
        <v>4.9499999999999995E-3</v>
      </c>
      <c r="W214" s="27">
        <v>4.5750000000000001E-3</v>
      </c>
      <c r="X214" s="27">
        <v>4.1999999999999997E-3</v>
      </c>
      <c r="Y214" s="27">
        <v>3.8249999999999998E-3</v>
      </c>
      <c r="Z214" s="27">
        <v>3.4499999999999999E-3</v>
      </c>
      <c r="AA214" s="27">
        <v>3.075E-3</v>
      </c>
      <c r="AB214" s="27">
        <v>2.6999999999999997E-3</v>
      </c>
      <c r="AC214" s="27">
        <v>2.3249999999999998E-3</v>
      </c>
      <c r="AD214" s="27">
        <v>1.9499999999999999E-3</v>
      </c>
      <c r="AE214" s="27">
        <v>1.575E-3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5.4749999999999996E-5</v>
      </c>
      <c r="L215" s="27">
        <v>1.0949999999999999E-4</v>
      </c>
      <c r="M215" s="27">
        <v>1.6424999999999998E-4</v>
      </c>
      <c r="N215" s="27">
        <v>2.1899999999999998E-4</v>
      </c>
      <c r="O215" s="27">
        <v>2.7375000000000001E-4</v>
      </c>
      <c r="P215" s="27">
        <v>3.2849999999999996E-4</v>
      </c>
      <c r="Q215" s="27">
        <v>3.8324999999999996E-4</v>
      </c>
      <c r="R215" s="27">
        <v>4.3799999999999997E-4</v>
      </c>
      <c r="S215" s="27">
        <v>4.9275000000000002E-4</v>
      </c>
      <c r="T215" s="27">
        <v>5.4750000000000003E-4</v>
      </c>
      <c r="U215" s="27">
        <v>5.5612499999999998E-4</v>
      </c>
      <c r="V215" s="27">
        <v>5.6474999999999993E-4</v>
      </c>
      <c r="W215" s="27">
        <v>5.7337499999999999E-4</v>
      </c>
      <c r="X215" s="27">
        <v>5.8199999999999994E-4</v>
      </c>
      <c r="Y215" s="27">
        <v>5.90625E-4</v>
      </c>
      <c r="Z215" s="27">
        <v>5.9924999999999996E-4</v>
      </c>
      <c r="AA215" s="27">
        <v>6.0787500000000002E-4</v>
      </c>
      <c r="AB215" s="27">
        <v>6.1649999999999997E-4</v>
      </c>
      <c r="AC215" s="27">
        <v>6.2512499999999992E-4</v>
      </c>
      <c r="AD215" s="27">
        <v>6.3374999999999998E-4</v>
      </c>
      <c r="AE215" s="27">
        <v>6.4237499999999993E-4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3.052229945115585</v>
      </c>
      <c r="D216" s="21">
        <f t="shared" ref="D216:AE216" si="88">+D217+D225+D226+D230+D240</f>
        <v>3.1338766873649329</v>
      </c>
      <c r="E216" s="21">
        <f t="shared" si="88"/>
        <v>3.1748945688856125</v>
      </c>
      <c r="F216" s="21">
        <f t="shared" si="88"/>
        <v>3.2083008548745027</v>
      </c>
      <c r="G216" s="21">
        <f t="shared" si="88"/>
        <v>3.3148205602279552</v>
      </c>
      <c r="H216" s="21">
        <f t="shared" si="88"/>
        <v>3.3028185065270952</v>
      </c>
      <c r="I216" s="21">
        <f t="shared" si="88"/>
        <v>3.4274922495764706</v>
      </c>
      <c r="J216" s="21">
        <f t="shared" si="88"/>
        <v>3.5463630648963309</v>
      </c>
      <c r="K216" s="21">
        <f t="shared" si="88"/>
        <v>3.521843889322934</v>
      </c>
      <c r="L216" s="21">
        <f t="shared" si="88"/>
        <v>3.5399371415230441</v>
      </c>
      <c r="M216" s="21">
        <f t="shared" si="88"/>
        <v>3.2863877401772283</v>
      </c>
      <c r="N216" s="21">
        <f t="shared" si="88"/>
        <v>2.3805817430501204</v>
      </c>
      <c r="O216" s="21">
        <f t="shared" si="88"/>
        <v>2.3529720656824002</v>
      </c>
      <c r="P216" s="21">
        <f t="shared" si="88"/>
        <v>2.1274296391014844</v>
      </c>
      <c r="Q216" s="21">
        <f t="shared" si="88"/>
        <v>2.3215341285196187</v>
      </c>
      <c r="R216" s="21">
        <f t="shared" si="88"/>
        <v>2.3226105148125926</v>
      </c>
      <c r="S216" s="21">
        <f t="shared" si="88"/>
        <v>2.2730332223602296</v>
      </c>
      <c r="T216" s="21">
        <f t="shared" si="88"/>
        <v>2.1423549460299496</v>
      </c>
      <c r="U216" s="21">
        <f t="shared" si="88"/>
        <v>2.0165099644536681</v>
      </c>
      <c r="V216" s="21">
        <f t="shared" si="88"/>
        <v>1.9243905506244408</v>
      </c>
      <c r="W216" s="21">
        <f t="shared" si="88"/>
        <v>1.8905320773645371</v>
      </c>
      <c r="X216" s="21">
        <f t="shared" si="88"/>
        <v>1.9098300653640112</v>
      </c>
      <c r="Y216" s="21">
        <f t="shared" si="88"/>
        <v>2.1472001549454038</v>
      </c>
      <c r="Z216" s="21">
        <f t="shared" si="88"/>
        <v>2.0066209762311469</v>
      </c>
      <c r="AA216" s="21">
        <f t="shared" si="88"/>
        <v>1.8626095370541531</v>
      </c>
      <c r="AB216" s="21">
        <f t="shared" si="88"/>
        <v>1.9066439983276031</v>
      </c>
      <c r="AC216" s="21">
        <f t="shared" si="88"/>
        <v>1.8766208458232738</v>
      </c>
      <c r="AD216" s="21">
        <f t="shared" si="88"/>
        <v>1.8020415748777689</v>
      </c>
      <c r="AE216" s="21">
        <f t="shared" si="88"/>
        <v>1.812434137612585</v>
      </c>
    </row>
    <row r="217" spans="1:31" x14ac:dyDescent="0.2">
      <c r="A217" s="80" t="s">
        <v>441</v>
      </c>
      <c r="B217" s="4" t="s">
        <v>395</v>
      </c>
      <c r="C217" s="21">
        <f>+C218+C219</f>
        <v>0.45261532212433786</v>
      </c>
      <c r="D217" s="21">
        <f t="shared" ref="D217:AE217" si="89">+D218+D219</f>
        <v>0.45772372054518401</v>
      </c>
      <c r="E217" s="21">
        <f t="shared" si="89"/>
        <v>0.46087579913033516</v>
      </c>
      <c r="F217" s="21">
        <f t="shared" si="89"/>
        <v>0.46550533238941449</v>
      </c>
      <c r="G217" s="21">
        <f t="shared" si="89"/>
        <v>0.47050453995594727</v>
      </c>
      <c r="H217" s="21">
        <f t="shared" si="89"/>
        <v>0.47661888872992103</v>
      </c>
      <c r="I217" s="21">
        <f t="shared" si="89"/>
        <v>0.47962229349097929</v>
      </c>
      <c r="J217" s="21">
        <f t="shared" si="89"/>
        <v>0.480253917039139</v>
      </c>
      <c r="K217" s="21">
        <f t="shared" si="89"/>
        <v>0.46477671218868732</v>
      </c>
      <c r="L217" s="21">
        <f t="shared" si="89"/>
        <v>0.4465861978804051</v>
      </c>
      <c r="M217" s="21">
        <f t="shared" si="89"/>
        <v>0.42935333271490872</v>
      </c>
      <c r="N217" s="21">
        <f t="shared" si="89"/>
        <v>0.41758040293122867</v>
      </c>
      <c r="O217" s="21">
        <f t="shared" si="89"/>
        <v>0.39997244247721636</v>
      </c>
      <c r="P217" s="21">
        <f t="shared" si="89"/>
        <v>0.38214538457202019</v>
      </c>
      <c r="Q217" s="21">
        <f t="shared" si="89"/>
        <v>0.36728921236973067</v>
      </c>
      <c r="R217" s="21">
        <f t="shared" si="89"/>
        <v>0.35111830077155065</v>
      </c>
      <c r="S217" s="21">
        <f t="shared" si="89"/>
        <v>0.33533060122965691</v>
      </c>
      <c r="T217" s="21">
        <f t="shared" si="89"/>
        <v>0.3183273633660707</v>
      </c>
      <c r="U217" s="21">
        <f t="shared" si="89"/>
        <v>0.283072390594094</v>
      </c>
      <c r="V217" s="21">
        <f t="shared" si="89"/>
        <v>0.24416825536223591</v>
      </c>
      <c r="W217" s="21">
        <f t="shared" si="89"/>
        <v>0.20942961884212169</v>
      </c>
      <c r="X217" s="21">
        <f t="shared" si="89"/>
        <v>0.17323846479207664</v>
      </c>
      <c r="Y217" s="21">
        <f t="shared" si="89"/>
        <v>0.23297936699932545</v>
      </c>
      <c r="Z217" s="21">
        <f t="shared" si="89"/>
        <v>0.29152007566860139</v>
      </c>
      <c r="AA217" s="21">
        <f t="shared" si="89"/>
        <v>0.2729364199298876</v>
      </c>
      <c r="AB217" s="21">
        <f t="shared" si="89"/>
        <v>0.25272032367394132</v>
      </c>
      <c r="AC217" s="21">
        <f t="shared" si="89"/>
        <v>0.23732269308683468</v>
      </c>
      <c r="AD217" s="21">
        <f t="shared" si="89"/>
        <v>0.22228298626640139</v>
      </c>
      <c r="AE217" s="21">
        <f t="shared" si="89"/>
        <v>0.20724327944596815</v>
      </c>
    </row>
    <row r="218" spans="1:31" x14ac:dyDescent="0.2">
      <c r="A218" s="80" t="s">
        <v>442</v>
      </c>
      <c r="B218" s="4" t="s">
        <v>397</v>
      </c>
      <c r="C218" s="27">
        <v>0.22037076903998318</v>
      </c>
      <c r="D218" s="27">
        <v>0.22340649550705172</v>
      </c>
      <c r="E218" s="27">
        <v>0.22448023619811205</v>
      </c>
      <c r="F218" s="27">
        <v>0.22702569313725465</v>
      </c>
      <c r="G218" s="27">
        <v>0.22993501419241383</v>
      </c>
      <c r="H218" s="27">
        <v>0.23395359521210191</v>
      </c>
      <c r="I218" s="27">
        <v>0.23485528063242098</v>
      </c>
      <c r="J218" s="27">
        <v>0.23337916361129857</v>
      </c>
      <c r="K218" s="27">
        <v>0.22093328136294052</v>
      </c>
      <c r="L218" s="27">
        <v>0.20578751944921189</v>
      </c>
      <c r="M218" s="27">
        <v>0.19161295388808244</v>
      </c>
      <c r="N218" s="27">
        <v>0.18291198641342404</v>
      </c>
      <c r="O218" s="27">
        <v>0.16838976460360552</v>
      </c>
      <c r="P218" s="27">
        <v>0.15366233349925598</v>
      </c>
      <c r="Q218" s="27">
        <v>0.14191978631949806</v>
      </c>
      <c r="R218" s="27">
        <v>0.12887660632419409</v>
      </c>
      <c r="S218" s="27">
        <v>0.11623085166554213</v>
      </c>
      <c r="T218" s="27">
        <v>0.10238387705249273</v>
      </c>
      <c r="U218" s="27">
        <v>9.2388378485336431E-2</v>
      </c>
      <c r="V218" s="27">
        <v>7.8719210602752457E-2</v>
      </c>
      <c r="W218" s="27">
        <v>6.9192362635463911E-2</v>
      </c>
      <c r="X218" s="27">
        <v>5.8191131010871568E-2</v>
      </c>
      <c r="Y218" s="27">
        <v>8.2596903438182517E-2</v>
      </c>
      <c r="Z218" s="27">
        <v>0.10598627665826361</v>
      </c>
      <c r="AA218" s="27">
        <v>9.8222758701203977E-2</v>
      </c>
      <c r="AB218" s="27">
        <v>8.8738758334925741E-2</v>
      </c>
      <c r="AC218" s="27">
        <v>8.1044414030760112E-2</v>
      </c>
      <c r="AD218" s="27">
        <v>7.3713142327897524E-2</v>
      </c>
      <c r="AE218" s="27">
        <v>6.6381870625034936E-2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0.23224455308435465</v>
      </c>
      <c r="D219" s="21">
        <f t="shared" ref="D219:AE219" si="91">+D220+D221+D222+D223+D224</f>
        <v>0.23431722503813229</v>
      </c>
      <c r="E219" s="21">
        <f t="shared" si="91"/>
        <v>0.23639556293222311</v>
      </c>
      <c r="F219" s="21">
        <f t="shared" si="91"/>
        <v>0.23847963925215984</v>
      </c>
      <c r="G219" s="21">
        <f t="shared" si="91"/>
        <v>0.24056952576353344</v>
      </c>
      <c r="H219" s="21">
        <f t="shared" si="91"/>
        <v>0.24266529351781913</v>
      </c>
      <c r="I219" s="21">
        <f t="shared" si="91"/>
        <v>0.24476701285855834</v>
      </c>
      <c r="J219" s="21">
        <f t="shared" si="91"/>
        <v>0.24687475342784043</v>
      </c>
      <c r="K219" s="21">
        <f t="shared" si="91"/>
        <v>0.24384343082574683</v>
      </c>
      <c r="L219" s="21">
        <f t="shared" si="91"/>
        <v>0.24079867843119318</v>
      </c>
      <c r="M219" s="21">
        <f t="shared" si="91"/>
        <v>0.2377403788268263</v>
      </c>
      <c r="N219" s="21">
        <f t="shared" si="91"/>
        <v>0.23466841651780465</v>
      </c>
      <c r="O219" s="21">
        <f t="shared" si="91"/>
        <v>0.23158267787361084</v>
      </c>
      <c r="P219" s="21">
        <f t="shared" si="91"/>
        <v>0.22848305107276423</v>
      </c>
      <c r="Q219" s="21">
        <f t="shared" si="91"/>
        <v>0.22536942605023264</v>
      </c>
      <c r="R219" s="21">
        <f t="shared" si="91"/>
        <v>0.22224169444735656</v>
      </c>
      <c r="S219" s="21">
        <f t="shared" si="91"/>
        <v>0.21909974956411477</v>
      </c>
      <c r="T219" s="21">
        <f t="shared" si="91"/>
        <v>0.21594348631357796</v>
      </c>
      <c r="U219" s="21">
        <f t="shared" si="91"/>
        <v>0.19068401210875757</v>
      </c>
      <c r="V219" s="21">
        <f t="shared" si="91"/>
        <v>0.16544904475948347</v>
      </c>
      <c r="W219" s="21">
        <f t="shared" si="91"/>
        <v>0.14023725620665778</v>
      </c>
      <c r="X219" s="21">
        <f t="shared" si="91"/>
        <v>0.11504733378120507</v>
      </c>
      <c r="Y219" s="21">
        <f t="shared" si="91"/>
        <v>0.15038246356114293</v>
      </c>
      <c r="Z219" s="21">
        <f t="shared" si="91"/>
        <v>0.18553379901033779</v>
      </c>
      <c r="AA219" s="21">
        <f t="shared" si="91"/>
        <v>0.17471366122868359</v>
      </c>
      <c r="AB219" s="21">
        <f t="shared" si="91"/>
        <v>0.16398156533901556</v>
      </c>
      <c r="AC219" s="21">
        <f t="shared" si="91"/>
        <v>0.15627827905607455</v>
      </c>
      <c r="AD219" s="21">
        <f t="shared" si="91"/>
        <v>0.14856984393850386</v>
      </c>
      <c r="AE219" s="21">
        <f t="shared" si="91"/>
        <v>0.1408614088209332</v>
      </c>
    </row>
    <row r="220" spans="1:31" x14ac:dyDescent="0.2">
      <c r="A220" s="80" t="s">
        <v>444</v>
      </c>
      <c r="B220" s="4" t="s">
        <v>401</v>
      </c>
      <c r="C220" s="27">
        <v>5.9659654504541498E-2</v>
      </c>
      <c r="D220" s="27">
        <v>5.9640308023839343E-2</v>
      </c>
      <c r="E220" s="27">
        <v>5.9615752985848723E-2</v>
      </c>
      <c r="F220" s="27">
        <v>5.9586057850708897E-2</v>
      </c>
      <c r="G220" s="27">
        <v>5.955129031715542E-2</v>
      </c>
      <c r="H220" s="27">
        <v>5.9511517334367402E-2</v>
      </c>
      <c r="I220" s="27">
        <v>5.9466805113601286E-2</v>
      </c>
      <c r="J220" s="27">
        <v>5.9417219139614202E-2</v>
      </c>
      <c r="K220" s="27">
        <v>5.8690966201023292E-2</v>
      </c>
      <c r="L220" s="27">
        <v>5.797212722031915E-2</v>
      </c>
      <c r="M220" s="27">
        <v>5.7260630313821295E-2</v>
      </c>
      <c r="N220" s="27">
        <v>5.6556404436273737E-2</v>
      </c>
      <c r="O220" s="27">
        <v>5.5859379368274432E-2</v>
      </c>
      <c r="P220" s="27">
        <v>5.5169485703929412E-2</v>
      </c>
      <c r="Q220" s="27">
        <v>5.4486654838726459E-2</v>
      </c>
      <c r="R220" s="27">
        <v>5.3810818957624532E-2</v>
      </c>
      <c r="S220" s="27">
        <v>5.3141911023353028E-2</v>
      </c>
      <c r="T220" s="27">
        <v>5.2479864764918581E-2</v>
      </c>
      <c r="U220" s="27">
        <v>4.5978263226626057E-2</v>
      </c>
      <c r="V220" s="27">
        <v>3.95910636565708E-2</v>
      </c>
      <c r="W220" s="27">
        <v>3.3317015254089241E-2</v>
      </c>
      <c r="X220" s="27">
        <v>2.7154880804173703E-2</v>
      </c>
      <c r="Y220" s="27">
        <v>3.9399569171505784E-2</v>
      </c>
      <c r="Z220" s="27">
        <v>5.1414197155589848E-2</v>
      </c>
      <c r="AA220" s="27">
        <v>4.593641774823861E-2</v>
      </c>
      <c r="AB220" s="27">
        <v>4.0555291970142293E-2</v>
      </c>
      <c r="AC220" s="27">
        <v>3.6843832256062511E-2</v>
      </c>
      <c r="AD220" s="27">
        <v>3.3510941913473737E-2</v>
      </c>
      <c r="AE220" s="27">
        <v>3.0178051570884965E-2</v>
      </c>
    </row>
    <row r="221" spans="1:31" x14ac:dyDescent="0.2">
      <c r="A221" s="80" t="s">
        <v>445</v>
      </c>
      <c r="B221" s="4" t="s">
        <v>403</v>
      </c>
      <c r="C221" s="27">
        <v>2.4422832290362646E-2</v>
      </c>
      <c r="D221" s="27">
        <v>2.4842748701057262E-2</v>
      </c>
      <c r="E221" s="27">
        <v>2.5266617359604261E-2</v>
      </c>
      <c r="F221" s="27">
        <v>2.5694441206686441E-2</v>
      </c>
      <c r="G221" s="27">
        <v>2.612622320005327E-2</v>
      </c>
      <c r="H221" s="27">
        <v>2.656196631148507E-2</v>
      </c>
      <c r="I221" s="27">
        <v>2.7001673524047472E-2</v>
      </c>
      <c r="J221" s="27">
        <v>2.7445347829607034E-2</v>
      </c>
      <c r="K221" s="27">
        <v>2.7061680943374116E-2</v>
      </c>
      <c r="L221" s="27">
        <v>2.6668686030423053E-2</v>
      </c>
      <c r="M221" s="27">
        <v>2.6266335343945749E-2</v>
      </c>
      <c r="N221" s="27">
        <v>2.5854601764014617E-2</v>
      </c>
      <c r="O221" s="27">
        <v>2.5433458771511385E-2</v>
      </c>
      <c r="P221" s="27">
        <v>2.500288042358443E-2</v>
      </c>
      <c r="Q221" s="27">
        <v>2.4562841330520471E-2</v>
      </c>
      <c r="R221" s="27">
        <v>2.4113316633927143E-2</v>
      </c>
      <c r="S221" s="27">
        <v>2.3654281986131592E-2</v>
      </c>
      <c r="T221" s="27">
        <v>2.3185713530709029E-2</v>
      </c>
      <c r="U221" s="27">
        <v>2.3010614381723162E-2</v>
      </c>
      <c r="V221" s="27">
        <v>2.2830487000450126E-2</v>
      </c>
      <c r="W221" s="27">
        <v>2.2645317886606845E-2</v>
      </c>
      <c r="X221" s="27">
        <v>2.245509380622256E-2</v>
      </c>
      <c r="Y221" s="27">
        <v>2.3647850712130734E-2</v>
      </c>
      <c r="Z221" s="27">
        <v>2.4855872650182874E-2</v>
      </c>
      <c r="AA221" s="27">
        <v>2.2401177098954218E-2</v>
      </c>
      <c r="AB221" s="27">
        <v>1.9908533640885569E-2</v>
      </c>
      <c r="AC221" s="27">
        <v>1.7333177202864383E-2</v>
      </c>
      <c r="AD221" s="27">
        <v>1.4614529976106154E-2</v>
      </c>
      <c r="AE221" s="27">
        <v>1.1895882749347926E-2</v>
      </c>
    </row>
    <row r="222" spans="1:31" x14ac:dyDescent="0.2">
      <c r="A222" s="80" t="s">
        <v>446</v>
      </c>
      <c r="B222" s="4" t="s">
        <v>405</v>
      </c>
      <c r="C222" s="27">
        <v>1.8172809132183682E-2</v>
      </c>
      <c r="D222" s="27">
        <v>1.8354676546377388E-2</v>
      </c>
      <c r="E222" s="27">
        <v>1.8536967746770071E-2</v>
      </c>
      <c r="F222" s="27">
        <v>1.8719682968153021E-2</v>
      </c>
      <c r="G222" s="27">
        <v>1.8902822443772484E-2</v>
      </c>
      <c r="H222" s="27">
        <v>1.9086386405342635E-2</v>
      </c>
      <c r="I222" s="27">
        <v>1.9270375083058296E-2</v>
      </c>
      <c r="J222" s="27">
        <v>1.9454788705607549E-2</v>
      </c>
      <c r="K222" s="27">
        <v>1.8527170641738096E-2</v>
      </c>
      <c r="L222" s="27">
        <v>1.7597093007128157E-2</v>
      </c>
      <c r="M222" s="27">
        <v>1.6664554061410229E-2</v>
      </c>
      <c r="N222" s="27">
        <v>1.5729552075820653E-2</v>
      </c>
      <c r="O222" s="27">
        <v>1.4792085333094233E-2</v>
      </c>
      <c r="P222" s="27">
        <v>1.3852152127360169E-2</v>
      </c>
      <c r="Q222" s="27">
        <v>1.2909750764039761E-2</v>
      </c>
      <c r="R222" s="27">
        <v>1.1964879559745442E-2</v>
      </c>
      <c r="S222" s="27">
        <v>1.1017536842181435E-2</v>
      </c>
      <c r="T222" s="27">
        <v>1.0067720950045727E-2</v>
      </c>
      <c r="U222" s="27">
        <v>7.996073644588637E-3</v>
      </c>
      <c r="V222" s="27">
        <v>5.9190715221965626E-3</v>
      </c>
      <c r="W222" s="27">
        <v>3.8367110968047517E-3</v>
      </c>
      <c r="X222" s="27">
        <v>1.7489889050575887E-3</v>
      </c>
      <c r="Y222" s="27">
        <v>2.8261135346533393E-3</v>
      </c>
      <c r="Z222" s="27">
        <v>3.9059936475296752E-3</v>
      </c>
      <c r="AA222" s="27">
        <v>3.5925379890528013E-3</v>
      </c>
      <c r="AB222" s="27">
        <v>3.2782697395439095E-3</v>
      </c>
      <c r="AC222" s="27">
        <v>3.2480248531694873E-3</v>
      </c>
      <c r="AD222" s="27">
        <v>3.2135902866071825E-3</v>
      </c>
      <c r="AE222" s="27">
        <v>3.1791557200448778E-3</v>
      </c>
    </row>
    <row r="223" spans="1:31" x14ac:dyDescent="0.2">
      <c r="A223" s="80" t="s">
        <v>447</v>
      </c>
      <c r="B223" s="4" t="s">
        <v>407</v>
      </c>
      <c r="C223" s="27">
        <v>2.8424952723911493E-2</v>
      </c>
      <c r="D223" s="27">
        <v>2.8944437375275814E-2</v>
      </c>
      <c r="E223" s="27">
        <v>2.9468959822182093E-2</v>
      </c>
      <c r="F223" s="27">
        <v>2.999852218691354E-2</v>
      </c>
      <c r="G223" s="27">
        <v>3.0533126612562959E-2</v>
      </c>
      <c r="H223" s="27">
        <v>3.107277526007059E-2</v>
      </c>
      <c r="I223" s="27">
        <v>3.1617470305539616E-2</v>
      </c>
      <c r="J223" s="27">
        <v>3.2167213937801656E-2</v>
      </c>
      <c r="K223" s="27">
        <v>3.2023375324890448E-2</v>
      </c>
      <c r="L223" s="27">
        <v>3.1872138931962689E-2</v>
      </c>
      <c r="M223" s="27">
        <v>3.171348702745929E-2</v>
      </c>
      <c r="N223" s="27">
        <v>3.1547402332707655E-2</v>
      </c>
      <c r="O223" s="27">
        <v>3.13738680024283E-2</v>
      </c>
      <c r="P223" s="27">
        <v>3.1192867606388938E-2</v>
      </c>
      <c r="Q223" s="27">
        <v>3.1004385112121995E-2</v>
      </c>
      <c r="R223" s="27">
        <v>3.0808404868626748E-2</v>
      </c>
      <c r="S223" s="27">
        <v>3.0604911590986394E-2</v>
      </c>
      <c r="T223" s="27">
        <v>3.0393890345834826E-2</v>
      </c>
      <c r="U223" s="27">
        <v>2.7178592718482889E-2</v>
      </c>
      <c r="V223" s="27">
        <v>2.3906232667742906E-2</v>
      </c>
      <c r="W223" s="27">
        <v>2.0576729234766829E-2</v>
      </c>
      <c r="X223" s="27">
        <v>1.7190003060341529E-2</v>
      </c>
      <c r="Y223" s="27">
        <v>1.6897192174548381E-2</v>
      </c>
      <c r="Z223" s="27">
        <v>1.6597572865089453E-2</v>
      </c>
      <c r="AA223" s="27">
        <v>1.9180022773933235E-2</v>
      </c>
      <c r="AB223" s="27">
        <v>2.1801346733857134E-2</v>
      </c>
      <c r="AC223" s="27">
        <v>1.9169066357274094E-2</v>
      </c>
      <c r="AD223" s="27">
        <v>1.6365545747408165E-2</v>
      </c>
      <c r="AE223" s="27">
        <v>1.3562025137542235E-2</v>
      </c>
    </row>
    <row r="224" spans="1:31" x14ac:dyDescent="0.2">
      <c r="A224" s="80" t="s">
        <v>448</v>
      </c>
      <c r="B224" s="4" t="s">
        <v>409</v>
      </c>
      <c r="C224" s="27">
        <v>0.10156430443335535</v>
      </c>
      <c r="D224" s="27">
        <v>0.10253505439158252</v>
      </c>
      <c r="E224" s="27">
        <v>0.10350726501781796</v>
      </c>
      <c r="F224" s="27">
        <v>0.10448093503969794</v>
      </c>
      <c r="G224" s="27">
        <v>0.10545606318998929</v>
      </c>
      <c r="H224" s="27">
        <v>0.10643264820655345</v>
      </c>
      <c r="I224" s="27">
        <v>0.1074106888323117</v>
      </c>
      <c r="J224" s="27">
        <v>0.10839018381520998</v>
      </c>
      <c r="K224" s="27">
        <v>0.10754023771472089</v>
      </c>
      <c r="L224" s="27">
        <v>0.10668863324136013</v>
      </c>
      <c r="M224" s="27">
        <v>0.10583537208018971</v>
      </c>
      <c r="N224" s="27">
        <v>0.104980455908988</v>
      </c>
      <c r="O224" s="27">
        <v>0.1041238863983025</v>
      </c>
      <c r="P224" s="27">
        <v>0.10326566521150125</v>
      </c>
      <c r="Q224" s="27">
        <v>0.10240579400482393</v>
      </c>
      <c r="R224" s="27">
        <v>0.10154427442743269</v>
      </c>
      <c r="S224" s="27">
        <v>0.10068110812146232</v>
      </c>
      <c r="T224" s="27">
        <v>9.9816296722069778E-2</v>
      </c>
      <c r="U224" s="27">
        <v>8.6520468137336812E-2</v>
      </c>
      <c r="V224" s="27">
        <v>7.3202189912523058E-2</v>
      </c>
      <c r="W224" s="27">
        <v>5.9861482734390105E-2</v>
      </c>
      <c r="X224" s="27">
        <v>4.6498367205409695E-2</v>
      </c>
      <c r="Y224" s="27">
        <v>6.7611737968304692E-2</v>
      </c>
      <c r="Z224" s="27">
        <v>8.8760162691945921E-2</v>
      </c>
      <c r="AA224" s="27">
        <v>8.3603505618504728E-2</v>
      </c>
      <c r="AB224" s="27">
        <v>7.8438123254586656E-2</v>
      </c>
      <c r="AC224" s="27">
        <v>7.9684178386704094E-2</v>
      </c>
      <c r="AD224" s="27">
        <v>8.0865236014908637E-2</v>
      </c>
      <c r="AE224" s="27">
        <v>8.2046293643113194E-2</v>
      </c>
    </row>
    <row r="225" spans="1:31" x14ac:dyDescent="0.2">
      <c r="A225" s="80" t="s">
        <v>449</v>
      </c>
      <c r="B225" s="4" t="s">
        <v>411</v>
      </c>
      <c r="C225" s="27">
        <v>1.7613220034603843E-2</v>
      </c>
      <c r="D225" s="27">
        <v>1.7265252886803296E-2</v>
      </c>
      <c r="E225" s="27">
        <v>1.6917285739002745E-2</v>
      </c>
      <c r="F225" s="27">
        <v>1.6569318591202194E-2</v>
      </c>
      <c r="G225" s="27">
        <v>1.6221351443401647E-2</v>
      </c>
      <c r="H225" s="27">
        <v>1.5873384295601096E-2</v>
      </c>
      <c r="I225" s="27">
        <v>1.5525417147800546E-2</v>
      </c>
      <c r="J225" s="27">
        <v>1.5177449999999999E-2</v>
      </c>
      <c r="K225" s="27">
        <v>1.5225974999999997E-2</v>
      </c>
      <c r="L225" s="27">
        <v>1.52745E-2</v>
      </c>
      <c r="M225" s="27">
        <v>1.5323024999999999E-2</v>
      </c>
      <c r="N225" s="27">
        <v>1.5371549999999998E-2</v>
      </c>
      <c r="O225" s="27">
        <v>1.5420074999999998E-2</v>
      </c>
      <c r="P225" s="27">
        <v>1.5468599999999997E-2</v>
      </c>
      <c r="Q225" s="27">
        <v>1.5517125E-2</v>
      </c>
      <c r="R225" s="27">
        <v>1.5565649999999999E-2</v>
      </c>
      <c r="S225" s="27">
        <v>1.5614174999999999E-2</v>
      </c>
      <c r="T225" s="27">
        <v>1.5662699999999998E-2</v>
      </c>
      <c r="U225" s="27">
        <v>1.5512967286479671E-2</v>
      </c>
      <c r="V225" s="27">
        <v>1.5363234572959343E-2</v>
      </c>
      <c r="W225" s="27">
        <v>1.5213501859439016E-2</v>
      </c>
      <c r="X225" s="27">
        <v>1.4681621643554995E-2</v>
      </c>
      <c r="Y225" s="27">
        <v>1.4149741427670974E-2</v>
      </c>
      <c r="Z225" s="27">
        <v>1.3617861211786954E-2</v>
      </c>
      <c r="AA225" s="27">
        <v>1.2257309151433974E-2</v>
      </c>
      <c r="AB225" s="27">
        <v>1.0896757091080995E-2</v>
      </c>
      <c r="AC225" s="27">
        <v>9.5645884297195071E-3</v>
      </c>
      <c r="AD225" s="27">
        <v>8.2324197683580208E-3</v>
      </c>
      <c r="AE225" s="27">
        <v>6.9002511069965336E-3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2.4974064986752125</v>
      </c>
      <c r="D226" s="21">
        <f t="shared" ref="D226:AE226" si="93">+D227+D228+D229</f>
        <v>2.5741868774060053</v>
      </c>
      <c r="E226" s="21">
        <f t="shared" si="93"/>
        <v>2.6122947152438241</v>
      </c>
      <c r="F226" s="21">
        <f t="shared" si="93"/>
        <v>2.6413135028759256</v>
      </c>
      <c r="G226" s="21">
        <f t="shared" si="93"/>
        <v>2.743076035565136</v>
      </c>
      <c r="H226" s="21">
        <f t="shared" si="93"/>
        <v>2.725201667992593</v>
      </c>
      <c r="I226" s="21">
        <f t="shared" si="93"/>
        <v>2.8471140411832003</v>
      </c>
      <c r="J226" s="21">
        <f t="shared" si="93"/>
        <v>2.965595267857192</v>
      </c>
      <c r="K226" s="21">
        <f t="shared" si="93"/>
        <v>2.9582802051342467</v>
      </c>
      <c r="L226" s="21">
        <f t="shared" si="93"/>
        <v>2.9962908796426388</v>
      </c>
      <c r="M226" s="21">
        <f t="shared" si="93"/>
        <v>2.7617012514623198</v>
      </c>
      <c r="N226" s="21">
        <f t="shared" si="93"/>
        <v>1.8693950921188913</v>
      </c>
      <c r="O226" s="21">
        <f t="shared" si="93"/>
        <v>1.8611202832051839</v>
      </c>
      <c r="P226" s="21">
        <f t="shared" si="93"/>
        <v>1.6551318225294644</v>
      </c>
      <c r="Q226" s="21">
        <f t="shared" si="93"/>
        <v>1.8658193921498878</v>
      </c>
      <c r="R226" s="21">
        <f t="shared" si="93"/>
        <v>1.8847935980410422</v>
      </c>
      <c r="S226" s="21">
        <f t="shared" si="93"/>
        <v>1.8527309131305731</v>
      </c>
      <c r="T226" s="21">
        <f t="shared" si="93"/>
        <v>1.7407827826638786</v>
      </c>
      <c r="U226" s="21">
        <f t="shared" si="93"/>
        <v>1.6518456926540737</v>
      </c>
      <c r="V226" s="21">
        <f t="shared" si="93"/>
        <v>1.6002833328512041</v>
      </c>
      <c r="W226" s="21">
        <f t="shared" si="93"/>
        <v>1.6028164149059143</v>
      </c>
      <c r="X226" s="21">
        <f t="shared" si="93"/>
        <v>1.66077137171934</v>
      </c>
      <c r="Y226" s="21">
        <f t="shared" si="93"/>
        <v>1.8408663738573907</v>
      </c>
      <c r="Z226" s="21">
        <f t="shared" si="93"/>
        <v>1.6442123012377643</v>
      </c>
      <c r="AA226" s="21">
        <f t="shared" si="93"/>
        <v>1.5224183461366734</v>
      </c>
      <c r="AB226" s="21">
        <f t="shared" si="93"/>
        <v>1.5903027320032588</v>
      </c>
      <c r="AC226" s="21">
        <f t="shared" si="93"/>
        <v>1.5789566351711264</v>
      </c>
      <c r="AD226" s="21">
        <f t="shared" si="93"/>
        <v>1.5226964961311451</v>
      </c>
      <c r="AE226" s="21">
        <f t="shared" si="93"/>
        <v>1.5514081907714847</v>
      </c>
    </row>
    <row r="227" spans="1:31" x14ac:dyDescent="0.2">
      <c r="A227" s="80" t="s">
        <v>451</v>
      </c>
      <c r="B227" s="4" t="s">
        <v>415</v>
      </c>
      <c r="C227" s="27">
        <v>0.5892231627694019</v>
      </c>
      <c r="D227" s="27">
        <v>0.60733826642528999</v>
      </c>
      <c r="E227" s="27">
        <v>0.6163292019213793</v>
      </c>
      <c r="F227" s="27">
        <v>0.62317572123547205</v>
      </c>
      <c r="G227" s="27">
        <v>0.64718496498268274</v>
      </c>
      <c r="H227" s="27">
        <v>0.64296779352934363</v>
      </c>
      <c r="I227" s="27">
        <v>0.67173107021265432</v>
      </c>
      <c r="J227" s="27">
        <v>0.69968482269415078</v>
      </c>
      <c r="K227" s="27">
        <v>0.6979589505160505</v>
      </c>
      <c r="L227" s="27">
        <v>0.70692696187692183</v>
      </c>
      <c r="M227" s="27">
        <v>0.65157928710205859</v>
      </c>
      <c r="N227" s="27">
        <v>0.44105390501233716</v>
      </c>
      <c r="O227" s="27">
        <v>0.43910159605421051</v>
      </c>
      <c r="P227" s="27">
        <v>0.39050190979659399</v>
      </c>
      <c r="Q227" s="27">
        <v>0.44021027573293536</v>
      </c>
      <c r="R227" s="27">
        <v>0.44468693646564117</v>
      </c>
      <c r="S227" s="27">
        <v>0.43712225822049089</v>
      </c>
      <c r="T227" s="27">
        <v>0.41070988541105913</v>
      </c>
      <c r="U227" s="27">
        <v>0.38972659995437331</v>
      </c>
      <c r="V227" s="27">
        <v>0.37756128496099228</v>
      </c>
      <c r="W227" s="27">
        <v>0.37815892520122651</v>
      </c>
      <c r="X227" s="27">
        <v>0.39183247132593046</v>
      </c>
      <c r="Y227" s="27">
        <v>0.43432300973649163</v>
      </c>
      <c r="Z227" s="27">
        <v>0.38792562320695123</v>
      </c>
      <c r="AA227" s="27">
        <v>0.35919028537991854</v>
      </c>
      <c r="AB227" s="27">
        <v>0.37520652164909851</v>
      </c>
      <c r="AC227" s="27">
        <v>0.37252959137600794</v>
      </c>
      <c r="AD227" s="27">
        <v>0.35925591042716404</v>
      </c>
      <c r="AE227" s="27">
        <v>0.36602997605621734</v>
      </c>
    </row>
    <row r="228" spans="1:31" x14ac:dyDescent="0.2">
      <c r="A228" s="80" t="s">
        <v>452</v>
      </c>
      <c r="B228" s="4" t="s">
        <v>417</v>
      </c>
      <c r="C228" s="27">
        <v>1.5812666955513692E-2</v>
      </c>
      <c r="D228" s="27">
        <v>1.6298812305993192E-2</v>
      </c>
      <c r="E228" s="27">
        <v>1.6540097234355393E-2</v>
      </c>
      <c r="F228" s="27">
        <v>1.6723833612282902E-2</v>
      </c>
      <c r="G228" s="27">
        <v>1.7368156848735453E-2</v>
      </c>
      <c r="H228" s="27">
        <v>1.7254982873407456E-2</v>
      </c>
      <c r="I228" s="27">
        <v>1.8026887549735471E-2</v>
      </c>
      <c r="J228" s="27">
        <v>1.8777067457920377E-2</v>
      </c>
      <c r="K228" s="27">
        <v>1.873075114911843E-2</v>
      </c>
      <c r="L228" s="27">
        <v>1.8971420874721558E-2</v>
      </c>
      <c r="M228" s="27">
        <v>1.7486084921763591E-2</v>
      </c>
      <c r="N228" s="27">
        <v>1.1836327812724316E-2</v>
      </c>
      <c r="O228" s="27">
        <v>1.1783934741134894E-2</v>
      </c>
      <c r="P228" s="27">
        <v>1.0479690947794914E-2</v>
      </c>
      <c r="Q228" s="27">
        <v>1.1813687784850323E-2</v>
      </c>
      <c r="R228" s="27">
        <v>1.1933825535217088E-2</v>
      </c>
      <c r="S228" s="27">
        <v>1.1730816310063808E-2</v>
      </c>
      <c r="T228" s="27">
        <v>1.1022001583946424E-2</v>
      </c>
      <c r="U228" s="27">
        <v>1.0458884372125441E-2</v>
      </c>
      <c r="V228" s="27">
        <v>1.0132410318568021E-2</v>
      </c>
      <c r="W228" s="27">
        <v>1.014844887013076E-2</v>
      </c>
      <c r="X228" s="27">
        <v>1.0515398516092683E-2</v>
      </c>
      <c r="Y228" s="27">
        <v>1.1655694375285878E-2</v>
      </c>
      <c r="Z228" s="27">
        <v>1.0410552522155801E-2</v>
      </c>
      <c r="AA228" s="27">
        <v>9.6393976259745197E-3</v>
      </c>
      <c r="AB228" s="27">
        <v>1.0069216794683063E-2</v>
      </c>
      <c r="AC228" s="27">
        <v>9.9973774483264784E-3</v>
      </c>
      <c r="AD228" s="27">
        <v>9.641158770277056E-3</v>
      </c>
      <c r="AE228" s="27">
        <v>9.8229507474008985E-3</v>
      </c>
    </row>
    <row r="229" spans="1:31" x14ac:dyDescent="0.2">
      <c r="A229" s="80" t="s">
        <v>453</v>
      </c>
      <c r="B229" s="4" t="s">
        <v>419</v>
      </c>
      <c r="C229" s="27">
        <v>1.892370668950297</v>
      </c>
      <c r="D229" s="27">
        <v>1.9505497986747222</v>
      </c>
      <c r="E229" s="27">
        <v>1.9794254160880893</v>
      </c>
      <c r="F229" s="27">
        <v>2.0014139480281705</v>
      </c>
      <c r="G229" s="27">
        <v>2.0785229137337176</v>
      </c>
      <c r="H229" s="27">
        <v>2.0649788915898419</v>
      </c>
      <c r="I229" s="27">
        <v>2.1573560834208108</v>
      </c>
      <c r="J229" s="27">
        <v>2.2471333777051208</v>
      </c>
      <c r="K229" s="27">
        <v>2.241590503469078</v>
      </c>
      <c r="L229" s="27">
        <v>2.2703924968909952</v>
      </c>
      <c r="M229" s="27">
        <v>2.0926358794384976</v>
      </c>
      <c r="N229" s="27">
        <v>1.4165048592938299</v>
      </c>
      <c r="O229" s="27">
        <v>1.4102347524098384</v>
      </c>
      <c r="P229" s="27">
        <v>1.2541502217850755</v>
      </c>
      <c r="Q229" s="27">
        <v>1.4137954286321022</v>
      </c>
      <c r="R229" s="27">
        <v>1.428172836040184</v>
      </c>
      <c r="S229" s="27">
        <v>1.4038778386000186</v>
      </c>
      <c r="T229" s="27">
        <v>1.3190508956688731</v>
      </c>
      <c r="U229" s="27">
        <v>1.251660208327575</v>
      </c>
      <c r="V229" s="27">
        <v>1.2125896375716438</v>
      </c>
      <c r="W229" s="27">
        <v>1.2145090408345571</v>
      </c>
      <c r="X229" s="27">
        <v>1.2584235018773169</v>
      </c>
      <c r="Y229" s="27">
        <v>1.3948876697456132</v>
      </c>
      <c r="Z229" s="27">
        <v>1.2458761255086572</v>
      </c>
      <c r="AA229" s="27">
        <v>1.1535886631307803</v>
      </c>
      <c r="AB229" s="27">
        <v>1.2050269935594771</v>
      </c>
      <c r="AC229" s="27">
        <v>1.1964296663467919</v>
      </c>
      <c r="AD229" s="27">
        <v>1.153799426933704</v>
      </c>
      <c r="AE229" s="27">
        <v>1.1755552639678664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8.4594904281430544E-2</v>
      </c>
      <c r="D230" s="21">
        <f t="shared" ref="D230:AE230" si="95">+D231+D232+D233+D234+D235+D236+D237</f>
        <v>8.4700836526940451E-2</v>
      </c>
      <c r="E230" s="21">
        <f t="shared" si="95"/>
        <v>8.4806768772450372E-2</v>
      </c>
      <c r="F230" s="21">
        <f t="shared" si="95"/>
        <v>8.4912701017960293E-2</v>
      </c>
      <c r="G230" s="21">
        <f t="shared" si="95"/>
        <v>8.5018633263470214E-2</v>
      </c>
      <c r="H230" s="21">
        <f t="shared" si="95"/>
        <v>8.5124565508980135E-2</v>
      </c>
      <c r="I230" s="21">
        <f t="shared" si="95"/>
        <v>8.523049775449007E-2</v>
      </c>
      <c r="J230" s="21">
        <f t="shared" si="95"/>
        <v>8.5336430000000005E-2</v>
      </c>
      <c r="K230" s="21">
        <f t="shared" si="95"/>
        <v>8.3560996999999984E-2</v>
      </c>
      <c r="L230" s="21">
        <f t="shared" si="95"/>
        <v>8.1785563999999977E-2</v>
      </c>
      <c r="M230" s="21">
        <f t="shared" si="95"/>
        <v>8.0010131000000012E-2</v>
      </c>
      <c r="N230" s="21">
        <f t="shared" si="95"/>
        <v>7.8234697999999991E-2</v>
      </c>
      <c r="O230" s="21">
        <f t="shared" si="95"/>
        <v>7.6459264999999998E-2</v>
      </c>
      <c r="P230" s="21">
        <f t="shared" si="95"/>
        <v>7.4683832000000006E-2</v>
      </c>
      <c r="Q230" s="21">
        <f t="shared" si="95"/>
        <v>7.2908398999999999E-2</v>
      </c>
      <c r="R230" s="21">
        <f t="shared" si="95"/>
        <v>7.1132965999999992E-2</v>
      </c>
      <c r="S230" s="21">
        <f t="shared" si="95"/>
        <v>6.9357532999999999E-2</v>
      </c>
      <c r="T230" s="21">
        <f t="shared" si="95"/>
        <v>6.7582100000000006E-2</v>
      </c>
      <c r="U230" s="21">
        <f t="shared" si="95"/>
        <v>6.607891391902071E-2</v>
      </c>
      <c r="V230" s="21">
        <f t="shared" si="95"/>
        <v>6.4575727838041441E-2</v>
      </c>
      <c r="W230" s="21">
        <f t="shared" si="95"/>
        <v>6.3072541757062159E-2</v>
      </c>
      <c r="X230" s="21">
        <f t="shared" si="95"/>
        <v>6.1138607209039547E-2</v>
      </c>
      <c r="Y230" s="21">
        <f t="shared" si="95"/>
        <v>5.9204672661016963E-2</v>
      </c>
      <c r="Z230" s="21">
        <f t="shared" si="95"/>
        <v>5.7270738112994359E-2</v>
      </c>
      <c r="AA230" s="21">
        <f t="shared" si="95"/>
        <v>5.4997461836158203E-2</v>
      </c>
      <c r="AB230" s="21">
        <f t="shared" si="95"/>
        <v>5.2724185559322054E-2</v>
      </c>
      <c r="AC230" s="21">
        <f t="shared" si="95"/>
        <v>5.077692913559323E-2</v>
      </c>
      <c r="AD230" s="21">
        <f t="shared" si="95"/>
        <v>4.8829672711864426E-2</v>
      </c>
      <c r="AE230" s="21">
        <f t="shared" si="95"/>
        <v>4.6882416288135609E-2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6.563410455945079E-3</v>
      </c>
      <c r="D232" s="27">
        <v>6.4611846765243522E-3</v>
      </c>
      <c r="E232" s="27">
        <v>6.3589588971036263E-3</v>
      </c>
      <c r="F232" s="27">
        <v>6.2567331176829021E-3</v>
      </c>
      <c r="G232" s="27">
        <v>6.1545073382621761E-3</v>
      </c>
      <c r="H232" s="27">
        <v>6.052281558841451E-3</v>
      </c>
      <c r="I232" s="27">
        <v>5.9500557794207251E-3</v>
      </c>
      <c r="J232" s="27">
        <v>5.8478300000000009E-3</v>
      </c>
      <c r="K232" s="27">
        <v>5.7273849999999998E-3</v>
      </c>
      <c r="L232" s="27">
        <v>5.6069400000000004E-3</v>
      </c>
      <c r="M232" s="27">
        <v>5.486495000000001E-3</v>
      </c>
      <c r="N232" s="27">
        <v>5.3660499999999998E-3</v>
      </c>
      <c r="O232" s="27">
        <v>5.2456050000000004E-3</v>
      </c>
      <c r="P232" s="27">
        <v>5.1251600000000001E-3</v>
      </c>
      <c r="Q232" s="27">
        <v>5.0047149999999999E-3</v>
      </c>
      <c r="R232" s="27">
        <v>4.8842700000000005E-3</v>
      </c>
      <c r="S232" s="27">
        <v>4.7638250000000002E-3</v>
      </c>
      <c r="T232" s="27">
        <v>4.6433799999999999E-3</v>
      </c>
      <c r="U232" s="27">
        <v>4.8363269190207165E-3</v>
      </c>
      <c r="V232" s="27">
        <v>5.0292738380414322E-3</v>
      </c>
      <c r="W232" s="27">
        <v>5.222220757062147E-3</v>
      </c>
      <c r="X232" s="27">
        <v>4.9844192090395482E-3</v>
      </c>
      <c r="Y232" s="27">
        <v>4.7466176610169485E-3</v>
      </c>
      <c r="Z232" s="27">
        <v>4.5088161129943505E-3</v>
      </c>
      <c r="AA232" s="27">
        <v>3.9316728361581928E-3</v>
      </c>
      <c r="AB232" s="27">
        <v>3.3545295593220342E-3</v>
      </c>
      <c r="AC232" s="27">
        <v>3.1034061355932211E-3</v>
      </c>
      <c r="AD232" s="27">
        <v>2.8522827118644075E-3</v>
      </c>
      <c r="AE232" s="27">
        <v>2.6011592881355935E-3</v>
      </c>
    </row>
    <row r="233" spans="1:31" x14ac:dyDescent="0.2">
      <c r="A233" s="80" t="s">
        <v>457</v>
      </c>
      <c r="B233" s="4" t="s">
        <v>427</v>
      </c>
      <c r="C233" s="27">
        <v>6.7072598128918207E-2</v>
      </c>
      <c r="D233" s="27">
        <v>6.6973512681929886E-2</v>
      </c>
      <c r="E233" s="27">
        <v>6.6874427234941566E-2</v>
      </c>
      <c r="F233" s="27">
        <v>6.6775341787953246E-2</v>
      </c>
      <c r="G233" s="27">
        <v>6.667625634096494E-2</v>
      </c>
      <c r="H233" s="27">
        <v>6.657717089397662E-2</v>
      </c>
      <c r="I233" s="27">
        <v>6.64780854469883E-2</v>
      </c>
      <c r="J233" s="27">
        <v>6.6378999999999994E-2</v>
      </c>
      <c r="K233" s="27">
        <v>6.4407719999999988E-2</v>
      </c>
      <c r="L233" s="27">
        <v>6.2436439999999989E-2</v>
      </c>
      <c r="M233" s="27">
        <v>6.046515999999999E-2</v>
      </c>
      <c r="N233" s="27">
        <v>5.8493879999999998E-2</v>
      </c>
      <c r="O233" s="27">
        <v>5.6522599999999999E-2</v>
      </c>
      <c r="P233" s="27">
        <v>5.455132E-2</v>
      </c>
      <c r="Q233" s="27">
        <v>5.2580039999999995E-2</v>
      </c>
      <c r="R233" s="27">
        <v>5.0608759999999996E-2</v>
      </c>
      <c r="S233" s="27">
        <v>4.8637479999999997E-2</v>
      </c>
      <c r="T233" s="27">
        <v>4.6666199999999998E-2</v>
      </c>
      <c r="U233" s="27">
        <v>4.4694919999999999E-2</v>
      </c>
      <c r="V233" s="27">
        <v>4.272364E-2</v>
      </c>
      <c r="W233" s="27">
        <v>4.0752360000000001E-2</v>
      </c>
      <c r="X233" s="27">
        <v>3.8781079999999996E-2</v>
      </c>
      <c r="Y233" s="27">
        <v>3.6809799999999997E-2</v>
      </c>
      <c r="Z233" s="27">
        <v>3.4838519999999998E-2</v>
      </c>
      <c r="AA233" s="27">
        <v>3.2867239999999999E-2</v>
      </c>
      <c r="AB233" s="27">
        <v>3.0895959999999997E-2</v>
      </c>
      <c r="AC233" s="27">
        <v>2.8924679999999994E-2</v>
      </c>
      <c r="AD233" s="27">
        <v>2.6953399999999995E-2</v>
      </c>
      <c r="AE233" s="27">
        <v>2.4982119999999997E-2</v>
      </c>
    </row>
    <row r="234" spans="1:31" x14ac:dyDescent="0.2">
      <c r="A234" s="80" t="s">
        <v>458</v>
      </c>
      <c r="B234" s="4" t="s">
        <v>429</v>
      </c>
      <c r="C234" s="27">
        <v>2.2291321621621633E-4</v>
      </c>
      <c r="D234" s="27">
        <v>2.0868275675675686E-4</v>
      </c>
      <c r="E234" s="27">
        <v>1.9445229729729736E-4</v>
      </c>
      <c r="F234" s="27">
        <v>1.8022183783783789E-4</v>
      </c>
      <c r="G234" s="27">
        <v>1.6599137837837842E-4</v>
      </c>
      <c r="H234" s="27">
        <v>1.5176091891891893E-4</v>
      </c>
      <c r="I234" s="27">
        <v>1.3753045945945949E-4</v>
      </c>
      <c r="J234" s="27">
        <v>1.2329999999999999E-4</v>
      </c>
      <c r="K234" s="27">
        <v>1.2239999999999999E-4</v>
      </c>
      <c r="L234" s="27">
        <v>1.215E-4</v>
      </c>
      <c r="M234" s="27">
        <v>1.206E-4</v>
      </c>
      <c r="N234" s="27">
        <v>1.197E-4</v>
      </c>
      <c r="O234" s="27">
        <v>1.1879999999999999E-4</v>
      </c>
      <c r="P234" s="27">
        <v>1.1790000000000001E-4</v>
      </c>
      <c r="Q234" s="27">
        <v>1.17E-4</v>
      </c>
      <c r="R234" s="27">
        <v>1.161E-4</v>
      </c>
      <c r="S234" s="27">
        <v>1.1519999999999999E-4</v>
      </c>
      <c r="T234" s="27">
        <v>1.1429999999999999E-4</v>
      </c>
      <c r="U234" s="27">
        <v>1.1340000000000001E-4</v>
      </c>
      <c r="V234" s="27">
        <v>1.125E-4</v>
      </c>
      <c r="W234" s="27">
        <v>1.116E-4</v>
      </c>
      <c r="X234" s="27">
        <v>1.1069999999999999E-4</v>
      </c>
      <c r="Y234" s="27">
        <v>1.0979999999999999E-4</v>
      </c>
      <c r="Z234" s="27">
        <v>1.089E-4</v>
      </c>
      <c r="AA234" s="27">
        <v>1.08E-4</v>
      </c>
      <c r="AB234" s="27">
        <v>1.071E-4</v>
      </c>
      <c r="AC234" s="27">
        <v>1.0619999999999999E-4</v>
      </c>
      <c r="AD234" s="27">
        <v>1.053E-4</v>
      </c>
      <c r="AE234" s="27">
        <v>1.044E-4</v>
      </c>
    </row>
    <row r="235" spans="1:31" x14ac:dyDescent="0.2">
      <c r="A235" s="80" t="s">
        <v>459</v>
      </c>
      <c r="B235" s="4" t="s">
        <v>431</v>
      </c>
      <c r="C235" s="27">
        <v>1.0668260817288604E-2</v>
      </c>
      <c r="D235" s="27">
        <v>1.0985420700533089E-2</v>
      </c>
      <c r="E235" s="27">
        <v>1.1302580583777574E-2</v>
      </c>
      <c r="F235" s="27">
        <v>1.1619740467022058E-2</v>
      </c>
      <c r="G235" s="27">
        <v>1.1936900350266543E-2</v>
      </c>
      <c r="H235" s="27">
        <v>1.2254060233511029E-2</v>
      </c>
      <c r="I235" s="27">
        <v>1.2571220116755516E-2</v>
      </c>
      <c r="J235" s="27">
        <v>1.288838E-2</v>
      </c>
      <c r="K235" s="27">
        <v>1.3138802E-2</v>
      </c>
      <c r="L235" s="27">
        <v>1.3389224E-2</v>
      </c>
      <c r="M235" s="27">
        <v>1.3639645999999998E-2</v>
      </c>
      <c r="N235" s="27">
        <v>1.3890067999999998E-2</v>
      </c>
      <c r="O235" s="27">
        <v>1.4140489999999997E-2</v>
      </c>
      <c r="P235" s="27">
        <v>1.4390911999999995E-2</v>
      </c>
      <c r="Q235" s="27">
        <v>1.4641333999999999E-2</v>
      </c>
      <c r="R235" s="27">
        <v>1.4891755999999999E-2</v>
      </c>
      <c r="S235" s="27">
        <v>1.5142177999999997E-2</v>
      </c>
      <c r="T235" s="27">
        <v>1.5392599999999999E-2</v>
      </c>
      <c r="U235" s="27">
        <v>1.5643022000000003E-2</v>
      </c>
      <c r="V235" s="27">
        <v>1.5893444000000003E-2</v>
      </c>
      <c r="W235" s="27">
        <v>1.6143866000000003E-2</v>
      </c>
      <c r="X235" s="27">
        <v>1.6394288000000007E-2</v>
      </c>
      <c r="Y235" s="27">
        <v>1.664471000000001E-2</v>
      </c>
      <c r="Z235" s="27">
        <v>1.6895132000000011E-2</v>
      </c>
      <c r="AA235" s="27">
        <v>1.7145554000000014E-2</v>
      </c>
      <c r="AB235" s="27">
        <v>1.7395976000000018E-2</v>
      </c>
      <c r="AC235" s="27">
        <v>1.7646398000000015E-2</v>
      </c>
      <c r="AD235" s="27">
        <v>1.7896820000000018E-2</v>
      </c>
      <c r="AE235" s="27">
        <v>1.8147242000000018E-2</v>
      </c>
    </row>
    <row r="236" spans="1:31" x14ac:dyDescent="0.2">
      <c r="A236" s="80" t="s">
        <v>460</v>
      </c>
      <c r="B236" s="4" t="s">
        <v>433</v>
      </c>
      <c r="C236" s="27">
        <v>6.77216630624346E-5</v>
      </c>
      <c r="D236" s="27">
        <v>7.2035711196372502E-5</v>
      </c>
      <c r="E236" s="27">
        <v>7.6349759330310418E-5</v>
      </c>
      <c r="F236" s="27">
        <v>8.0663807464248334E-5</v>
      </c>
      <c r="G236" s="27">
        <v>8.497785559818625E-5</v>
      </c>
      <c r="H236" s="27">
        <v>8.9291903732124166E-5</v>
      </c>
      <c r="I236" s="27">
        <v>9.3605951866062068E-5</v>
      </c>
      <c r="J236" s="27">
        <v>9.7919999999999998E-5</v>
      </c>
      <c r="K236" s="27">
        <v>1.2192E-4</v>
      </c>
      <c r="L236" s="27">
        <v>1.4591999999999999E-4</v>
      </c>
      <c r="M236" s="27">
        <v>1.6991999999999997E-4</v>
      </c>
      <c r="N236" s="27">
        <v>1.9391999999999999E-4</v>
      </c>
      <c r="O236" s="27">
        <v>2.1791999999999997E-4</v>
      </c>
      <c r="P236" s="27">
        <v>2.4191999999999999E-4</v>
      </c>
      <c r="Q236" s="27">
        <v>2.6592E-4</v>
      </c>
      <c r="R236" s="27">
        <v>2.8991999999999999E-4</v>
      </c>
      <c r="S236" s="27">
        <v>3.1391999999999998E-4</v>
      </c>
      <c r="T236" s="27">
        <v>3.3791999999999996E-4</v>
      </c>
      <c r="U236" s="27">
        <v>3.6191999999999995E-4</v>
      </c>
      <c r="V236" s="27">
        <v>3.8591999999999994E-4</v>
      </c>
      <c r="W236" s="27">
        <v>4.0991999999999992E-4</v>
      </c>
      <c r="X236" s="27">
        <v>4.3391999999999997E-4</v>
      </c>
      <c r="Y236" s="27">
        <v>4.5791999999999995E-4</v>
      </c>
      <c r="Z236" s="27">
        <v>4.8191999999999994E-4</v>
      </c>
      <c r="AA236" s="27">
        <v>5.0591999999999998E-4</v>
      </c>
      <c r="AB236" s="27">
        <v>5.2991999999999991E-4</v>
      </c>
      <c r="AC236" s="27">
        <v>5.5391999999999995E-4</v>
      </c>
      <c r="AD236" s="27">
        <v>5.7791999999999989E-4</v>
      </c>
      <c r="AE236" s="27">
        <v>6.0191999999999993E-4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0</v>
      </c>
      <c r="D237" s="21">
        <f t="shared" ref="D237:AE237" si="97">+D238+D239</f>
        <v>0</v>
      </c>
      <c r="E237" s="21">
        <f t="shared" si="97"/>
        <v>0</v>
      </c>
      <c r="F237" s="21">
        <f t="shared" si="97"/>
        <v>0</v>
      </c>
      <c r="G237" s="21">
        <f t="shared" si="97"/>
        <v>0</v>
      </c>
      <c r="H237" s="21">
        <f t="shared" si="97"/>
        <v>0</v>
      </c>
      <c r="I237" s="21">
        <f t="shared" si="97"/>
        <v>0</v>
      </c>
      <c r="J237" s="21">
        <f t="shared" si="97"/>
        <v>0</v>
      </c>
      <c r="K237" s="21">
        <f t="shared" si="97"/>
        <v>4.2769999999999999E-5</v>
      </c>
      <c r="L237" s="21">
        <f t="shared" si="97"/>
        <v>8.5539999999999998E-5</v>
      </c>
      <c r="M237" s="21">
        <f t="shared" si="97"/>
        <v>1.2831E-4</v>
      </c>
      <c r="N237" s="21">
        <f t="shared" si="97"/>
        <v>1.7108E-4</v>
      </c>
      <c r="O237" s="21">
        <f t="shared" si="97"/>
        <v>2.1384999999999999E-4</v>
      </c>
      <c r="P237" s="21">
        <f t="shared" si="97"/>
        <v>2.5661999999999999E-4</v>
      </c>
      <c r="Q237" s="21">
        <f t="shared" si="97"/>
        <v>2.9938999999999996E-4</v>
      </c>
      <c r="R237" s="21">
        <f t="shared" si="97"/>
        <v>3.4215999999999999E-4</v>
      </c>
      <c r="S237" s="21">
        <f t="shared" si="97"/>
        <v>3.8492999999999996E-4</v>
      </c>
      <c r="T237" s="21">
        <f t="shared" si="97"/>
        <v>4.2769999999999999E-4</v>
      </c>
      <c r="U237" s="21">
        <f t="shared" si="97"/>
        <v>4.2932499999999999E-4</v>
      </c>
      <c r="V237" s="21">
        <f t="shared" si="97"/>
        <v>4.3094999999999999E-4</v>
      </c>
      <c r="W237" s="21">
        <f t="shared" si="97"/>
        <v>4.3257499999999998E-4</v>
      </c>
      <c r="X237" s="21">
        <f t="shared" si="97"/>
        <v>4.3419999999999998E-4</v>
      </c>
      <c r="Y237" s="21">
        <f t="shared" si="97"/>
        <v>4.3582499999999998E-4</v>
      </c>
      <c r="Z237" s="21">
        <f t="shared" si="97"/>
        <v>4.3745000000000003E-4</v>
      </c>
      <c r="AA237" s="21">
        <f t="shared" si="97"/>
        <v>4.3907499999999998E-4</v>
      </c>
      <c r="AB237" s="21">
        <f t="shared" si="97"/>
        <v>4.4069999999999998E-4</v>
      </c>
      <c r="AC237" s="21">
        <f t="shared" si="97"/>
        <v>4.4232499999999998E-4</v>
      </c>
      <c r="AD237" s="21">
        <f t="shared" si="97"/>
        <v>4.4394999999999998E-4</v>
      </c>
      <c r="AE237" s="21">
        <f t="shared" si="97"/>
        <v>4.4557499999999997E-4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6.2700000000000001E-6</v>
      </c>
      <c r="L238" s="27">
        <v>1.254E-5</v>
      </c>
      <c r="M238" s="27">
        <v>1.8809999999999998E-5</v>
      </c>
      <c r="N238" s="27">
        <v>2.508E-5</v>
      </c>
      <c r="O238" s="27">
        <v>3.1350000000000003E-5</v>
      </c>
      <c r="P238" s="27">
        <v>3.7619999999999996E-5</v>
      </c>
      <c r="Q238" s="27">
        <v>4.3890000000000002E-5</v>
      </c>
      <c r="R238" s="27">
        <v>5.0160000000000001E-5</v>
      </c>
      <c r="S238" s="27">
        <v>5.643E-5</v>
      </c>
      <c r="T238" s="27">
        <v>6.2700000000000006E-5</v>
      </c>
      <c r="U238" s="27">
        <v>5.8575000000000001E-5</v>
      </c>
      <c r="V238" s="27">
        <v>5.4450000000000002E-5</v>
      </c>
      <c r="W238" s="27">
        <v>5.0325000000000004E-5</v>
      </c>
      <c r="X238" s="27">
        <v>4.6199999999999998E-5</v>
      </c>
      <c r="Y238" s="27">
        <v>4.2074999999999999E-5</v>
      </c>
      <c r="Z238" s="27">
        <v>3.7950000000000001E-5</v>
      </c>
      <c r="AA238" s="27">
        <v>3.3825000000000002E-5</v>
      </c>
      <c r="AB238" s="27">
        <v>2.9699999999999997E-5</v>
      </c>
      <c r="AC238" s="27">
        <v>2.5574999999999998E-5</v>
      </c>
      <c r="AD238" s="27">
        <v>2.145E-5</v>
      </c>
      <c r="AE238" s="27">
        <v>1.7324999999999998E-5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3.65E-5</v>
      </c>
      <c r="L239" s="27">
        <v>7.2999999999999999E-5</v>
      </c>
      <c r="M239" s="27">
        <v>1.0949999999999999E-4</v>
      </c>
      <c r="N239" s="27">
        <v>1.46E-4</v>
      </c>
      <c r="O239" s="27">
        <v>1.8249999999999999E-4</v>
      </c>
      <c r="P239" s="27">
        <v>2.1899999999999998E-4</v>
      </c>
      <c r="Q239" s="27">
        <v>2.5549999999999998E-4</v>
      </c>
      <c r="R239" s="27">
        <v>2.92E-4</v>
      </c>
      <c r="S239" s="27">
        <v>3.2849999999999996E-4</v>
      </c>
      <c r="T239" s="27">
        <v>3.6499999999999998E-4</v>
      </c>
      <c r="U239" s="27">
        <v>3.7074999999999999E-4</v>
      </c>
      <c r="V239" s="27">
        <v>3.7649999999999999E-4</v>
      </c>
      <c r="W239" s="27">
        <v>3.8224999999999999E-4</v>
      </c>
      <c r="X239" s="27">
        <v>3.88E-4</v>
      </c>
      <c r="Y239" s="27">
        <v>3.9375E-4</v>
      </c>
      <c r="Z239" s="27">
        <v>3.9950000000000001E-4</v>
      </c>
      <c r="AA239" s="27">
        <v>4.0524999999999996E-4</v>
      </c>
      <c r="AB239" s="27">
        <v>4.1099999999999996E-4</v>
      </c>
      <c r="AC239" s="27">
        <v>4.1674999999999997E-4</v>
      </c>
      <c r="AD239" s="27">
        <v>4.2249999999999997E-4</v>
      </c>
      <c r="AE239" s="27">
        <v>4.2824999999999997E-4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1.3037049999999999</v>
      </c>
      <c r="D252" s="21">
        <f t="shared" ref="D252:AE252" si="103">+D253+D254++D255+D256</f>
        <v>1.1727300000000001</v>
      </c>
      <c r="E252" s="21">
        <f t="shared" si="103"/>
        <v>1.170715</v>
      </c>
      <c r="F252" s="21">
        <f t="shared" si="103"/>
        <v>1.22915</v>
      </c>
      <c r="G252" s="21">
        <f t="shared" si="103"/>
        <v>1.1687000000000001</v>
      </c>
      <c r="H252" s="21">
        <f t="shared" si="103"/>
        <v>1.152177</v>
      </c>
      <c r="I252" s="21">
        <f t="shared" si="103"/>
        <v>1.1189294999999999</v>
      </c>
      <c r="J252" s="21">
        <f t="shared" si="103"/>
        <v>0.72751575000000002</v>
      </c>
      <c r="K252" s="21">
        <f t="shared" si="103"/>
        <v>1.1360570000000001</v>
      </c>
      <c r="L252" s="21">
        <f t="shared" si="103"/>
        <v>0.619008</v>
      </c>
      <c r="M252" s="21">
        <f t="shared" si="103"/>
        <v>0.87592049999999999</v>
      </c>
      <c r="N252" s="21">
        <f t="shared" si="103"/>
        <v>0.89868999999999999</v>
      </c>
      <c r="O252" s="21">
        <f t="shared" si="103"/>
        <v>0.87451000000000001</v>
      </c>
      <c r="P252" s="21">
        <f t="shared" si="103"/>
        <v>0.91883999999999999</v>
      </c>
      <c r="Q252" s="21">
        <f t="shared" si="103"/>
        <v>0.76570000000000005</v>
      </c>
      <c r="R252" s="21">
        <f t="shared" si="103"/>
        <v>0.76368499999999995</v>
      </c>
      <c r="S252" s="21">
        <f t="shared" si="103"/>
        <v>0.92286999999999997</v>
      </c>
      <c r="T252" s="21">
        <f t="shared" si="103"/>
        <v>0.83745415000000001</v>
      </c>
      <c r="U252" s="21">
        <f t="shared" si="103"/>
        <v>0.79592499999999999</v>
      </c>
      <c r="V252" s="21">
        <f t="shared" si="103"/>
        <v>0.94463200000000003</v>
      </c>
      <c r="W252" s="21">
        <f t="shared" si="103"/>
        <v>0.80982849999999995</v>
      </c>
      <c r="X252" s="21">
        <f t="shared" si="103"/>
        <v>0.84811349999999996</v>
      </c>
      <c r="Y252" s="21">
        <f t="shared" si="103"/>
        <v>0.81547049999999999</v>
      </c>
      <c r="Z252" s="21">
        <f t="shared" si="103"/>
        <v>0.82433650000000003</v>
      </c>
      <c r="AA252" s="21">
        <f t="shared" si="103"/>
        <v>1.0064925</v>
      </c>
      <c r="AB252" s="21">
        <f t="shared" si="103"/>
        <v>0.82070949999999998</v>
      </c>
      <c r="AC252" s="21">
        <f t="shared" si="103"/>
        <v>0.847912</v>
      </c>
      <c r="AD252" s="21">
        <f t="shared" si="103"/>
        <v>0.71371300000000004</v>
      </c>
      <c r="AE252" s="21">
        <f t="shared" si="103"/>
        <v>0.32985550000000002</v>
      </c>
    </row>
    <row r="253" spans="1:31" x14ac:dyDescent="0.2">
      <c r="A253" s="80" t="s">
        <v>479</v>
      </c>
      <c r="B253" s="4" t="s">
        <v>480</v>
      </c>
      <c r="C253" s="27">
        <v>1.3037049999999999</v>
      </c>
      <c r="D253" s="27">
        <v>1.1727300000000001</v>
      </c>
      <c r="E253" s="27">
        <v>1.170715</v>
      </c>
      <c r="F253" s="27">
        <v>1.22915</v>
      </c>
      <c r="G253" s="27">
        <v>1.1687000000000001</v>
      </c>
      <c r="H253" s="27">
        <v>1.152177</v>
      </c>
      <c r="I253" s="27">
        <v>1.1189294999999999</v>
      </c>
      <c r="J253" s="27">
        <v>0.72751575000000002</v>
      </c>
      <c r="K253" s="27">
        <v>1.1360570000000001</v>
      </c>
      <c r="L253" s="27">
        <v>0.619008</v>
      </c>
      <c r="M253" s="27">
        <v>0.87592049999999999</v>
      </c>
      <c r="N253" s="27">
        <v>0.89868999999999999</v>
      </c>
      <c r="O253" s="27">
        <v>0.87451000000000001</v>
      </c>
      <c r="P253" s="27">
        <v>0.91883999999999999</v>
      </c>
      <c r="Q253" s="27">
        <v>0.76570000000000005</v>
      </c>
      <c r="R253" s="27">
        <v>0.76368499999999995</v>
      </c>
      <c r="S253" s="27">
        <v>0.92286999999999997</v>
      </c>
      <c r="T253" s="27">
        <v>0.83745415000000001</v>
      </c>
      <c r="U253" s="27">
        <v>0.79592499999999999</v>
      </c>
      <c r="V253" s="27">
        <v>0.94463200000000003</v>
      </c>
      <c r="W253" s="27">
        <v>0.80982849999999995</v>
      </c>
      <c r="X253" s="27">
        <v>0.84811349999999996</v>
      </c>
      <c r="Y253" s="27">
        <v>0.81547049999999999</v>
      </c>
      <c r="Z253" s="27">
        <v>0.82433650000000003</v>
      </c>
      <c r="AA253" s="27">
        <v>1.0064925</v>
      </c>
      <c r="AB253" s="27">
        <v>0.82070949999999998</v>
      </c>
      <c r="AC253" s="27">
        <v>0.847912</v>
      </c>
      <c r="AD253" s="27">
        <v>0.71371300000000004</v>
      </c>
      <c r="AE253" s="27">
        <v>0.32985550000000002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0.39127941868931948</v>
      </c>
      <c r="D287" s="21">
        <f t="shared" ref="D287:AE287" si="121">+D288+D289+D290</f>
        <v>0.34694625098507059</v>
      </c>
      <c r="E287" s="21">
        <f t="shared" si="121"/>
        <v>0.31408059351832746</v>
      </c>
      <c r="F287" s="21">
        <f t="shared" si="121"/>
        <v>0.29351734053156553</v>
      </c>
      <c r="G287" s="21">
        <f t="shared" si="121"/>
        <v>0.28188265438059074</v>
      </c>
      <c r="H287" s="21">
        <f t="shared" si="121"/>
        <v>0.27092257460089642</v>
      </c>
      <c r="I287" s="21">
        <f t="shared" si="121"/>
        <v>0.139753434986433</v>
      </c>
      <c r="J287" s="21">
        <f t="shared" si="121"/>
        <v>0.28402807157717858</v>
      </c>
      <c r="K287" s="21">
        <f t="shared" si="121"/>
        <v>0.26027334670274932</v>
      </c>
      <c r="L287" s="21">
        <f t="shared" si="121"/>
        <v>0.20713755603905462</v>
      </c>
      <c r="M287" s="21">
        <f t="shared" si="121"/>
        <v>0.23550250098647749</v>
      </c>
      <c r="N287" s="21">
        <f t="shared" si="121"/>
        <v>0.25206377737342478</v>
      </c>
      <c r="O287" s="21">
        <f t="shared" si="121"/>
        <v>0.24826486178219156</v>
      </c>
      <c r="P287" s="21">
        <f t="shared" si="121"/>
        <v>0.23247335773732741</v>
      </c>
      <c r="Q287" s="21">
        <f t="shared" si="121"/>
        <v>0.23276372069445744</v>
      </c>
      <c r="R287" s="21">
        <f t="shared" si="121"/>
        <v>0.2038087078693202</v>
      </c>
      <c r="S287" s="21">
        <f t="shared" si="121"/>
        <v>0.16810936319902847</v>
      </c>
      <c r="T287" s="21">
        <f t="shared" si="121"/>
        <v>0.11664521070523216</v>
      </c>
      <c r="U287" s="21">
        <f t="shared" si="121"/>
        <v>0.12401463811679964</v>
      </c>
      <c r="V287" s="21">
        <f t="shared" si="121"/>
        <v>0.12644721326086744</v>
      </c>
      <c r="W287" s="21">
        <f t="shared" si="121"/>
        <v>0.13158684102972878</v>
      </c>
      <c r="X287" s="21">
        <f t="shared" si="121"/>
        <v>0.13026077967697561</v>
      </c>
      <c r="Y287" s="21">
        <f t="shared" si="121"/>
        <v>0.10334328601699055</v>
      </c>
      <c r="Z287" s="21">
        <f t="shared" si="121"/>
        <v>0.1275834474852803</v>
      </c>
      <c r="AA287" s="21">
        <f t="shared" si="121"/>
        <v>0.13432286962190568</v>
      </c>
      <c r="AB287" s="21">
        <f t="shared" si="121"/>
        <v>0.14961461280143354</v>
      </c>
      <c r="AC287" s="21">
        <f t="shared" si="121"/>
        <v>9.0573903397124247E-2</v>
      </c>
      <c r="AD287" s="21">
        <f t="shared" si="121"/>
        <v>2.0701155641449465E-2</v>
      </c>
      <c r="AE287" s="21">
        <f t="shared" si="121"/>
        <v>2.0381513382000001E-2</v>
      </c>
    </row>
    <row r="288" spans="1:31" x14ac:dyDescent="0.2">
      <c r="A288" s="80" t="s">
        <v>534</v>
      </c>
      <c r="B288" s="4" t="s">
        <v>798</v>
      </c>
      <c r="C288" s="27">
        <v>0.29023588574531944</v>
      </c>
      <c r="D288" s="27">
        <v>0.25073991382757055</v>
      </c>
      <c r="E288" s="27">
        <v>0.22272290669752742</v>
      </c>
      <c r="F288" s="27">
        <v>0.2070197585976655</v>
      </c>
      <c r="G288" s="27">
        <v>0.20025440794779073</v>
      </c>
      <c r="H288" s="27">
        <v>0.19415691606139643</v>
      </c>
      <c r="I288" s="27">
        <v>6.7864560902433022E-2</v>
      </c>
      <c r="J288" s="27">
        <v>0.21697169910287864</v>
      </c>
      <c r="K288" s="27">
        <v>0.19764975941954935</v>
      </c>
      <c r="L288" s="27">
        <v>0.14886062964395463</v>
      </c>
      <c r="M288" s="27">
        <v>0.18013472888447749</v>
      </c>
      <c r="N288" s="27">
        <v>0.20065177251607477</v>
      </c>
      <c r="O288" s="27">
        <v>0.20069487139019157</v>
      </c>
      <c r="P288" s="27">
        <v>0.18828521639617743</v>
      </c>
      <c r="Q288" s="27">
        <v>0.19226323942485746</v>
      </c>
      <c r="R288" s="27">
        <v>0.16723743954957021</v>
      </c>
      <c r="S288" s="27">
        <v>0.13564569256582848</v>
      </c>
      <c r="T288" s="27">
        <v>8.7783566797782167E-2</v>
      </c>
      <c r="U288" s="27">
        <v>0.11395384432199963</v>
      </c>
      <c r="V288" s="27">
        <v>0.11756140228681744</v>
      </c>
      <c r="W288" s="27">
        <v>0.1203009068692288</v>
      </c>
      <c r="X288" s="27">
        <v>0.1181797167114756</v>
      </c>
      <c r="Y288" s="27">
        <v>9.0619077988990562E-2</v>
      </c>
      <c r="Z288" s="27">
        <v>0.11394463308053029</v>
      </c>
      <c r="AA288" s="27">
        <v>0.11948836272140567</v>
      </c>
      <c r="AB288" s="27">
        <v>0.12928516044818353</v>
      </c>
      <c r="AC288" s="27">
        <v>7.2093732013124245E-2</v>
      </c>
      <c r="AD288" s="27">
        <v>1.2703132584494649E-3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0.10104353294400004</v>
      </c>
      <c r="D289" s="27">
        <v>9.6206337157500044E-2</v>
      </c>
      <c r="E289" s="27">
        <v>9.1357686820800019E-2</v>
      </c>
      <c r="F289" s="27">
        <v>8.6497581933900017E-2</v>
      </c>
      <c r="G289" s="27">
        <v>8.1628246432800006E-2</v>
      </c>
      <c r="H289" s="27">
        <v>7.6765658539499987E-2</v>
      </c>
      <c r="I289" s="27">
        <v>7.1888874083999979E-2</v>
      </c>
      <c r="J289" s="27">
        <v>6.7056372474299963E-2</v>
      </c>
      <c r="K289" s="27">
        <v>6.2623587283199986E-2</v>
      </c>
      <c r="L289" s="27">
        <v>5.8276926395099994E-2</v>
      </c>
      <c r="M289" s="27">
        <v>5.5367772102000001E-2</v>
      </c>
      <c r="N289" s="27">
        <v>5.1412004857350001E-2</v>
      </c>
      <c r="O289" s="27">
        <v>4.7569990391999994E-2</v>
      </c>
      <c r="P289" s="27">
        <v>4.418814134114999E-2</v>
      </c>
      <c r="Q289" s="27">
        <v>4.0500481269599986E-2</v>
      </c>
      <c r="R289" s="27">
        <v>3.6571268319749994E-2</v>
      </c>
      <c r="S289" s="27">
        <v>3.2463670633199986E-2</v>
      </c>
      <c r="T289" s="27">
        <v>2.8861643907449996E-2</v>
      </c>
      <c r="U289" s="27">
        <v>1.0060793794799999E-2</v>
      </c>
      <c r="V289" s="27">
        <v>8.8858109740499996E-3</v>
      </c>
      <c r="W289" s="27">
        <v>1.12859341605E-2</v>
      </c>
      <c r="X289" s="27">
        <v>1.2081062965500001E-2</v>
      </c>
      <c r="Y289" s="27">
        <v>1.2724208027999999E-2</v>
      </c>
      <c r="Z289" s="27">
        <v>1.3638814404750002E-2</v>
      </c>
      <c r="AA289" s="27">
        <v>1.4834506900500002E-2</v>
      </c>
      <c r="AB289" s="27">
        <v>2.0329452353250003E-2</v>
      </c>
      <c r="AC289" s="27">
        <v>1.8480171384000002E-2</v>
      </c>
      <c r="AD289" s="27">
        <v>1.9430842383E-2</v>
      </c>
      <c r="AE289" s="27">
        <v>2.0381513382000001E-2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0.40754524150400168</v>
      </c>
      <c r="D297" s="28">
        <f t="shared" ref="D297:AE297" si="125">+D298+D383+D391+D399+D407+D415+D423+D424</f>
        <v>0.48285514718631917</v>
      </c>
      <c r="E297" s="28">
        <f t="shared" si="125"/>
        <v>0.3029194053487505</v>
      </c>
      <c r="F297" s="28">
        <f t="shared" si="125"/>
        <v>0.33424780970274537</v>
      </c>
      <c r="G297" s="28">
        <f t="shared" si="125"/>
        <v>0.20219330374316175</v>
      </c>
      <c r="H297" s="28">
        <f t="shared" si="125"/>
        <v>0.2235178883329268</v>
      </c>
      <c r="I297" s="28">
        <f t="shared" si="125"/>
        <v>0.25952451561579243</v>
      </c>
      <c r="J297" s="28">
        <f t="shared" si="125"/>
        <v>0.99236603417350144</v>
      </c>
      <c r="K297" s="28">
        <f t="shared" si="125"/>
        <v>0.2772282472988471</v>
      </c>
      <c r="L297" s="28">
        <f t="shared" si="125"/>
        <v>0.87697592330039653</v>
      </c>
      <c r="M297" s="28">
        <f t="shared" si="125"/>
        <v>0.14226938774540476</v>
      </c>
      <c r="N297" s="28">
        <f t="shared" si="125"/>
        <v>0.15985277719666088</v>
      </c>
      <c r="O297" s="28">
        <f t="shared" si="125"/>
        <v>0.24113751571677303</v>
      </c>
      <c r="P297" s="28">
        <f t="shared" si="125"/>
        <v>0.16552482357349901</v>
      </c>
      <c r="Q297" s="28">
        <f t="shared" si="125"/>
        <v>0.15320488468965288</v>
      </c>
      <c r="R297" s="28">
        <f t="shared" si="125"/>
        <v>0.45809768909266335</v>
      </c>
      <c r="S297" s="28">
        <f t="shared" si="125"/>
        <v>0.20771568670454543</v>
      </c>
      <c r="T297" s="28">
        <f t="shared" si="125"/>
        <v>3.0154107867376481</v>
      </c>
      <c r="U297" s="28">
        <f t="shared" si="125"/>
        <v>0.3919060524821229</v>
      </c>
      <c r="V297" s="28">
        <f t="shared" si="125"/>
        <v>0.26073783459071609</v>
      </c>
      <c r="W297" s="28">
        <f t="shared" si="125"/>
        <v>2.2997966898096465</v>
      </c>
      <c r="X297" s="28">
        <f t="shared" si="125"/>
        <v>0.14153731410808448</v>
      </c>
      <c r="Y297" s="28">
        <f t="shared" si="125"/>
        <v>1.5262621150661217</v>
      </c>
      <c r="Z297" s="28">
        <f t="shared" si="125"/>
        <v>0.12192076215726519</v>
      </c>
      <c r="AA297" s="28">
        <f t="shared" si="125"/>
        <v>0.24084155872175297</v>
      </c>
      <c r="AB297" s="28">
        <f t="shared" si="125"/>
        <v>1.473265009182771</v>
      </c>
      <c r="AC297" s="28">
        <f t="shared" si="125"/>
        <v>0.18242022227003848</v>
      </c>
      <c r="AD297" s="28">
        <f t="shared" si="125"/>
        <v>4.4527923793621182</v>
      </c>
      <c r="AE297" s="28">
        <f t="shared" si="125"/>
        <v>0.42573745569129229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0.40317208651477632</v>
      </c>
      <c r="D298" s="21">
        <f t="shared" ref="D298:AE298" si="127">+D299+D367</f>
        <v>0.46895119574345911</v>
      </c>
      <c r="E298" s="21">
        <f t="shared" si="127"/>
        <v>0.30085692134026448</v>
      </c>
      <c r="F298" s="21">
        <f t="shared" si="127"/>
        <v>0.32883486318464555</v>
      </c>
      <c r="G298" s="21">
        <f t="shared" si="127"/>
        <v>0.19596557443693041</v>
      </c>
      <c r="H298" s="21">
        <f t="shared" si="127"/>
        <v>0.21680334427381756</v>
      </c>
      <c r="I298" s="21">
        <f t="shared" si="127"/>
        <v>0.2528263253693277</v>
      </c>
      <c r="J298" s="21">
        <f t="shared" si="127"/>
        <v>0.98145690796970975</v>
      </c>
      <c r="K298" s="21">
        <f t="shared" si="127"/>
        <v>0.26388733454299174</v>
      </c>
      <c r="L298" s="21">
        <f t="shared" si="127"/>
        <v>0.85060787568134977</v>
      </c>
      <c r="M298" s="21">
        <f t="shared" si="127"/>
        <v>0.14077577228011065</v>
      </c>
      <c r="N298" s="21">
        <f t="shared" si="127"/>
        <v>0.15696679183161064</v>
      </c>
      <c r="O298" s="21">
        <f t="shared" si="127"/>
        <v>0.22641139332833762</v>
      </c>
      <c r="P298" s="21">
        <f t="shared" si="127"/>
        <v>0.16102782836749902</v>
      </c>
      <c r="Q298" s="21">
        <f t="shared" si="127"/>
        <v>0.14216955619965288</v>
      </c>
      <c r="R298" s="21">
        <f t="shared" si="127"/>
        <v>0.44517330614266337</v>
      </c>
      <c r="S298" s="21">
        <f t="shared" si="127"/>
        <v>0.20495043656054543</v>
      </c>
      <c r="T298" s="21">
        <f t="shared" si="127"/>
        <v>3.009756180409648</v>
      </c>
      <c r="U298" s="21">
        <f t="shared" si="127"/>
        <v>0.38502326032612288</v>
      </c>
      <c r="V298" s="21">
        <f t="shared" si="127"/>
        <v>0.24655468825871613</v>
      </c>
      <c r="W298" s="21">
        <f t="shared" si="127"/>
        <v>2.2878226801296462</v>
      </c>
      <c r="X298" s="21">
        <f t="shared" si="127"/>
        <v>0.13690864136008449</v>
      </c>
      <c r="Y298" s="21">
        <f t="shared" si="127"/>
        <v>1.5069478145381217</v>
      </c>
      <c r="Z298" s="21">
        <f t="shared" si="127"/>
        <v>0.11921982028926519</v>
      </c>
      <c r="AA298" s="21">
        <f t="shared" si="127"/>
        <v>0.23682148438127298</v>
      </c>
      <c r="AB298" s="21">
        <f t="shared" si="127"/>
        <v>1.445286241343871</v>
      </c>
      <c r="AC298" s="21">
        <f t="shared" si="127"/>
        <v>0.17711254483451849</v>
      </c>
      <c r="AD298" s="21">
        <f t="shared" si="127"/>
        <v>4.3275603335269786</v>
      </c>
      <c r="AE298" s="21">
        <f t="shared" si="127"/>
        <v>0.41866571736789226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0.40317208651477632</v>
      </c>
      <c r="D299" s="21">
        <f t="shared" ref="D299:AE299" si="129">+D300+D349+D364</f>
        <v>0.46895119574345911</v>
      </c>
      <c r="E299" s="21">
        <f t="shared" si="129"/>
        <v>0.30085692134026448</v>
      </c>
      <c r="F299" s="21">
        <f t="shared" si="129"/>
        <v>0.32883486318464555</v>
      </c>
      <c r="G299" s="21">
        <f t="shared" si="129"/>
        <v>0.19596557443693041</v>
      </c>
      <c r="H299" s="21">
        <f t="shared" si="129"/>
        <v>0.21680334427381756</v>
      </c>
      <c r="I299" s="21">
        <f t="shared" si="129"/>
        <v>0.2528263253693277</v>
      </c>
      <c r="J299" s="21">
        <f t="shared" si="129"/>
        <v>0.98145690796970975</v>
      </c>
      <c r="K299" s="21">
        <f t="shared" si="129"/>
        <v>0.26388733454299174</v>
      </c>
      <c r="L299" s="21">
        <f t="shared" si="129"/>
        <v>0.85060787568134977</v>
      </c>
      <c r="M299" s="21">
        <f t="shared" si="129"/>
        <v>0.14077577228011065</v>
      </c>
      <c r="N299" s="21">
        <f t="shared" si="129"/>
        <v>0.15696679183161064</v>
      </c>
      <c r="O299" s="21">
        <f t="shared" si="129"/>
        <v>0.22641139332833762</v>
      </c>
      <c r="P299" s="21">
        <f t="shared" si="129"/>
        <v>0.16102782836749902</v>
      </c>
      <c r="Q299" s="21">
        <f t="shared" si="129"/>
        <v>0.14216955619965288</v>
      </c>
      <c r="R299" s="21">
        <f t="shared" si="129"/>
        <v>0.44517330614266337</v>
      </c>
      <c r="S299" s="21">
        <f t="shared" si="129"/>
        <v>0.20495043656054543</v>
      </c>
      <c r="T299" s="21">
        <f t="shared" si="129"/>
        <v>3.009756180409648</v>
      </c>
      <c r="U299" s="21">
        <f t="shared" si="129"/>
        <v>0.38502326032612288</v>
      </c>
      <c r="V299" s="21">
        <f t="shared" si="129"/>
        <v>0.24655468825871613</v>
      </c>
      <c r="W299" s="21">
        <f t="shared" si="129"/>
        <v>2.2878226801296462</v>
      </c>
      <c r="X299" s="21">
        <f t="shared" si="129"/>
        <v>0.13690864136008449</v>
      </c>
      <c r="Y299" s="21">
        <f t="shared" si="129"/>
        <v>1.5069478145381217</v>
      </c>
      <c r="Z299" s="21">
        <f t="shared" si="129"/>
        <v>0.11921982028926519</v>
      </c>
      <c r="AA299" s="21">
        <f t="shared" si="129"/>
        <v>0.23682148438127298</v>
      </c>
      <c r="AB299" s="21">
        <f t="shared" si="129"/>
        <v>1.445286241343871</v>
      </c>
      <c r="AC299" s="21">
        <f t="shared" si="129"/>
        <v>0.17711254483451849</v>
      </c>
      <c r="AD299" s="21">
        <f t="shared" si="129"/>
        <v>4.3275603335269786</v>
      </c>
      <c r="AE299" s="21">
        <f t="shared" si="129"/>
        <v>0.41866571736789226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0.40317208651477632</v>
      </c>
      <c r="D349" s="21">
        <f t="shared" ref="D349:AE349" si="143">+D350+D355+D358+D363</f>
        <v>0.46895119574345911</v>
      </c>
      <c r="E349" s="21">
        <f t="shared" si="143"/>
        <v>0.30085692134026448</v>
      </c>
      <c r="F349" s="21">
        <f t="shared" si="143"/>
        <v>0.32883486318464555</v>
      </c>
      <c r="G349" s="21">
        <f t="shared" si="143"/>
        <v>0.19596557443693041</v>
      </c>
      <c r="H349" s="21">
        <f t="shared" si="143"/>
        <v>0.21680334427381756</v>
      </c>
      <c r="I349" s="21">
        <f t="shared" si="143"/>
        <v>0.2528263253693277</v>
      </c>
      <c r="J349" s="21">
        <f t="shared" si="143"/>
        <v>0.98145690796970975</v>
      </c>
      <c r="K349" s="21">
        <f t="shared" si="143"/>
        <v>0.26388733454299174</v>
      </c>
      <c r="L349" s="21">
        <f t="shared" si="143"/>
        <v>0.85060787568134977</v>
      </c>
      <c r="M349" s="21">
        <f t="shared" si="143"/>
        <v>0.14077577228011065</v>
      </c>
      <c r="N349" s="21">
        <f t="shared" si="143"/>
        <v>0.15696679183161064</v>
      </c>
      <c r="O349" s="21">
        <f t="shared" si="143"/>
        <v>0.22641139332833762</v>
      </c>
      <c r="P349" s="21">
        <f t="shared" si="143"/>
        <v>0.16102782836749902</v>
      </c>
      <c r="Q349" s="21">
        <f t="shared" si="143"/>
        <v>0.14216955619965288</v>
      </c>
      <c r="R349" s="21">
        <f t="shared" si="143"/>
        <v>0.44517330614266337</v>
      </c>
      <c r="S349" s="21">
        <f t="shared" si="143"/>
        <v>0.20495043656054543</v>
      </c>
      <c r="T349" s="21">
        <f t="shared" si="143"/>
        <v>3.009756180409648</v>
      </c>
      <c r="U349" s="21">
        <f t="shared" si="143"/>
        <v>0.38502326032612288</v>
      </c>
      <c r="V349" s="21">
        <f t="shared" si="143"/>
        <v>0.24655468825871613</v>
      </c>
      <c r="W349" s="21">
        <f t="shared" si="143"/>
        <v>2.2878226801296462</v>
      </c>
      <c r="X349" s="21">
        <f t="shared" si="143"/>
        <v>0.13690864136008449</v>
      </c>
      <c r="Y349" s="21">
        <f t="shared" si="143"/>
        <v>1.5069478145381217</v>
      </c>
      <c r="Z349" s="21">
        <f t="shared" si="143"/>
        <v>0.11921982028926519</v>
      </c>
      <c r="AA349" s="21">
        <f t="shared" si="143"/>
        <v>0.23682148438127298</v>
      </c>
      <c r="AB349" s="21">
        <f t="shared" si="143"/>
        <v>1.445286241343871</v>
      </c>
      <c r="AC349" s="21">
        <f t="shared" si="143"/>
        <v>0.17711254483451849</v>
      </c>
      <c r="AD349" s="21">
        <f t="shared" si="143"/>
        <v>4.3275603335269786</v>
      </c>
      <c r="AE349" s="21">
        <f t="shared" si="143"/>
        <v>0.41866571736789226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8.2217530674429412E-2</v>
      </c>
      <c r="D358" s="21">
        <f t="shared" ref="D358:AE358" si="149">+D359+D362</f>
        <v>6.5893649134791135E-2</v>
      </c>
      <c r="E358" s="21">
        <f t="shared" si="149"/>
        <v>2.3377928242214144E-2</v>
      </c>
      <c r="F358" s="21">
        <f t="shared" si="149"/>
        <v>4.6507735370323426E-2</v>
      </c>
      <c r="G358" s="21">
        <f t="shared" si="149"/>
        <v>6.4805896348479289E-2</v>
      </c>
      <c r="H358" s="21">
        <f t="shared" si="149"/>
        <v>7.8271806448869774E-2</v>
      </c>
      <c r="I358" s="21">
        <f t="shared" si="149"/>
        <v>0.12218480802356894</v>
      </c>
      <c r="J358" s="21">
        <f t="shared" si="149"/>
        <v>0.92367097775279949</v>
      </c>
      <c r="K358" s="21">
        <f t="shared" si="149"/>
        <v>6.9956479126371707E-2</v>
      </c>
      <c r="L358" s="21">
        <f t="shared" si="149"/>
        <v>0.7792565356358635</v>
      </c>
      <c r="M358" s="21">
        <f t="shared" si="149"/>
        <v>2.337797246921814E-2</v>
      </c>
      <c r="N358" s="21">
        <f t="shared" si="149"/>
        <v>3.2012188368438152E-2</v>
      </c>
      <c r="O358" s="21">
        <f t="shared" si="149"/>
        <v>0.18509771481389259</v>
      </c>
      <c r="P358" s="21">
        <f t="shared" si="149"/>
        <v>0.10067887151714565</v>
      </c>
      <c r="Q358" s="21">
        <f t="shared" si="149"/>
        <v>4.4940024605525208E-2</v>
      </c>
      <c r="R358" s="21">
        <f t="shared" si="149"/>
        <v>0.32832857579202068</v>
      </c>
      <c r="S358" s="21">
        <f t="shared" si="149"/>
        <v>7.3146123365060711E-2</v>
      </c>
      <c r="T358" s="21">
        <f t="shared" si="149"/>
        <v>2.7985098616114792</v>
      </c>
      <c r="U358" s="21">
        <f t="shared" si="149"/>
        <v>0.22052632408947612</v>
      </c>
      <c r="V358" s="21">
        <f t="shared" si="149"/>
        <v>0.17285641624666276</v>
      </c>
      <c r="W358" s="21">
        <f t="shared" si="149"/>
        <v>2.0733312236283696</v>
      </c>
      <c r="X358" s="21">
        <f t="shared" si="149"/>
        <v>7.7174102579390919E-2</v>
      </c>
      <c r="Y358" s="21">
        <f t="shared" si="149"/>
        <v>1.4801292731345823</v>
      </c>
      <c r="Z358" s="21">
        <f t="shared" si="149"/>
        <v>7.2728317286180566E-2</v>
      </c>
      <c r="AA358" s="21">
        <f t="shared" si="149"/>
        <v>0.17517350243190077</v>
      </c>
      <c r="AB358" s="21">
        <f t="shared" si="149"/>
        <v>1.3554759151853444</v>
      </c>
      <c r="AC358" s="21">
        <f t="shared" si="149"/>
        <v>8.4658412529456661E-2</v>
      </c>
      <c r="AD358" s="21">
        <f t="shared" si="149"/>
        <v>3.9642584792129814</v>
      </c>
      <c r="AE358" s="21">
        <f t="shared" si="149"/>
        <v>0.22718241366446251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5.038324061028894E-2</v>
      </c>
      <c r="D359" s="21">
        <f t="shared" ref="D359:AE359" si="151">+D360+D361</f>
        <v>4.0169823519576681E-2</v>
      </c>
      <c r="E359" s="21">
        <f t="shared" si="151"/>
        <v>2.1420206622655327E-2</v>
      </c>
      <c r="F359" s="21">
        <f t="shared" si="151"/>
        <v>3.4422350112597394E-2</v>
      </c>
      <c r="G359" s="21">
        <f t="shared" si="151"/>
        <v>5.2552751281090077E-2</v>
      </c>
      <c r="H359" s="21">
        <f t="shared" si="151"/>
        <v>6.5150003444325325E-2</v>
      </c>
      <c r="I359" s="21">
        <f t="shared" si="151"/>
        <v>0.11511139440957396</v>
      </c>
      <c r="J359" s="21">
        <f t="shared" si="151"/>
        <v>0.89303772220421018</v>
      </c>
      <c r="K359" s="21">
        <f t="shared" si="151"/>
        <v>6.0524213294068249E-2</v>
      </c>
      <c r="L359" s="21">
        <f t="shared" si="151"/>
        <v>0.71273721738365747</v>
      </c>
      <c r="M359" s="21">
        <f t="shared" si="151"/>
        <v>1.999147076907036E-2</v>
      </c>
      <c r="N359" s="21">
        <f t="shared" si="151"/>
        <v>1.6164190236837985E-2</v>
      </c>
      <c r="O359" s="21">
        <f t="shared" si="151"/>
        <v>0.10171362468908332</v>
      </c>
      <c r="P359" s="21">
        <f t="shared" si="151"/>
        <v>8.4059425697218276E-2</v>
      </c>
      <c r="Q359" s="21">
        <f t="shared" si="151"/>
        <v>2.553564212282633E-2</v>
      </c>
      <c r="R359" s="21">
        <f t="shared" si="151"/>
        <v>0.28825438343423659</v>
      </c>
      <c r="S359" s="21">
        <f t="shared" si="151"/>
        <v>7.0008959471416332E-2</v>
      </c>
      <c r="T359" s="21">
        <f t="shared" si="151"/>
        <v>2.7706051948103174</v>
      </c>
      <c r="U359" s="21">
        <f t="shared" si="151"/>
        <v>0.14666589679706127</v>
      </c>
      <c r="V359" s="21">
        <f t="shared" si="151"/>
        <v>9.0759183091916162E-2</v>
      </c>
      <c r="W359" s="21">
        <f t="shared" si="151"/>
        <v>2.059488610288593</v>
      </c>
      <c r="X359" s="21">
        <f t="shared" si="151"/>
        <v>7.0059051427950159E-2</v>
      </c>
      <c r="Y359" s="21">
        <f t="shared" si="151"/>
        <v>1.46205435556928</v>
      </c>
      <c r="Z359" s="21">
        <f t="shared" si="151"/>
        <v>6.3350674855494102E-2</v>
      </c>
      <c r="AA359" s="21">
        <f t="shared" si="151"/>
        <v>0.14910426339578195</v>
      </c>
      <c r="AB359" s="21">
        <f t="shared" si="151"/>
        <v>1.3330058192484744</v>
      </c>
      <c r="AC359" s="21">
        <f t="shared" si="151"/>
        <v>7.1507164952960806E-2</v>
      </c>
      <c r="AD359" s="21">
        <f t="shared" si="151"/>
        <v>3.9279872350043279</v>
      </c>
      <c r="AE359" s="21">
        <f t="shared" si="151"/>
        <v>0.20440752381810814</v>
      </c>
    </row>
    <row r="360" spans="1:31" x14ac:dyDescent="0.2">
      <c r="A360" s="9" t="s">
        <v>624</v>
      </c>
      <c r="B360" s="4" t="s">
        <v>556</v>
      </c>
      <c r="C360" s="27">
        <v>2.4841378771547119E-2</v>
      </c>
      <c r="D360" s="27">
        <v>1.0822693676124586E-2</v>
      </c>
      <c r="E360" s="27">
        <v>7.2655258283645845E-4</v>
      </c>
      <c r="F360" s="27">
        <v>1.2582378833399015E-2</v>
      </c>
      <c r="G360" s="27">
        <v>2.3048095806973895E-2</v>
      </c>
      <c r="H360" s="27">
        <v>8.2356625141173142E-3</v>
      </c>
      <c r="I360" s="27">
        <v>1.6899697071294271E-2</v>
      </c>
      <c r="J360" s="27">
        <v>8.2251631993364382E-2</v>
      </c>
      <c r="K360" s="27">
        <v>1.054551176590952E-2</v>
      </c>
      <c r="L360" s="27">
        <v>0.36672426639226813</v>
      </c>
      <c r="M360" s="27">
        <v>8.0550742998862848E-3</v>
      </c>
      <c r="N360" s="27">
        <v>8.4078512765236382E-3</v>
      </c>
      <c r="O360" s="27">
        <v>4.9157791804050555E-2</v>
      </c>
      <c r="P360" s="27">
        <v>5.4151265913834075E-2</v>
      </c>
      <c r="Q360" s="27">
        <v>6.1861962688907705E-3</v>
      </c>
      <c r="R360" s="27">
        <v>0.11670198365236706</v>
      </c>
      <c r="S360" s="27">
        <v>3.7658942256037706E-2</v>
      </c>
      <c r="T360" s="27">
        <v>8.3742534692248446E-2</v>
      </c>
      <c r="U360" s="27">
        <v>3.6403224208245211E-2</v>
      </c>
      <c r="V360" s="27">
        <v>2.4958971097092903E-2</v>
      </c>
      <c r="W360" s="27">
        <v>0.44247052294740308</v>
      </c>
      <c r="X360" s="27">
        <v>1.9150750160313586E-2</v>
      </c>
      <c r="Y360" s="27">
        <v>0.14389100920891756</v>
      </c>
      <c r="Z360" s="27">
        <v>3.451334754768795E-2</v>
      </c>
      <c r="AA360" s="27">
        <v>1.3577713874625837E-2</v>
      </c>
      <c r="AB360" s="27">
        <v>0.95243904075808716</v>
      </c>
      <c r="AC360" s="27">
        <v>2.4291634649620572E-2</v>
      </c>
      <c r="AD360" s="27">
        <v>1.4377425682855425</v>
      </c>
      <c r="AE360" s="27">
        <v>2.7802185539753492E-2</v>
      </c>
    </row>
    <row r="361" spans="1:31" x14ac:dyDescent="0.2">
      <c r="A361" s="9" t="s">
        <v>625</v>
      </c>
      <c r="B361" s="4" t="s">
        <v>592</v>
      </c>
      <c r="C361" s="27">
        <v>2.5541861838741818E-2</v>
      </c>
      <c r="D361" s="27">
        <v>2.9347129843452096E-2</v>
      </c>
      <c r="E361" s="27">
        <v>2.0693654039818869E-2</v>
      </c>
      <c r="F361" s="27">
        <v>2.1839971279198379E-2</v>
      </c>
      <c r="G361" s="27">
        <v>2.9504655474116182E-2</v>
      </c>
      <c r="H361" s="27">
        <v>5.6914340930208016E-2</v>
      </c>
      <c r="I361" s="27">
        <v>9.8211697338279697E-2</v>
      </c>
      <c r="J361" s="27">
        <v>0.8107860902108458</v>
      </c>
      <c r="K361" s="27">
        <v>4.9978701528158725E-2</v>
      </c>
      <c r="L361" s="27">
        <v>0.34601295099138929</v>
      </c>
      <c r="M361" s="27">
        <v>1.1936396469184075E-2</v>
      </c>
      <c r="N361" s="27">
        <v>7.7563389603143469E-3</v>
      </c>
      <c r="O361" s="27">
        <v>5.2555832885032759E-2</v>
      </c>
      <c r="P361" s="27">
        <v>2.9908159783384201E-2</v>
      </c>
      <c r="Q361" s="27">
        <v>1.9349445853935561E-2</v>
      </c>
      <c r="R361" s="27">
        <v>0.17155239978186951</v>
      </c>
      <c r="S361" s="27">
        <v>3.2350017215378633E-2</v>
      </c>
      <c r="T361" s="27">
        <v>2.6868626601180692</v>
      </c>
      <c r="U361" s="27">
        <v>0.11026267258881607</v>
      </c>
      <c r="V361" s="27">
        <v>6.5800211994823263E-2</v>
      </c>
      <c r="W361" s="27">
        <v>1.6170180873411897</v>
      </c>
      <c r="X361" s="27">
        <v>5.0908301267636569E-2</v>
      </c>
      <c r="Y361" s="27">
        <v>1.3181633463603624</v>
      </c>
      <c r="Z361" s="27">
        <v>2.8837327307806155E-2</v>
      </c>
      <c r="AA361" s="27">
        <v>0.13552654952115611</v>
      </c>
      <c r="AB361" s="27">
        <v>0.38056677849038717</v>
      </c>
      <c r="AC361" s="27">
        <v>4.721553030334024E-2</v>
      </c>
      <c r="AD361" s="27">
        <v>2.4902446667187856</v>
      </c>
      <c r="AE361" s="27">
        <v>0.17660533827835465</v>
      </c>
    </row>
    <row r="362" spans="1:31" x14ac:dyDescent="0.2">
      <c r="A362" s="9" t="s">
        <v>626</v>
      </c>
      <c r="B362" s="4" t="s">
        <v>627</v>
      </c>
      <c r="C362" s="27">
        <v>3.1834290064140472E-2</v>
      </c>
      <c r="D362" s="27">
        <v>2.5723825615214455E-2</v>
      </c>
      <c r="E362" s="27">
        <v>1.9577216195588183E-3</v>
      </c>
      <c r="F362" s="27">
        <v>1.2085385257726034E-2</v>
      </c>
      <c r="G362" s="27">
        <v>1.2253145067389209E-2</v>
      </c>
      <c r="H362" s="27">
        <v>1.3121803004544449E-2</v>
      </c>
      <c r="I362" s="27">
        <v>7.073413613994977E-3</v>
      </c>
      <c r="J362" s="27">
        <v>3.0633255548589332E-2</v>
      </c>
      <c r="K362" s="27">
        <v>9.4322658323034592E-3</v>
      </c>
      <c r="L362" s="27">
        <v>6.6519318252206014E-2</v>
      </c>
      <c r="M362" s="27">
        <v>3.3865017001477784E-3</v>
      </c>
      <c r="N362" s="27">
        <v>1.5847998131600163E-2</v>
      </c>
      <c r="O362" s="27">
        <v>8.3384090124809268E-2</v>
      </c>
      <c r="P362" s="27">
        <v>1.6619445819927373E-2</v>
      </c>
      <c r="Q362" s="27">
        <v>1.9404382482698875E-2</v>
      </c>
      <c r="R362" s="27">
        <v>4.0074192357784075E-2</v>
      </c>
      <c r="S362" s="27">
        <v>3.1371638936443761E-3</v>
      </c>
      <c r="T362" s="27">
        <v>2.7904666801161684E-2</v>
      </c>
      <c r="U362" s="27">
        <v>7.3860427292414849E-2</v>
      </c>
      <c r="V362" s="27">
        <v>8.2097233154746596E-2</v>
      </c>
      <c r="W362" s="27">
        <v>1.3842613339776575E-2</v>
      </c>
      <c r="X362" s="27">
        <v>7.1150511514407625E-3</v>
      </c>
      <c r="Y362" s="27">
        <v>1.8074917565302242E-2</v>
      </c>
      <c r="Z362" s="27">
        <v>9.3776424306864711E-3</v>
      </c>
      <c r="AA362" s="27">
        <v>2.6069239036118824E-2</v>
      </c>
      <c r="AB362" s="27">
        <v>2.2470095936869935E-2</v>
      </c>
      <c r="AC362" s="27">
        <v>1.3151247576495851E-2</v>
      </c>
      <c r="AD362" s="27">
        <v>3.6271244208653498E-2</v>
      </c>
      <c r="AE362" s="27">
        <v>2.2774889846354375E-2</v>
      </c>
    </row>
    <row r="363" spans="1:31" x14ac:dyDescent="0.2">
      <c r="A363" s="9" t="s">
        <v>628</v>
      </c>
      <c r="B363" s="4" t="s">
        <v>629</v>
      </c>
      <c r="C363" s="27">
        <v>0.32095455584034693</v>
      </c>
      <c r="D363" s="27">
        <v>0.40305754660866799</v>
      </c>
      <c r="E363" s="27">
        <v>0.27747899309805035</v>
      </c>
      <c r="F363" s="27">
        <v>0.28232712781432212</v>
      </c>
      <c r="G363" s="27">
        <v>0.13115967808845111</v>
      </c>
      <c r="H363" s="27">
        <v>0.13853153782494779</v>
      </c>
      <c r="I363" s="27">
        <v>0.13064151734575874</v>
      </c>
      <c r="J363" s="27">
        <v>5.7785930216910288E-2</v>
      </c>
      <c r="K363" s="27">
        <v>0.19393085541662</v>
      </c>
      <c r="L363" s="27">
        <v>7.1351340045486225E-2</v>
      </c>
      <c r="M363" s="27">
        <v>0.11739779981089252</v>
      </c>
      <c r="N363" s="27">
        <v>0.12495460346317248</v>
      </c>
      <c r="O363" s="27">
        <v>4.1313678514445035E-2</v>
      </c>
      <c r="P363" s="27">
        <v>6.0348956850353352E-2</v>
      </c>
      <c r="Q363" s="27">
        <v>9.7229531594127658E-2</v>
      </c>
      <c r="R363" s="27">
        <v>0.11684473035064266</v>
      </c>
      <c r="S363" s="27">
        <v>0.13180431319548472</v>
      </c>
      <c r="T363" s="27">
        <v>0.21124631879816866</v>
      </c>
      <c r="U363" s="27">
        <v>0.16449693623664677</v>
      </c>
      <c r="V363" s="27">
        <v>7.3698272012053367E-2</v>
      </c>
      <c r="W363" s="27">
        <v>0.21449145650127646</v>
      </c>
      <c r="X363" s="27">
        <v>5.9734538780693569E-2</v>
      </c>
      <c r="Y363" s="27">
        <v>2.6818541403539432E-2</v>
      </c>
      <c r="Z363" s="27">
        <v>4.6491503003084619E-2</v>
      </c>
      <c r="AA363" s="27">
        <v>6.1647981949372224E-2</v>
      </c>
      <c r="AB363" s="27">
        <v>8.9810326158526563E-2</v>
      </c>
      <c r="AC363" s="27">
        <v>9.2454132305061831E-2</v>
      </c>
      <c r="AD363" s="27">
        <v>0.36330185431399725</v>
      </c>
      <c r="AE363" s="27">
        <v>0.19148330370342978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2.913703145225374E-3</v>
      </c>
      <c r="D383" s="21">
        <f t="shared" ref="D383:AE383" si="167">+D384+D385</f>
        <v>2.3544294988600404E-3</v>
      </c>
      <c r="E383" s="21">
        <f t="shared" si="167"/>
        <v>1.7918476048598068E-4</v>
      </c>
      <c r="F383" s="21">
        <f t="shared" si="167"/>
        <v>1.10614136409979E-3</v>
      </c>
      <c r="G383" s="21">
        <f t="shared" si="167"/>
        <v>1.1214959482313393E-3</v>
      </c>
      <c r="H383" s="21">
        <f t="shared" si="167"/>
        <v>1.201001769109225E-3</v>
      </c>
      <c r="I383" s="21">
        <f t="shared" si="167"/>
        <v>6.4740967846469897E-4</v>
      </c>
      <c r="J383" s="21">
        <f t="shared" si="167"/>
        <v>2.8037758297917727E-3</v>
      </c>
      <c r="K383" s="21">
        <f t="shared" si="167"/>
        <v>8.6330879585539322E-4</v>
      </c>
      <c r="L383" s="21">
        <f t="shared" si="167"/>
        <v>6.0883263430468312E-3</v>
      </c>
      <c r="M383" s="21">
        <f t="shared" si="167"/>
        <v>3.8066423329411836E-4</v>
      </c>
      <c r="N383" s="21">
        <f t="shared" si="167"/>
        <v>1.4505227510502685E-3</v>
      </c>
      <c r="O383" s="21">
        <f t="shared" si="167"/>
        <v>7.6319115384353943E-3</v>
      </c>
      <c r="P383" s="21">
        <f t="shared" si="167"/>
        <v>1.8745020000000002E-4</v>
      </c>
      <c r="Q383" s="21">
        <f t="shared" si="167"/>
        <v>2.5719119999999995E-3</v>
      </c>
      <c r="R383" s="21">
        <f t="shared" si="167"/>
        <v>5.8002398999999994E-3</v>
      </c>
      <c r="S383" s="21">
        <f t="shared" si="167"/>
        <v>6.8890500000000021E-5</v>
      </c>
      <c r="T383" s="21">
        <f t="shared" si="167"/>
        <v>3.2936463E-3</v>
      </c>
      <c r="U383" s="21">
        <f t="shared" si="167"/>
        <v>4.8274380000000011E-4</v>
      </c>
      <c r="V383" s="21">
        <f t="shared" si="167"/>
        <v>7.6112946000000004E-3</v>
      </c>
      <c r="W383" s="21">
        <f t="shared" si="167"/>
        <v>2.1182553000000004E-3</v>
      </c>
      <c r="X383" s="21">
        <f t="shared" si="167"/>
        <v>9.1683900000000013E-4</v>
      </c>
      <c r="Y383" s="21">
        <f t="shared" si="167"/>
        <v>6.9028281000000019E-3</v>
      </c>
      <c r="Z383" s="21">
        <f t="shared" si="167"/>
        <v>4.1708520000000005E-4</v>
      </c>
      <c r="AA383" s="21">
        <f t="shared" si="167"/>
        <v>1.6103367000000004E-3</v>
      </c>
      <c r="AB383" s="21">
        <f t="shared" si="167"/>
        <v>2.4810786000000013E-3</v>
      </c>
      <c r="AC383" s="21">
        <f t="shared" si="167"/>
        <v>7.678314000000001E-4</v>
      </c>
      <c r="AD383" s="21">
        <f t="shared" si="167"/>
        <v>7.5345386759999994E-2</v>
      </c>
      <c r="AE383" s="21">
        <f t="shared" si="167"/>
        <v>1.8721206000000001E-3</v>
      </c>
    </row>
    <row r="384" spans="1:31" x14ac:dyDescent="0.2">
      <c r="A384" s="9" t="s">
        <v>669</v>
      </c>
      <c r="B384" s="4" t="s">
        <v>670</v>
      </c>
      <c r="C384" s="27">
        <v>2.913703145225374E-3</v>
      </c>
      <c r="D384" s="27">
        <v>2.3544294988600404E-3</v>
      </c>
      <c r="E384" s="27">
        <v>1.7918476048598068E-4</v>
      </c>
      <c r="F384" s="27">
        <v>1.10614136409979E-3</v>
      </c>
      <c r="G384" s="27">
        <v>1.1214959482313393E-3</v>
      </c>
      <c r="H384" s="27">
        <v>1.201001769109225E-3</v>
      </c>
      <c r="I384" s="27">
        <v>6.4740967846469897E-4</v>
      </c>
      <c r="J384" s="27">
        <v>2.8037758297917727E-3</v>
      </c>
      <c r="K384" s="27">
        <v>8.6330879585539322E-4</v>
      </c>
      <c r="L384" s="27">
        <v>6.0883263430468312E-3</v>
      </c>
      <c r="M384" s="27">
        <v>3.8066423329411836E-4</v>
      </c>
      <c r="N384" s="27">
        <v>1.4505227510502685E-3</v>
      </c>
      <c r="O384" s="27">
        <v>7.6319115384353943E-3</v>
      </c>
      <c r="P384" s="27">
        <v>1.8745020000000002E-4</v>
      </c>
      <c r="Q384" s="27">
        <v>2.5719119999999995E-3</v>
      </c>
      <c r="R384" s="27">
        <v>5.8002398999999994E-3</v>
      </c>
      <c r="S384" s="27">
        <v>6.8890500000000021E-5</v>
      </c>
      <c r="T384" s="27">
        <v>3.2936463E-3</v>
      </c>
      <c r="U384" s="27">
        <v>4.8274380000000011E-4</v>
      </c>
      <c r="V384" s="27">
        <v>7.6112946000000004E-3</v>
      </c>
      <c r="W384" s="27">
        <v>2.1182553000000004E-3</v>
      </c>
      <c r="X384" s="27">
        <v>9.1683900000000013E-4</v>
      </c>
      <c r="Y384" s="27">
        <v>6.9028281000000019E-3</v>
      </c>
      <c r="Z384" s="27">
        <v>4.1708520000000005E-4</v>
      </c>
      <c r="AA384" s="27">
        <v>1.6103367000000004E-3</v>
      </c>
      <c r="AB384" s="27">
        <v>2.4810786000000013E-3</v>
      </c>
      <c r="AC384" s="27">
        <v>7.678314000000001E-4</v>
      </c>
      <c r="AD384" s="27">
        <v>7.5345386759999994E-2</v>
      </c>
      <c r="AE384" s="27">
        <v>1.8721206000000001E-3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1.4594518439999999E-3</v>
      </c>
      <c r="D391" s="21">
        <f t="shared" ref="D391:AE391" si="169">+D392+D393</f>
        <v>1.1549521944E-2</v>
      </c>
      <c r="E391" s="21">
        <f t="shared" si="169"/>
        <v>1.8832992479999996E-3</v>
      </c>
      <c r="F391" s="21">
        <f t="shared" si="169"/>
        <v>4.3068051539999997E-3</v>
      </c>
      <c r="G391" s="21">
        <f t="shared" si="169"/>
        <v>5.1062333580000011E-3</v>
      </c>
      <c r="H391" s="21">
        <f t="shared" si="169"/>
        <v>5.5135422900000003E-3</v>
      </c>
      <c r="I391" s="21">
        <f t="shared" si="169"/>
        <v>6.0507805680000007E-3</v>
      </c>
      <c r="J391" s="21">
        <f t="shared" si="169"/>
        <v>8.1053503739999984E-3</v>
      </c>
      <c r="K391" s="21">
        <f t="shared" si="169"/>
        <v>1.247760396E-2</v>
      </c>
      <c r="L391" s="21">
        <f t="shared" si="169"/>
        <v>2.0279721276000001E-2</v>
      </c>
      <c r="M391" s="21">
        <f t="shared" si="169"/>
        <v>1.112951232E-3</v>
      </c>
      <c r="N391" s="21">
        <f t="shared" si="169"/>
        <v>1.4354626139999999E-3</v>
      </c>
      <c r="O391" s="21">
        <f t="shared" si="169"/>
        <v>7.0942108499999993E-3</v>
      </c>
      <c r="P391" s="21">
        <f t="shared" si="169"/>
        <v>4.3095450060000005E-3</v>
      </c>
      <c r="Q391" s="21">
        <f t="shared" si="169"/>
        <v>8.4634164900000003E-3</v>
      </c>
      <c r="R391" s="21">
        <f t="shared" si="169"/>
        <v>7.1241430500000001E-3</v>
      </c>
      <c r="S391" s="21">
        <f t="shared" si="169"/>
        <v>2.6963596439999998E-3</v>
      </c>
      <c r="T391" s="21">
        <f t="shared" si="169"/>
        <v>2.3609600279999995E-3</v>
      </c>
      <c r="U391" s="21">
        <f t="shared" si="169"/>
        <v>6.4000483560000005E-3</v>
      </c>
      <c r="V391" s="21">
        <f t="shared" si="169"/>
        <v>6.5718517319999998E-3</v>
      </c>
      <c r="W391" s="21">
        <f t="shared" si="169"/>
        <v>9.8557543799999963E-3</v>
      </c>
      <c r="X391" s="21">
        <f t="shared" si="169"/>
        <v>3.7118337479999999E-3</v>
      </c>
      <c r="Y391" s="21">
        <f t="shared" si="169"/>
        <v>1.2411472428E-2</v>
      </c>
      <c r="Z391" s="21">
        <f t="shared" si="169"/>
        <v>2.2838566679999998E-3</v>
      </c>
      <c r="AA391" s="21">
        <f t="shared" si="169"/>
        <v>2.4097376404800005E-3</v>
      </c>
      <c r="AB391" s="21">
        <f t="shared" si="169"/>
        <v>2.5497689238899997E-2</v>
      </c>
      <c r="AC391" s="21">
        <f t="shared" si="169"/>
        <v>4.5398460355200003E-3</v>
      </c>
      <c r="AD391" s="21">
        <f t="shared" si="169"/>
        <v>4.9886659075139998E-2</v>
      </c>
      <c r="AE391" s="21">
        <f t="shared" si="169"/>
        <v>5.1996177233999989E-3</v>
      </c>
    </row>
    <row r="392" spans="1:31" x14ac:dyDescent="0.2">
      <c r="A392" s="9" t="s">
        <v>679</v>
      </c>
      <c r="B392" s="4" t="s">
        <v>680</v>
      </c>
      <c r="C392" s="27">
        <v>1.4594518439999999E-3</v>
      </c>
      <c r="D392" s="27">
        <v>1.1549521944E-2</v>
      </c>
      <c r="E392" s="27">
        <v>1.8832992479999996E-3</v>
      </c>
      <c r="F392" s="27">
        <v>4.3068051539999997E-3</v>
      </c>
      <c r="G392" s="27">
        <v>5.1062333580000011E-3</v>
      </c>
      <c r="H392" s="27">
        <v>5.5135422900000003E-3</v>
      </c>
      <c r="I392" s="27">
        <v>6.0507805680000007E-3</v>
      </c>
      <c r="J392" s="27">
        <v>8.1053503739999984E-3</v>
      </c>
      <c r="K392" s="27">
        <v>1.247760396E-2</v>
      </c>
      <c r="L392" s="27">
        <v>2.0279721276000001E-2</v>
      </c>
      <c r="M392" s="27">
        <v>1.112951232E-3</v>
      </c>
      <c r="N392" s="27">
        <v>1.4354626139999999E-3</v>
      </c>
      <c r="O392" s="27">
        <v>7.0942108499999993E-3</v>
      </c>
      <c r="P392" s="27">
        <v>4.3095450060000005E-3</v>
      </c>
      <c r="Q392" s="27">
        <v>8.4634164900000003E-3</v>
      </c>
      <c r="R392" s="27">
        <v>7.1241430500000001E-3</v>
      </c>
      <c r="S392" s="27">
        <v>2.6963596439999998E-3</v>
      </c>
      <c r="T392" s="27">
        <v>2.3609600279999995E-3</v>
      </c>
      <c r="U392" s="27">
        <v>6.4000483560000005E-3</v>
      </c>
      <c r="V392" s="27">
        <v>6.5718517319999998E-3</v>
      </c>
      <c r="W392" s="27">
        <v>9.8557543799999963E-3</v>
      </c>
      <c r="X392" s="27">
        <v>3.7118337479999999E-3</v>
      </c>
      <c r="Y392" s="27">
        <v>1.2411472428E-2</v>
      </c>
      <c r="Z392" s="27">
        <v>2.2838566679999998E-3</v>
      </c>
      <c r="AA392" s="27">
        <v>2.4097376404800005E-3</v>
      </c>
      <c r="AB392" s="27">
        <v>2.5497689238899997E-2</v>
      </c>
      <c r="AC392" s="27">
        <v>4.5398460355200003E-3</v>
      </c>
      <c r="AD392" s="27">
        <v>4.9886659075139998E-2</v>
      </c>
      <c r="AE392" s="27">
        <v>5.1996177233999989E-3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</v>
      </c>
      <c r="L393" s="21">
        <f t="shared" si="171"/>
        <v>0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0</v>
      </c>
      <c r="R393" s="21">
        <f t="shared" si="171"/>
        <v>0</v>
      </c>
      <c r="S393" s="21">
        <f t="shared" si="171"/>
        <v>0</v>
      </c>
      <c r="T393" s="21">
        <f t="shared" si="171"/>
        <v>0</v>
      </c>
      <c r="U393" s="21">
        <f t="shared" si="171"/>
        <v>0</v>
      </c>
      <c r="V393" s="21">
        <f t="shared" si="171"/>
        <v>0</v>
      </c>
      <c r="W393" s="21">
        <f t="shared" si="171"/>
        <v>0</v>
      </c>
      <c r="X393" s="21">
        <f t="shared" si="171"/>
        <v>0</v>
      </c>
      <c r="Y393" s="21">
        <f t="shared" si="171"/>
        <v>0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1.6137886321258264</v>
      </c>
      <c r="D425" s="28">
        <f t="shared" ref="D425:AE425" si="182">+D426+D430+D431+D434</f>
        <v>1.6137825831741774</v>
      </c>
      <c r="E425" s="28">
        <f t="shared" si="182"/>
        <v>1.6718109908679866</v>
      </c>
      <c r="F425" s="28">
        <f t="shared" si="182"/>
        <v>1.6922823401337563</v>
      </c>
      <c r="G425" s="28">
        <f t="shared" si="182"/>
        <v>1.7272444355600087</v>
      </c>
      <c r="H425" s="28">
        <f t="shared" si="182"/>
        <v>1.797478907607617</v>
      </c>
      <c r="I425" s="28">
        <f t="shared" si="182"/>
        <v>1.889362668104591</v>
      </c>
      <c r="J425" s="28">
        <f t="shared" si="182"/>
        <v>1.9100311468242148</v>
      </c>
      <c r="K425" s="28">
        <f t="shared" si="182"/>
        <v>1.8746090557307544</v>
      </c>
      <c r="L425" s="28">
        <f t="shared" si="182"/>
        <v>1.9295733947459277</v>
      </c>
      <c r="M425" s="28">
        <f t="shared" si="182"/>
        <v>1.9790447106610425</v>
      </c>
      <c r="N425" s="28">
        <f t="shared" si="182"/>
        <v>2.2162855785320943</v>
      </c>
      <c r="O425" s="28">
        <f t="shared" si="182"/>
        <v>2.4054671373523275</v>
      </c>
      <c r="P425" s="28">
        <f t="shared" si="182"/>
        <v>2.8028532558270394</v>
      </c>
      <c r="Q425" s="28">
        <f t="shared" si="182"/>
        <v>3.2235196528092231</v>
      </c>
      <c r="R425" s="28">
        <f t="shared" si="182"/>
        <v>3.5465337837055753</v>
      </c>
      <c r="S425" s="28">
        <f t="shared" si="182"/>
        <v>4.2964525999731666</v>
      </c>
      <c r="T425" s="28">
        <f t="shared" si="182"/>
        <v>4.6455392704665925</v>
      </c>
      <c r="U425" s="28">
        <f t="shared" si="182"/>
        <v>4.979509231071729</v>
      </c>
      <c r="V425" s="28">
        <f t="shared" si="182"/>
        <v>4.6708268452660375</v>
      </c>
      <c r="W425" s="28">
        <f t="shared" si="182"/>
        <v>5.314398003597927</v>
      </c>
      <c r="X425" s="28">
        <f t="shared" si="182"/>
        <v>5.6728423650708466</v>
      </c>
      <c r="Y425" s="28">
        <f t="shared" si="182"/>
        <v>5.8472867330120604</v>
      </c>
      <c r="Z425" s="28">
        <f t="shared" si="182"/>
        <v>6.133082348579677</v>
      </c>
      <c r="AA425" s="28">
        <f t="shared" si="182"/>
        <v>6.6973485310486431</v>
      </c>
      <c r="AB425" s="28">
        <f t="shared" si="182"/>
        <v>7.3365656558828762</v>
      </c>
      <c r="AC425" s="28">
        <f t="shared" si="182"/>
        <v>7.5133658793742013</v>
      </c>
      <c r="AD425" s="28">
        <f t="shared" si="182"/>
        <v>8.0430706194269082</v>
      </c>
      <c r="AE425" s="28">
        <f t="shared" si="182"/>
        <v>8.4495066289259171</v>
      </c>
    </row>
    <row r="426" spans="1:31" x14ac:dyDescent="0.2">
      <c r="A426" s="80" t="s">
        <v>723</v>
      </c>
      <c r="B426" s="4" t="s">
        <v>724</v>
      </c>
      <c r="C426" s="21">
        <f>+C427+C428+C429</f>
        <v>0.60079882072402979</v>
      </c>
      <c r="D426" s="21">
        <f t="shared" ref="D426:AE426" si="183">+D427+D428+D429</f>
        <v>0.6177617529260554</v>
      </c>
      <c r="E426" s="21">
        <f t="shared" si="183"/>
        <v>0.66596786256238438</v>
      </c>
      <c r="F426" s="21">
        <f t="shared" si="183"/>
        <v>0.71615073963442533</v>
      </c>
      <c r="G426" s="21">
        <f t="shared" si="183"/>
        <v>0.76224446690476044</v>
      </c>
      <c r="H426" s="21">
        <f t="shared" si="183"/>
        <v>0.80886700689444857</v>
      </c>
      <c r="I426" s="21">
        <f t="shared" si="183"/>
        <v>0.86232522423278946</v>
      </c>
      <c r="J426" s="21">
        <f t="shared" si="183"/>
        <v>0.91477927461522912</v>
      </c>
      <c r="K426" s="21">
        <f t="shared" si="183"/>
        <v>0.96993373594614596</v>
      </c>
      <c r="L426" s="21">
        <f t="shared" si="183"/>
        <v>1.0226783847215315</v>
      </c>
      <c r="M426" s="21">
        <f t="shared" si="183"/>
        <v>1.0662456200084496</v>
      </c>
      <c r="N426" s="21">
        <f t="shared" si="183"/>
        <v>1.4006024302574174</v>
      </c>
      <c r="O426" s="21">
        <f t="shared" si="183"/>
        <v>1.7135532138661165</v>
      </c>
      <c r="P426" s="21">
        <f t="shared" si="183"/>
        <v>2.0153716609842567</v>
      </c>
      <c r="Q426" s="21">
        <f t="shared" si="183"/>
        <v>2.3225855667088049</v>
      </c>
      <c r="R426" s="21">
        <f t="shared" si="183"/>
        <v>2.6254836463006499</v>
      </c>
      <c r="S426" s="21">
        <f t="shared" si="183"/>
        <v>2.9260396829971662</v>
      </c>
      <c r="T426" s="21">
        <f t="shared" si="183"/>
        <v>3.2690060728826285</v>
      </c>
      <c r="U426" s="21">
        <f t="shared" si="183"/>
        <v>3.6259380765010198</v>
      </c>
      <c r="V426" s="21">
        <f t="shared" si="183"/>
        <v>4.0003006476581273</v>
      </c>
      <c r="W426" s="21">
        <f t="shared" si="183"/>
        <v>4.344987202320362</v>
      </c>
      <c r="X426" s="21">
        <f t="shared" si="183"/>
        <v>4.6874270627378518</v>
      </c>
      <c r="Y426" s="21">
        <f t="shared" si="183"/>
        <v>5.0276259502493481</v>
      </c>
      <c r="Z426" s="21">
        <f t="shared" si="183"/>
        <v>5.3587302578700093</v>
      </c>
      <c r="AA426" s="21">
        <f t="shared" si="183"/>
        <v>5.6444259052860168</v>
      </c>
      <c r="AB426" s="21">
        <f t="shared" si="183"/>
        <v>5.9546354521382874</v>
      </c>
      <c r="AC426" s="21">
        <f t="shared" si="183"/>
        <v>6.4320541609193018</v>
      </c>
      <c r="AD426" s="21">
        <f t="shared" si="183"/>
        <v>6.8951028228077638</v>
      </c>
      <c r="AE426" s="21">
        <f t="shared" si="183"/>
        <v>7.2627975020819164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5.5513250136038507E-2</v>
      </c>
      <c r="F427" s="27">
        <v>0.10820298948878342</v>
      </c>
      <c r="G427" s="27">
        <v>0.1565857940900455</v>
      </c>
      <c r="H427" s="27">
        <v>0.20164626480419284</v>
      </c>
      <c r="I427" s="27">
        <v>0.24927174605877275</v>
      </c>
      <c r="J427" s="27">
        <v>0.31944103826256109</v>
      </c>
      <c r="K427" s="27">
        <v>0.39051091240265157</v>
      </c>
      <c r="L427" s="27">
        <v>0.46105226642733443</v>
      </c>
      <c r="M427" s="27">
        <v>0.53947594562375023</v>
      </c>
      <c r="N427" s="27">
        <v>0.7729409461236364</v>
      </c>
      <c r="O427" s="27">
        <v>1.0117698757523959</v>
      </c>
      <c r="P427" s="27">
        <v>1.2525261293616394</v>
      </c>
      <c r="Q427" s="27">
        <v>1.514097095616932</v>
      </c>
      <c r="R427" s="27">
        <v>1.7925958261960997</v>
      </c>
      <c r="S427" s="27">
        <v>2.0729871617033471</v>
      </c>
      <c r="T427" s="27">
        <v>2.3402798376254079</v>
      </c>
      <c r="U427" s="27">
        <v>2.6398167688039411</v>
      </c>
      <c r="V427" s="27">
        <v>2.9145053643858199</v>
      </c>
      <c r="W427" s="27">
        <v>3.2503611012647222</v>
      </c>
      <c r="X427" s="27">
        <v>3.5767654566294396</v>
      </c>
      <c r="Y427" s="27">
        <v>3.8663529050911056</v>
      </c>
      <c r="Z427" s="27">
        <v>4.218566002297333</v>
      </c>
      <c r="AA427" s="27">
        <v>4.4632987818316545</v>
      </c>
      <c r="AB427" s="27">
        <v>4.7994164526584102</v>
      </c>
      <c r="AC427" s="27">
        <v>5.157207744670286</v>
      </c>
      <c r="AD427" s="27">
        <v>5.5764096824077267</v>
      </c>
      <c r="AE427" s="27">
        <v>6.0595519821897934</v>
      </c>
    </row>
    <row r="428" spans="1:31" x14ac:dyDescent="0.2">
      <c r="A428" s="80" t="s">
        <v>726</v>
      </c>
      <c r="B428" s="4" t="s">
        <v>818</v>
      </c>
      <c r="C428" s="27">
        <v>0.11514465695197203</v>
      </c>
      <c r="D428" s="27">
        <v>0.11835496824521033</v>
      </c>
      <c r="E428" s="27">
        <v>0.12204051170218057</v>
      </c>
      <c r="F428" s="27">
        <v>0.12403103755035892</v>
      </c>
      <c r="G428" s="27">
        <v>0.12491208354919954</v>
      </c>
      <c r="H428" s="27">
        <v>0.12518854019551412</v>
      </c>
      <c r="I428" s="27">
        <v>0.12618340500657041</v>
      </c>
      <c r="J428" s="27">
        <v>0.12372610191683792</v>
      </c>
      <c r="K428" s="27">
        <v>0.12170063171891619</v>
      </c>
      <c r="L428" s="27">
        <v>0.12042077733976245</v>
      </c>
      <c r="M428" s="27">
        <v>0.11199946892756348</v>
      </c>
      <c r="N428" s="27">
        <v>0.13644322230202582</v>
      </c>
      <c r="O428" s="27">
        <v>0.15039053596751661</v>
      </c>
      <c r="P428" s="27">
        <v>0.16200593435341956</v>
      </c>
      <c r="Q428" s="27">
        <v>0.17112892928899545</v>
      </c>
      <c r="R428" s="27">
        <v>0.17418009647926416</v>
      </c>
      <c r="S428" s="27">
        <v>0.1773633245293611</v>
      </c>
      <c r="T428" s="27">
        <v>0.20001918741097302</v>
      </c>
      <c r="U428" s="27">
        <v>0.22601110269978616</v>
      </c>
      <c r="V428" s="27">
        <v>0.23449621485561131</v>
      </c>
      <c r="W428" s="27">
        <v>0.21790788894283308</v>
      </c>
      <c r="X428" s="27">
        <v>0.21455582474825527</v>
      </c>
      <c r="Y428" s="27">
        <v>0.21577046101903552</v>
      </c>
      <c r="Z428" s="27">
        <v>0.21162075493150201</v>
      </c>
      <c r="AA428" s="27">
        <v>0.21202982080218438</v>
      </c>
      <c r="AB428" s="27">
        <v>0.16697894474483652</v>
      </c>
      <c r="AC428" s="27">
        <v>0.17280750890803345</v>
      </c>
      <c r="AD428" s="27">
        <v>0.16875196708255005</v>
      </c>
      <c r="AE428" s="27">
        <v>0.19887748727091886</v>
      </c>
    </row>
    <row r="429" spans="1:31" x14ac:dyDescent="0.2">
      <c r="A429" s="80" t="s">
        <v>727</v>
      </c>
      <c r="B429" s="4" t="s">
        <v>819</v>
      </c>
      <c r="C429" s="27">
        <v>0.48565416377205772</v>
      </c>
      <c r="D429" s="27">
        <v>0.49940678468084504</v>
      </c>
      <c r="E429" s="27">
        <v>0.4884141007241653</v>
      </c>
      <c r="F429" s="27">
        <v>0.48391671259528296</v>
      </c>
      <c r="G429" s="27">
        <v>0.48074658926551539</v>
      </c>
      <c r="H429" s="27">
        <v>0.48203220189474166</v>
      </c>
      <c r="I429" s="27">
        <v>0.48687007316744629</v>
      </c>
      <c r="J429" s="27">
        <v>0.47161213443583011</v>
      </c>
      <c r="K429" s="27">
        <v>0.45772219182457813</v>
      </c>
      <c r="L429" s="27">
        <v>0.44120534095443464</v>
      </c>
      <c r="M429" s="27">
        <v>0.41477020545713583</v>
      </c>
      <c r="N429" s="27">
        <v>0.49121826183175515</v>
      </c>
      <c r="O429" s="27">
        <v>0.55139280214620401</v>
      </c>
      <c r="P429" s="27">
        <v>0.60083959726919767</v>
      </c>
      <c r="Q429" s="27">
        <v>0.63735954180287757</v>
      </c>
      <c r="R429" s="27">
        <v>0.65870772362528607</v>
      </c>
      <c r="S429" s="27">
        <v>0.67568919676445771</v>
      </c>
      <c r="T429" s="27">
        <v>0.72870704784624751</v>
      </c>
      <c r="U429" s="27">
        <v>0.76011020499729254</v>
      </c>
      <c r="V429" s="27">
        <v>0.85129906841669589</v>
      </c>
      <c r="W429" s="27">
        <v>0.87671821211280709</v>
      </c>
      <c r="X429" s="27">
        <v>0.89610578136015651</v>
      </c>
      <c r="Y429" s="27">
        <v>0.94550258413920618</v>
      </c>
      <c r="Z429" s="27">
        <v>0.9285435006411743</v>
      </c>
      <c r="AA429" s="27">
        <v>0.96909730265217775</v>
      </c>
      <c r="AB429" s="27">
        <v>0.98824005473504073</v>
      </c>
      <c r="AC429" s="27">
        <v>1.102038907340982</v>
      </c>
      <c r="AD429" s="27">
        <v>1.1499411733174869</v>
      </c>
      <c r="AE429" s="27">
        <v>1.0043680326212039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5.4499662655875761E-2</v>
      </c>
      <c r="D431" s="21">
        <f t="shared" ref="D431:AE431" si="185">+D432+D433</f>
        <v>5.5362397850916151E-2</v>
      </c>
      <c r="E431" s="21">
        <f t="shared" si="185"/>
        <v>5.4607876603689841E-2</v>
      </c>
      <c r="F431" s="21">
        <f t="shared" si="185"/>
        <v>5.5294126604770524E-2</v>
      </c>
      <c r="G431" s="21">
        <f t="shared" si="185"/>
        <v>5.5624645516246761E-2</v>
      </c>
      <c r="H431" s="21">
        <f t="shared" si="185"/>
        <v>5.6825648578314222E-2</v>
      </c>
      <c r="I431" s="21">
        <f t="shared" si="185"/>
        <v>5.801718411064382E-2</v>
      </c>
      <c r="J431" s="21">
        <f t="shared" si="185"/>
        <v>5.9358184204132268E-2</v>
      </c>
      <c r="K431" s="21">
        <f t="shared" si="185"/>
        <v>5.9930656852598158E-2</v>
      </c>
      <c r="L431" s="21">
        <f t="shared" si="185"/>
        <v>5.9265159896952357E-2</v>
      </c>
      <c r="M431" s="21">
        <f t="shared" si="185"/>
        <v>6.0028324861018292E-2</v>
      </c>
      <c r="N431" s="21">
        <f t="shared" si="185"/>
        <v>6.0225601861089509E-2</v>
      </c>
      <c r="O431" s="21">
        <f t="shared" si="185"/>
        <v>6.3404073385092796E-2</v>
      </c>
      <c r="P431" s="21">
        <f t="shared" si="185"/>
        <v>6.8535907737501262E-2</v>
      </c>
      <c r="Q431" s="21">
        <f t="shared" si="185"/>
        <v>7.1757156242563139E-2</v>
      </c>
      <c r="R431" s="21">
        <f t="shared" si="185"/>
        <v>7.3869859659023429E-2</v>
      </c>
      <c r="S431" s="21">
        <f t="shared" si="185"/>
        <v>8.1536775443245543E-2</v>
      </c>
      <c r="T431" s="21">
        <f t="shared" si="185"/>
        <v>8.9311792327186279E-2</v>
      </c>
      <c r="U431" s="21">
        <f t="shared" si="185"/>
        <v>9.5143753727030669E-2</v>
      </c>
      <c r="V431" s="21">
        <f t="shared" si="185"/>
        <v>9.6019940212110938E-2</v>
      </c>
      <c r="W431" s="21">
        <f t="shared" si="185"/>
        <v>9.6340640800727878E-2</v>
      </c>
      <c r="X431" s="21">
        <f t="shared" si="185"/>
        <v>9.6234015348722432E-2</v>
      </c>
      <c r="Y431" s="21">
        <f t="shared" si="185"/>
        <v>9.5866468631044741E-2</v>
      </c>
      <c r="Z431" s="21">
        <f t="shared" si="185"/>
        <v>9.6594094103631553E-2</v>
      </c>
      <c r="AA431" s="21">
        <f t="shared" si="185"/>
        <v>9.9482210745802296E-2</v>
      </c>
      <c r="AB431" s="21">
        <f t="shared" si="185"/>
        <v>0.10258307622584864</v>
      </c>
      <c r="AC431" s="21">
        <f t="shared" si="185"/>
        <v>0.10563418589556928</v>
      </c>
      <c r="AD431" s="21">
        <f t="shared" si="185"/>
        <v>0.10507103181973169</v>
      </c>
      <c r="AE431" s="21">
        <f t="shared" si="185"/>
        <v>0.11077949213333793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5.4499662655875761E-2</v>
      </c>
      <c r="D433" s="27">
        <v>5.5362397850916151E-2</v>
      </c>
      <c r="E433" s="27">
        <v>5.4607876603689841E-2</v>
      </c>
      <c r="F433" s="27">
        <v>5.5294126604770524E-2</v>
      </c>
      <c r="G433" s="27">
        <v>5.5624645516246761E-2</v>
      </c>
      <c r="H433" s="27">
        <v>5.6825648578314222E-2</v>
      </c>
      <c r="I433" s="27">
        <v>5.801718411064382E-2</v>
      </c>
      <c r="J433" s="27">
        <v>5.9358184204132268E-2</v>
      </c>
      <c r="K433" s="27">
        <v>5.9930656852598158E-2</v>
      </c>
      <c r="L433" s="27">
        <v>5.9265159896952357E-2</v>
      </c>
      <c r="M433" s="27">
        <v>6.0028324861018292E-2</v>
      </c>
      <c r="N433" s="27">
        <v>6.0225601861089509E-2</v>
      </c>
      <c r="O433" s="27">
        <v>6.3404073385092796E-2</v>
      </c>
      <c r="P433" s="27">
        <v>6.8535907737501262E-2</v>
      </c>
      <c r="Q433" s="27">
        <v>7.1757156242563139E-2</v>
      </c>
      <c r="R433" s="27">
        <v>7.3869859659023429E-2</v>
      </c>
      <c r="S433" s="27">
        <v>8.1536775443245543E-2</v>
      </c>
      <c r="T433" s="27">
        <v>8.9311792327186279E-2</v>
      </c>
      <c r="U433" s="27">
        <v>9.5143753727030669E-2</v>
      </c>
      <c r="V433" s="27">
        <v>9.6019940212110938E-2</v>
      </c>
      <c r="W433" s="27">
        <v>9.6340640800727878E-2</v>
      </c>
      <c r="X433" s="27">
        <v>9.6234015348722432E-2</v>
      </c>
      <c r="Y433" s="27">
        <v>9.5866468631044741E-2</v>
      </c>
      <c r="Z433" s="27">
        <v>9.6594094103631553E-2</v>
      </c>
      <c r="AA433" s="27">
        <v>9.9482210745802296E-2</v>
      </c>
      <c r="AB433" s="27">
        <v>0.10258307622584864</v>
      </c>
      <c r="AC433" s="27">
        <v>0.10563418589556928</v>
      </c>
      <c r="AD433" s="27">
        <v>0.10507103181973169</v>
      </c>
      <c r="AE433" s="27">
        <v>0.11077949213333793</v>
      </c>
    </row>
    <row r="434" spans="1:31" x14ac:dyDescent="0.2">
      <c r="A434" s="80" t="s">
        <v>736</v>
      </c>
      <c r="B434" s="4" t="s">
        <v>737</v>
      </c>
      <c r="C434" s="21">
        <f>+C435+C436</f>
        <v>0.95849014874592064</v>
      </c>
      <c r="D434" s="21">
        <f t="shared" ref="D434:AE434" si="186">+D435+D436</f>
        <v>0.94065843239720592</v>
      </c>
      <c r="E434" s="21">
        <f t="shared" si="186"/>
        <v>0.95123525170191225</v>
      </c>
      <c r="F434" s="21">
        <f t="shared" si="186"/>
        <v>0.9208374738945605</v>
      </c>
      <c r="G434" s="21">
        <f t="shared" si="186"/>
        <v>0.9093753231390016</v>
      </c>
      <c r="H434" s="21">
        <f t="shared" si="186"/>
        <v>0.93178625213485433</v>
      </c>
      <c r="I434" s="21">
        <f t="shared" si="186"/>
        <v>0.9690202597611578</v>
      </c>
      <c r="J434" s="21">
        <f t="shared" si="186"/>
        <v>0.9358936880048534</v>
      </c>
      <c r="K434" s="21">
        <f t="shared" si="186"/>
        <v>0.84474466293201034</v>
      </c>
      <c r="L434" s="21">
        <f t="shared" si="186"/>
        <v>0.84762985012744374</v>
      </c>
      <c r="M434" s="21">
        <f t="shared" si="186"/>
        <v>0.85277076579157463</v>
      </c>
      <c r="N434" s="21">
        <f t="shared" si="186"/>
        <v>0.75545754641358753</v>
      </c>
      <c r="O434" s="21">
        <f t="shared" si="186"/>
        <v>0.62850985010111815</v>
      </c>
      <c r="P434" s="21">
        <f t="shared" si="186"/>
        <v>0.71894568710528151</v>
      </c>
      <c r="Q434" s="21">
        <f t="shared" si="186"/>
        <v>0.82917692985785485</v>
      </c>
      <c r="R434" s="21">
        <f t="shared" si="186"/>
        <v>0.84718027774590199</v>
      </c>
      <c r="S434" s="21">
        <f t="shared" si="186"/>
        <v>1.288876141532755</v>
      </c>
      <c r="T434" s="21">
        <f t="shared" si="186"/>
        <v>1.2872214052567781</v>
      </c>
      <c r="U434" s="21">
        <f t="shared" si="186"/>
        <v>1.258427400843678</v>
      </c>
      <c r="V434" s="21">
        <f t="shared" si="186"/>
        <v>0.5745062573957993</v>
      </c>
      <c r="W434" s="21">
        <f t="shared" si="186"/>
        <v>0.87307016047683761</v>
      </c>
      <c r="X434" s="21">
        <f t="shared" si="186"/>
        <v>0.88918128698427279</v>
      </c>
      <c r="Y434" s="21">
        <f t="shared" si="186"/>
        <v>0.72379431413166673</v>
      </c>
      <c r="Z434" s="21">
        <f t="shared" si="186"/>
        <v>0.67775799660603631</v>
      </c>
      <c r="AA434" s="21">
        <f t="shared" si="186"/>
        <v>0.95344041501682386</v>
      </c>
      <c r="AB434" s="21">
        <f t="shared" si="186"/>
        <v>1.27934712751874</v>
      </c>
      <c r="AC434" s="21">
        <f t="shared" si="186"/>
        <v>0.97567753255933032</v>
      </c>
      <c r="AD434" s="21">
        <f t="shared" si="186"/>
        <v>1.042896764799413</v>
      </c>
      <c r="AE434" s="21">
        <f t="shared" si="186"/>
        <v>1.0759296347106622</v>
      </c>
    </row>
    <row r="435" spans="1:31" x14ac:dyDescent="0.2">
      <c r="A435" s="80" t="s">
        <v>738</v>
      </c>
      <c r="B435" s="4" t="s">
        <v>739</v>
      </c>
      <c r="C435" s="27">
        <v>0.86709892999190075</v>
      </c>
      <c r="D435" s="27">
        <v>0.83299892272471299</v>
      </c>
      <c r="E435" s="27">
        <v>0.81092402105589434</v>
      </c>
      <c r="F435" s="27">
        <v>0.79741945294743233</v>
      </c>
      <c r="G435" s="27">
        <v>0.78524093297844599</v>
      </c>
      <c r="H435" s="27">
        <v>0.75743371907132284</v>
      </c>
      <c r="I435" s="27">
        <v>0.69770486357307326</v>
      </c>
      <c r="J435" s="27">
        <v>0.64802887761877437</v>
      </c>
      <c r="K435" s="27">
        <v>0.58956653949360738</v>
      </c>
      <c r="L435" s="27">
        <v>0.58993889800698085</v>
      </c>
      <c r="M435" s="27">
        <v>0.58534729213570214</v>
      </c>
      <c r="N435" s="27">
        <v>0.56985270787003106</v>
      </c>
      <c r="O435" s="27">
        <v>0.44202361394411749</v>
      </c>
      <c r="P435" s="27">
        <v>0.45784343555535939</v>
      </c>
      <c r="Q435" s="27">
        <v>0.53257812561189466</v>
      </c>
      <c r="R435" s="27">
        <v>0.47307079280625702</v>
      </c>
      <c r="S435" s="27">
        <v>0.49086739847428107</v>
      </c>
      <c r="T435" s="27">
        <v>0.46521944973957063</v>
      </c>
      <c r="U435" s="27">
        <v>0.42381605488018248</v>
      </c>
      <c r="V435" s="27">
        <v>0.4071495821146377</v>
      </c>
      <c r="W435" s="27">
        <v>0.34910330799016864</v>
      </c>
      <c r="X435" s="27">
        <v>0.34181205654652996</v>
      </c>
      <c r="Y435" s="27">
        <v>0.33912007843887276</v>
      </c>
      <c r="Z435" s="27">
        <v>0.3926928163008751</v>
      </c>
      <c r="AA435" s="27">
        <v>0.39397102034621007</v>
      </c>
      <c r="AB435" s="27">
        <v>0.39782412771586961</v>
      </c>
      <c r="AC435" s="27">
        <v>0.39833269363214691</v>
      </c>
      <c r="AD435" s="27">
        <v>0.37502283328184621</v>
      </c>
      <c r="AE435" s="27">
        <v>0.36077079112346278</v>
      </c>
    </row>
    <row r="436" spans="1:31" x14ac:dyDescent="0.2">
      <c r="A436" s="80" t="s">
        <v>740</v>
      </c>
      <c r="B436" s="4" t="s">
        <v>741</v>
      </c>
      <c r="C436" s="27">
        <v>9.1391218754019898E-2</v>
      </c>
      <c r="D436" s="27">
        <v>0.10765950967249298</v>
      </c>
      <c r="E436" s="27">
        <v>0.14031123064601789</v>
      </c>
      <c r="F436" s="27">
        <v>0.1234180209471282</v>
      </c>
      <c r="G436" s="27">
        <v>0.12413439016055566</v>
      </c>
      <c r="H436" s="27">
        <v>0.17435253306353143</v>
      </c>
      <c r="I436" s="27">
        <v>0.27131539618808453</v>
      </c>
      <c r="J436" s="27">
        <v>0.28786481038607897</v>
      </c>
      <c r="K436" s="27">
        <v>0.2551781234384029</v>
      </c>
      <c r="L436" s="27">
        <v>0.25769095212046295</v>
      </c>
      <c r="M436" s="27">
        <v>0.26742347365587255</v>
      </c>
      <c r="N436" s="27">
        <v>0.18560483854355647</v>
      </c>
      <c r="O436" s="27">
        <v>0.18648623615700061</v>
      </c>
      <c r="P436" s="27">
        <v>0.26110225154992217</v>
      </c>
      <c r="Q436" s="27">
        <v>0.29659880424596019</v>
      </c>
      <c r="R436" s="27">
        <v>0.37410948493964497</v>
      </c>
      <c r="S436" s="27">
        <v>0.7980087430584738</v>
      </c>
      <c r="T436" s="27">
        <v>0.82200195551720756</v>
      </c>
      <c r="U436" s="27">
        <v>0.83461134596349551</v>
      </c>
      <c r="V436" s="27">
        <v>0.1673566752811616</v>
      </c>
      <c r="W436" s="27">
        <v>0.52396685248666897</v>
      </c>
      <c r="X436" s="27">
        <v>0.54736923043774277</v>
      </c>
      <c r="Y436" s="27">
        <v>0.38467423569279396</v>
      </c>
      <c r="Z436" s="27">
        <v>0.28506518030516126</v>
      </c>
      <c r="AA436" s="27">
        <v>0.55946939467061385</v>
      </c>
      <c r="AB436" s="27">
        <v>0.88152299980287041</v>
      </c>
      <c r="AC436" s="27">
        <v>0.57734483892718336</v>
      </c>
      <c r="AD436" s="27">
        <v>0.6678739315175668</v>
      </c>
      <c r="AE436" s="27">
        <v>0.71515884358719939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19.756705879516971</v>
      </c>
      <c r="D455" s="28">
        <f t="shared" si="190"/>
        <v>19.88982780436362</v>
      </c>
      <c r="E455" s="28">
        <f t="shared" si="190"/>
        <v>19.870346964464332</v>
      </c>
      <c r="F455" s="28">
        <f t="shared" si="190"/>
        <v>20.074260854279565</v>
      </c>
      <c r="G455" s="28">
        <f t="shared" si="190"/>
        <v>20.125426760035452</v>
      </c>
      <c r="H455" s="28">
        <f t="shared" si="190"/>
        <v>20.277128912049211</v>
      </c>
      <c r="I455" s="28">
        <f t="shared" si="190"/>
        <v>20.569105736123277</v>
      </c>
      <c r="J455" s="28">
        <f t="shared" si="190"/>
        <v>21.173956322089513</v>
      </c>
      <c r="K455" s="28">
        <f t="shared" si="190"/>
        <v>20.514722904050664</v>
      </c>
      <c r="L455" s="28">
        <f t="shared" si="190"/>
        <v>20.378979147307103</v>
      </c>
      <c r="M455" s="28">
        <f t="shared" si="190"/>
        <v>19.456246870457495</v>
      </c>
      <c r="N455" s="28">
        <f t="shared" si="190"/>
        <v>18.663034523582045</v>
      </c>
      <c r="O455" s="28">
        <f t="shared" si="190"/>
        <v>18.637915156797508</v>
      </c>
      <c r="P455" s="28">
        <f t="shared" si="190"/>
        <v>18.484015317665023</v>
      </c>
      <c r="Q455" s="28">
        <f t="shared" si="190"/>
        <v>18.714740501142252</v>
      </c>
      <c r="R455" s="28">
        <f t="shared" si="190"/>
        <v>19.060644390350618</v>
      </c>
      <c r="S455" s="28">
        <f t="shared" si="190"/>
        <v>19.520435805419581</v>
      </c>
      <c r="T455" s="28">
        <f t="shared" si="190"/>
        <v>22.1628819841237</v>
      </c>
      <c r="U455" s="28">
        <f t="shared" si="190"/>
        <v>18.696051022011687</v>
      </c>
      <c r="V455" s="28">
        <f t="shared" si="190"/>
        <v>17.278453610688516</v>
      </c>
      <c r="W455" s="28">
        <f t="shared" si="190"/>
        <v>18.774161003683169</v>
      </c>
      <c r="X455" s="28">
        <f t="shared" si="190"/>
        <v>16.028531908570994</v>
      </c>
      <c r="Y455" s="28">
        <f t="shared" si="190"/>
        <v>19.149475826144815</v>
      </c>
      <c r="Z455" s="28">
        <f t="shared" si="190"/>
        <v>19.25631392073312</v>
      </c>
      <c r="AA455" s="28">
        <f t="shared" si="190"/>
        <v>19.451618806128842</v>
      </c>
      <c r="AB455" s="28">
        <f t="shared" si="190"/>
        <v>20.722049731503663</v>
      </c>
      <c r="AC455" s="28">
        <f t="shared" si="190"/>
        <v>18.915530766737231</v>
      </c>
      <c r="AD455" s="28">
        <f t="shared" si="190"/>
        <v>22.757287484826733</v>
      </c>
      <c r="AE455" s="28">
        <f t="shared" si="190"/>
        <v>18.129303702794289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0.55875069482928075</v>
      </c>
      <c r="D456" s="28">
        <f t="shared" si="191"/>
        <v>0.60812912047641388</v>
      </c>
      <c r="E456" s="28">
        <f t="shared" si="191"/>
        <v>0.61725052322178908</v>
      </c>
      <c r="F456" s="28">
        <f t="shared" si="191"/>
        <v>0.60222206608153506</v>
      </c>
      <c r="G456" s="28">
        <f t="shared" si="191"/>
        <v>0.61155352140440855</v>
      </c>
      <c r="H456" s="28">
        <f t="shared" si="191"/>
        <v>0.60931351147764323</v>
      </c>
      <c r="I456" s="28">
        <f t="shared" si="191"/>
        <v>0.71867222302287104</v>
      </c>
      <c r="J456" s="28">
        <f t="shared" si="191"/>
        <v>0.6185022922018335</v>
      </c>
      <c r="K456" s="28">
        <f t="shared" si="191"/>
        <v>0.57966019293646975</v>
      </c>
      <c r="L456" s="28">
        <f t="shared" si="191"/>
        <v>0.58543649009440968</v>
      </c>
      <c r="M456" s="28">
        <f t="shared" si="191"/>
        <v>0.57782687867922444</v>
      </c>
      <c r="N456" s="28">
        <f t="shared" si="191"/>
        <v>0.56824511773117925</v>
      </c>
      <c r="O456" s="28">
        <f t="shared" si="191"/>
        <v>0.57585163952911067</v>
      </c>
      <c r="P456" s="28">
        <f t="shared" si="191"/>
        <v>0.57514355002221351</v>
      </c>
      <c r="Q456" s="28">
        <f t="shared" si="191"/>
        <v>0.59709993801056127</v>
      </c>
      <c r="R456" s="28">
        <f t="shared" si="191"/>
        <v>0.58791728812606181</v>
      </c>
      <c r="S456" s="28">
        <f t="shared" si="191"/>
        <v>0.71352348319737624</v>
      </c>
      <c r="T456" s="28">
        <f t="shared" si="191"/>
        <v>0.73916369991269959</v>
      </c>
      <c r="U456" s="28">
        <f t="shared" si="191"/>
        <v>0.74752872413081528</v>
      </c>
      <c r="V456" s="28">
        <f t="shared" si="191"/>
        <v>0.75526145570776249</v>
      </c>
      <c r="W456" s="28">
        <f t="shared" si="191"/>
        <v>0.74417004911263551</v>
      </c>
      <c r="X456" s="28">
        <f t="shared" si="191"/>
        <v>0.78286339997072163</v>
      </c>
      <c r="Y456" s="28">
        <f t="shared" si="191"/>
        <v>0.78931151802208377</v>
      </c>
      <c r="Z456" s="28">
        <f t="shared" si="191"/>
        <v>0.80124506631424786</v>
      </c>
      <c r="AA456" s="28">
        <f t="shared" si="191"/>
        <v>0.85460002644301336</v>
      </c>
      <c r="AB456" s="28">
        <f t="shared" si="191"/>
        <v>0.95195455018490871</v>
      </c>
      <c r="AC456" s="28">
        <f t="shared" si="191"/>
        <v>0.97146026106606509</v>
      </c>
      <c r="AD456" s="28">
        <f t="shared" si="191"/>
        <v>0.94986168392540904</v>
      </c>
      <c r="AE456" s="28">
        <f t="shared" si="191"/>
        <v>0.96474946246461113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0.55875069482928075</v>
      </c>
      <c r="D457" s="21">
        <f t="shared" si="192"/>
        <v>0.60812912047641388</v>
      </c>
      <c r="E457" s="21">
        <f t="shared" si="192"/>
        <v>0.61725052322178908</v>
      </c>
      <c r="F457" s="21">
        <f t="shared" si="192"/>
        <v>0.60222206608153506</v>
      </c>
      <c r="G457" s="21">
        <f t="shared" si="192"/>
        <v>0.61155352140440855</v>
      </c>
      <c r="H457" s="21">
        <f t="shared" si="192"/>
        <v>0.60931351147764323</v>
      </c>
      <c r="I457" s="21">
        <f t="shared" si="192"/>
        <v>0.71867222302287104</v>
      </c>
      <c r="J457" s="21">
        <f t="shared" si="192"/>
        <v>0.6185022922018335</v>
      </c>
      <c r="K457" s="21">
        <f t="shared" si="192"/>
        <v>0.57966019293646975</v>
      </c>
      <c r="L457" s="21">
        <f t="shared" si="192"/>
        <v>0.58543649009440968</v>
      </c>
      <c r="M457" s="21">
        <f t="shared" si="192"/>
        <v>0.57782687867922444</v>
      </c>
      <c r="N457" s="21">
        <f t="shared" si="192"/>
        <v>0.56824511773117925</v>
      </c>
      <c r="O457" s="21">
        <f t="shared" si="192"/>
        <v>0.57585163952911067</v>
      </c>
      <c r="P457" s="21">
        <f t="shared" si="192"/>
        <v>0.57514355002221351</v>
      </c>
      <c r="Q457" s="21">
        <f t="shared" si="192"/>
        <v>0.59709993801056127</v>
      </c>
      <c r="R457" s="21">
        <f t="shared" si="192"/>
        <v>0.58791728812606181</v>
      </c>
      <c r="S457" s="21">
        <f t="shared" si="192"/>
        <v>0.71352348319737624</v>
      </c>
      <c r="T457" s="21">
        <f t="shared" si="192"/>
        <v>0.73916369991269959</v>
      </c>
      <c r="U457" s="21">
        <f t="shared" si="192"/>
        <v>0.74752872413081528</v>
      </c>
      <c r="V457" s="21">
        <f t="shared" si="192"/>
        <v>0.75526145570776249</v>
      </c>
      <c r="W457" s="21">
        <f t="shared" si="192"/>
        <v>0.74417004911263551</v>
      </c>
      <c r="X457" s="21">
        <f t="shared" si="192"/>
        <v>0.78286339997072163</v>
      </c>
      <c r="Y457" s="21">
        <f t="shared" si="192"/>
        <v>0.78931151802208377</v>
      </c>
      <c r="Z457" s="21">
        <f t="shared" si="192"/>
        <v>0.80124506631424786</v>
      </c>
      <c r="AA457" s="21">
        <f t="shared" si="192"/>
        <v>0.85460002644301336</v>
      </c>
      <c r="AB457" s="21">
        <f t="shared" si="192"/>
        <v>0.95195455018490871</v>
      </c>
      <c r="AC457" s="21">
        <f t="shared" si="192"/>
        <v>0.97146026106606509</v>
      </c>
      <c r="AD457" s="21">
        <f t="shared" si="192"/>
        <v>0.94986168392540904</v>
      </c>
      <c r="AE457" s="21">
        <f t="shared" si="192"/>
        <v>0.96474946246461113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0</v>
      </c>
      <c r="D458" s="37">
        <f t="shared" si="193"/>
        <v>0</v>
      </c>
      <c r="E458" s="37">
        <f t="shared" si="193"/>
        <v>0</v>
      </c>
      <c r="F458" s="37">
        <f t="shared" si="193"/>
        <v>0</v>
      </c>
      <c r="G458" s="37">
        <f t="shared" si="193"/>
        <v>0</v>
      </c>
      <c r="H458" s="37">
        <f t="shared" si="193"/>
        <v>0</v>
      </c>
      <c r="I458" s="37">
        <f t="shared" si="193"/>
        <v>0</v>
      </c>
      <c r="J458" s="37">
        <f t="shared" si="193"/>
        <v>0</v>
      </c>
      <c r="K458" s="37">
        <f t="shared" si="193"/>
        <v>0</v>
      </c>
      <c r="L458" s="37">
        <f t="shared" si="193"/>
        <v>0</v>
      </c>
      <c r="M458" s="37">
        <f t="shared" si="193"/>
        <v>0</v>
      </c>
      <c r="N458" s="37">
        <f t="shared" si="193"/>
        <v>0</v>
      </c>
      <c r="O458" s="37">
        <f t="shared" si="193"/>
        <v>0</v>
      </c>
      <c r="P458" s="37">
        <f t="shared" si="193"/>
        <v>0</v>
      </c>
      <c r="Q458" s="37">
        <f t="shared" si="193"/>
        <v>0</v>
      </c>
      <c r="R458" s="37">
        <f t="shared" si="193"/>
        <v>0</v>
      </c>
      <c r="S458" s="37">
        <f t="shared" si="193"/>
        <v>4.335204479168066E-5</v>
      </c>
      <c r="T458" s="37">
        <f t="shared" si="193"/>
        <v>1.7141448567384944E-4</v>
      </c>
      <c r="U458" s="37">
        <f t="shared" si="193"/>
        <v>6.2569734579013086E-7</v>
      </c>
      <c r="V458" s="37">
        <f t="shared" si="193"/>
        <v>0</v>
      </c>
      <c r="W458" s="37">
        <f t="shared" si="193"/>
        <v>0</v>
      </c>
      <c r="X458" s="37">
        <f t="shared" si="193"/>
        <v>6.1327470512249248E-6</v>
      </c>
      <c r="Y458" s="37">
        <f t="shared" si="193"/>
        <v>5.510477198326076E-6</v>
      </c>
      <c r="Z458" s="37">
        <f t="shared" si="193"/>
        <v>0</v>
      </c>
      <c r="AA458" s="37">
        <f t="shared" si="193"/>
        <v>0</v>
      </c>
      <c r="AB458" s="37">
        <f t="shared" si="193"/>
        <v>0</v>
      </c>
      <c r="AC458" s="37">
        <f t="shared" si="193"/>
        <v>0</v>
      </c>
      <c r="AD458" s="37">
        <f t="shared" si="193"/>
        <v>0</v>
      </c>
      <c r="AE458" s="37">
        <f t="shared" si="193"/>
        <v>9.9092669258461426E-8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2.0373016932183755E-2</v>
      </c>
      <c r="D459" s="37">
        <f t="shared" si="194"/>
        <v>2.0431977901600062E-2</v>
      </c>
      <c r="E459" s="37">
        <f t="shared" si="194"/>
        <v>2.7541242746976686E-2</v>
      </c>
      <c r="F459" s="37">
        <f t="shared" si="194"/>
        <v>2.4116154365976864E-2</v>
      </c>
      <c r="G459" s="37">
        <f t="shared" si="194"/>
        <v>2.2201736619079621E-2</v>
      </c>
      <c r="H459" s="37">
        <f t="shared" si="194"/>
        <v>2.6807488986643296E-2</v>
      </c>
      <c r="I459" s="37">
        <f t="shared" si="194"/>
        <v>2.7837641549429804E-2</v>
      </c>
      <c r="J459" s="37">
        <f t="shared" si="194"/>
        <v>3.0941360883281498E-2</v>
      </c>
      <c r="K459" s="37">
        <f t="shared" si="194"/>
        <v>3.064295825464524E-2</v>
      </c>
      <c r="L459" s="37">
        <f t="shared" si="194"/>
        <v>2.9604419224352675E-2</v>
      </c>
      <c r="M459" s="37">
        <f t="shared" si="194"/>
        <v>2.6388145837016388E-2</v>
      </c>
      <c r="N459" s="37">
        <f t="shared" si="194"/>
        <v>2.8596366670423097E-2</v>
      </c>
      <c r="O459" s="37">
        <f t="shared" si="194"/>
        <v>3.2026755202972705E-2</v>
      </c>
      <c r="P459" s="37">
        <f t="shared" si="194"/>
        <v>3.1204667109120017E-2</v>
      </c>
      <c r="Q459" s="37">
        <f t="shared" si="194"/>
        <v>3.4095756787485415E-2</v>
      </c>
      <c r="R459" s="37">
        <f t="shared" si="194"/>
        <v>3.6187043255809931E-2</v>
      </c>
      <c r="S459" s="37">
        <f t="shared" si="194"/>
        <v>0.16140393818842635</v>
      </c>
      <c r="T459" s="37">
        <f t="shared" si="194"/>
        <v>0.18232854870849968</v>
      </c>
      <c r="U459" s="37">
        <f t="shared" si="194"/>
        <v>0.18172907984386152</v>
      </c>
      <c r="V459" s="37">
        <f t="shared" si="194"/>
        <v>0.17713907435989115</v>
      </c>
      <c r="W459" s="37">
        <f t="shared" si="194"/>
        <v>0.15996323154235595</v>
      </c>
      <c r="X459" s="37">
        <f t="shared" si="194"/>
        <v>0.19350375889853427</v>
      </c>
      <c r="Y459" s="37">
        <f t="shared" si="194"/>
        <v>0.19329554989720499</v>
      </c>
      <c r="Z459" s="37">
        <f t="shared" si="194"/>
        <v>0.19637621825615428</v>
      </c>
      <c r="AA459" s="37">
        <f t="shared" si="194"/>
        <v>0.2155797787281607</v>
      </c>
      <c r="AB459" s="37">
        <f t="shared" si="194"/>
        <v>0.21121490855223785</v>
      </c>
      <c r="AC459" s="37">
        <f t="shared" si="194"/>
        <v>0.21683948971905809</v>
      </c>
      <c r="AD459" s="37">
        <f t="shared" si="194"/>
        <v>0.21391425060775199</v>
      </c>
      <c r="AE459" s="37">
        <f t="shared" si="194"/>
        <v>0.22162108313738407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7.7859182786135184E-2</v>
      </c>
      <c r="D460" s="37">
        <f t="shared" si="195"/>
        <v>8.1225659457130325E-2</v>
      </c>
      <c r="E460" s="37">
        <f t="shared" si="195"/>
        <v>8.9553996045252868E-2</v>
      </c>
      <c r="F460" s="37">
        <f t="shared" si="195"/>
        <v>9.5953703105461516E-2</v>
      </c>
      <c r="G460" s="37">
        <f t="shared" si="195"/>
        <v>0.10847969995219928</v>
      </c>
      <c r="H460" s="37">
        <f t="shared" si="195"/>
        <v>0.11643245976580392</v>
      </c>
      <c r="I460" s="37">
        <f t="shared" si="195"/>
        <v>0.12381050605092181</v>
      </c>
      <c r="J460" s="37">
        <f t="shared" si="195"/>
        <v>0.1278870944080035</v>
      </c>
      <c r="K460" s="37">
        <f t="shared" si="195"/>
        <v>0.13249916594291716</v>
      </c>
      <c r="L460" s="37">
        <f t="shared" si="195"/>
        <v>0.13505554503050765</v>
      </c>
      <c r="M460" s="37">
        <f t="shared" si="195"/>
        <v>0.1361227101060368</v>
      </c>
      <c r="N460" s="37">
        <f t="shared" si="195"/>
        <v>0.12539421832211536</v>
      </c>
      <c r="O460" s="37">
        <f t="shared" si="195"/>
        <v>0.12497831924838326</v>
      </c>
      <c r="P460" s="37">
        <f t="shared" si="195"/>
        <v>0.12254921534486213</v>
      </c>
      <c r="Q460" s="37">
        <f t="shared" si="195"/>
        <v>0.12076338684719286</v>
      </c>
      <c r="R460" s="37">
        <f t="shared" si="195"/>
        <v>0.12365640715862397</v>
      </c>
      <c r="S460" s="37">
        <f t="shared" si="195"/>
        <v>0.12548632714890748</v>
      </c>
      <c r="T460" s="37">
        <f t="shared" si="195"/>
        <v>0.13111809482617257</v>
      </c>
      <c r="U460" s="37">
        <f t="shared" si="195"/>
        <v>0.13095478997529914</v>
      </c>
      <c r="V460" s="37">
        <f t="shared" si="195"/>
        <v>0.14014061979329373</v>
      </c>
      <c r="W460" s="37">
        <f t="shared" si="195"/>
        <v>0.15214551067006965</v>
      </c>
      <c r="X460" s="37">
        <f t="shared" si="195"/>
        <v>0.15091308586898833</v>
      </c>
      <c r="Y460" s="37">
        <f t="shared" si="195"/>
        <v>0.15490523479199261</v>
      </c>
      <c r="Z460" s="37">
        <f t="shared" si="195"/>
        <v>0.16681786805868584</v>
      </c>
      <c r="AA460" s="37">
        <f t="shared" si="195"/>
        <v>0.17190761993441822</v>
      </c>
      <c r="AB460" s="37">
        <f t="shared" si="195"/>
        <v>0.1774065580113614</v>
      </c>
      <c r="AC460" s="37">
        <f t="shared" si="195"/>
        <v>0.18957834503350146</v>
      </c>
      <c r="AD460" s="37">
        <f t="shared" si="195"/>
        <v>0.18867079390906175</v>
      </c>
      <c r="AE460" s="37">
        <f t="shared" si="195"/>
        <v>0.18645606930727077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0.46051849511096182</v>
      </c>
      <c r="D461" s="37">
        <f t="shared" si="196"/>
        <v>0.50647148311768353</v>
      </c>
      <c r="E461" s="37">
        <f t="shared" si="196"/>
        <v>0.50015528442955959</v>
      </c>
      <c r="F461" s="37">
        <f t="shared" si="196"/>
        <v>0.48215220861009672</v>
      </c>
      <c r="G461" s="37">
        <f t="shared" si="196"/>
        <v>0.48087208483312965</v>
      </c>
      <c r="H461" s="37">
        <f t="shared" si="196"/>
        <v>0.46607356272519601</v>
      </c>
      <c r="I461" s="37">
        <f t="shared" si="196"/>
        <v>0.56702407542251942</v>
      </c>
      <c r="J461" s="37">
        <f t="shared" si="196"/>
        <v>0.45967383691054853</v>
      </c>
      <c r="K461" s="37">
        <f t="shared" si="196"/>
        <v>0.4165180687389074</v>
      </c>
      <c r="L461" s="37">
        <f t="shared" si="196"/>
        <v>0.42077652583954939</v>
      </c>
      <c r="M461" s="37">
        <f t="shared" si="196"/>
        <v>0.4153160227361713</v>
      </c>
      <c r="N461" s="37">
        <f t="shared" si="196"/>
        <v>0.41425453273864077</v>
      </c>
      <c r="O461" s="37">
        <f t="shared" si="196"/>
        <v>0.41884656507775464</v>
      </c>
      <c r="P461" s="37">
        <f t="shared" si="196"/>
        <v>0.42138966756823132</v>
      </c>
      <c r="Q461" s="37">
        <f t="shared" si="196"/>
        <v>0.44224079437588304</v>
      </c>
      <c r="R461" s="37">
        <f t="shared" si="196"/>
        <v>0.42807383771162788</v>
      </c>
      <c r="S461" s="37">
        <f t="shared" si="196"/>
        <v>0.42658986581525071</v>
      </c>
      <c r="T461" s="37">
        <f t="shared" si="196"/>
        <v>0.42554564189235355</v>
      </c>
      <c r="U461" s="37">
        <f t="shared" si="196"/>
        <v>0.43484422861430888</v>
      </c>
      <c r="V461" s="37">
        <f t="shared" si="196"/>
        <v>0.43798176155457758</v>
      </c>
      <c r="W461" s="37">
        <f t="shared" si="196"/>
        <v>0.43206130690020994</v>
      </c>
      <c r="X461" s="37">
        <f t="shared" si="196"/>
        <v>0.43844042245614778</v>
      </c>
      <c r="Y461" s="37">
        <f t="shared" si="196"/>
        <v>0.44110522285568787</v>
      </c>
      <c r="Z461" s="37">
        <f t="shared" si="196"/>
        <v>0.43805097999940773</v>
      </c>
      <c r="AA461" s="37">
        <f t="shared" si="196"/>
        <v>0.46711262778043444</v>
      </c>
      <c r="AB461" s="37">
        <f t="shared" si="196"/>
        <v>0.56333308362130952</v>
      </c>
      <c r="AC461" s="37">
        <f t="shared" si="196"/>
        <v>0.56504242631350554</v>
      </c>
      <c r="AD461" s="37">
        <f t="shared" si="196"/>
        <v>0.54727663940859528</v>
      </c>
      <c r="AE461" s="37">
        <f t="shared" si="196"/>
        <v>0.55667221092728703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0</v>
      </c>
      <c r="X462" s="37">
        <f t="shared" si="197"/>
        <v>0</v>
      </c>
      <c r="Y462" s="37">
        <f t="shared" si="197"/>
        <v>0</v>
      </c>
      <c r="Z462" s="37">
        <f t="shared" si="197"/>
        <v>0</v>
      </c>
      <c r="AA462" s="37">
        <f t="shared" si="197"/>
        <v>0</v>
      </c>
      <c r="AB462" s="37">
        <f t="shared" si="197"/>
        <v>0</v>
      </c>
      <c r="AC462" s="37">
        <f t="shared" si="197"/>
        <v>0</v>
      </c>
      <c r="AD462" s="37">
        <f t="shared" si="197"/>
        <v>0</v>
      </c>
      <c r="AE462" s="37">
        <f t="shared" si="197"/>
        <v>0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0</v>
      </c>
      <c r="D463" s="21">
        <f t="shared" si="198"/>
        <v>0</v>
      </c>
      <c r="E463" s="21">
        <f t="shared" si="198"/>
        <v>0</v>
      </c>
      <c r="F463" s="21">
        <f t="shared" si="198"/>
        <v>0</v>
      </c>
      <c r="G463" s="21">
        <f t="shared" si="198"/>
        <v>0</v>
      </c>
      <c r="H463" s="21">
        <f t="shared" si="198"/>
        <v>0</v>
      </c>
      <c r="I463" s="21">
        <f t="shared" si="198"/>
        <v>0</v>
      </c>
      <c r="J463" s="21">
        <f t="shared" si="198"/>
        <v>0</v>
      </c>
      <c r="K463" s="21">
        <f t="shared" si="198"/>
        <v>0</v>
      </c>
      <c r="L463" s="21">
        <f t="shared" si="198"/>
        <v>0</v>
      </c>
      <c r="M463" s="21">
        <f t="shared" si="198"/>
        <v>0</v>
      </c>
      <c r="N463" s="21">
        <f t="shared" si="198"/>
        <v>0</v>
      </c>
      <c r="O463" s="21">
        <f t="shared" si="198"/>
        <v>0</v>
      </c>
      <c r="P463" s="21">
        <f t="shared" si="198"/>
        <v>0</v>
      </c>
      <c r="Q463" s="21">
        <f t="shared" si="198"/>
        <v>0</v>
      </c>
      <c r="R463" s="21">
        <f t="shared" si="198"/>
        <v>0</v>
      </c>
      <c r="S463" s="21">
        <f t="shared" si="198"/>
        <v>0</v>
      </c>
      <c r="T463" s="21">
        <f t="shared" si="198"/>
        <v>0</v>
      </c>
      <c r="U463" s="21">
        <f t="shared" si="198"/>
        <v>0</v>
      </c>
      <c r="V463" s="21">
        <f t="shared" si="198"/>
        <v>0</v>
      </c>
      <c r="W463" s="21">
        <f t="shared" si="198"/>
        <v>0</v>
      </c>
      <c r="X463" s="21">
        <f t="shared" si="198"/>
        <v>0</v>
      </c>
      <c r="Y463" s="21">
        <f t="shared" si="198"/>
        <v>0</v>
      </c>
      <c r="Z463" s="21">
        <f t="shared" si="198"/>
        <v>0</v>
      </c>
      <c r="AA463" s="21">
        <f t="shared" si="198"/>
        <v>0</v>
      </c>
      <c r="AB463" s="21">
        <f t="shared" si="198"/>
        <v>0</v>
      </c>
      <c r="AC463" s="21">
        <f t="shared" si="198"/>
        <v>0</v>
      </c>
      <c r="AD463" s="21">
        <f t="shared" si="198"/>
        <v>0</v>
      </c>
      <c r="AE463" s="21">
        <f t="shared" si="198"/>
        <v>0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0</v>
      </c>
      <c r="D464" s="37">
        <f t="shared" si="199"/>
        <v>0</v>
      </c>
      <c r="E464" s="37">
        <f t="shared" si="199"/>
        <v>0</v>
      </c>
      <c r="F464" s="37">
        <f t="shared" si="199"/>
        <v>0</v>
      </c>
      <c r="G464" s="37">
        <f t="shared" si="199"/>
        <v>0</v>
      </c>
      <c r="H464" s="37">
        <f t="shared" si="199"/>
        <v>0</v>
      </c>
      <c r="I464" s="37">
        <f t="shared" si="199"/>
        <v>0</v>
      </c>
      <c r="J464" s="37">
        <f t="shared" si="199"/>
        <v>0</v>
      </c>
      <c r="K464" s="37">
        <f t="shared" si="199"/>
        <v>0</v>
      </c>
      <c r="L464" s="37">
        <f t="shared" si="199"/>
        <v>0</v>
      </c>
      <c r="M464" s="37">
        <f t="shared" si="199"/>
        <v>0</v>
      </c>
      <c r="N464" s="37">
        <f t="shared" si="199"/>
        <v>0</v>
      </c>
      <c r="O464" s="37">
        <f t="shared" si="199"/>
        <v>0</v>
      </c>
      <c r="P464" s="37">
        <f t="shared" si="199"/>
        <v>0</v>
      </c>
      <c r="Q464" s="37">
        <f t="shared" si="199"/>
        <v>0</v>
      </c>
      <c r="R464" s="37">
        <f t="shared" si="199"/>
        <v>0</v>
      </c>
      <c r="S464" s="37">
        <f t="shared" si="199"/>
        <v>0</v>
      </c>
      <c r="T464" s="37">
        <f t="shared" si="199"/>
        <v>0</v>
      </c>
      <c r="U464" s="37">
        <f t="shared" si="199"/>
        <v>0</v>
      </c>
      <c r="V464" s="37">
        <f t="shared" si="199"/>
        <v>0</v>
      </c>
      <c r="W464" s="37">
        <f t="shared" si="199"/>
        <v>0</v>
      </c>
      <c r="X464" s="37">
        <f t="shared" si="199"/>
        <v>0</v>
      </c>
      <c r="Y464" s="37">
        <f t="shared" si="199"/>
        <v>0</v>
      </c>
      <c r="Z464" s="37">
        <f t="shared" si="199"/>
        <v>0</v>
      </c>
      <c r="AA464" s="37">
        <f t="shared" si="199"/>
        <v>0</v>
      </c>
      <c r="AB464" s="37">
        <f t="shared" si="199"/>
        <v>0</v>
      </c>
      <c r="AC464" s="37">
        <f t="shared" si="199"/>
        <v>0</v>
      </c>
      <c r="AD464" s="37">
        <f t="shared" si="199"/>
        <v>0</v>
      </c>
      <c r="AE464" s="37">
        <f t="shared" si="199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0</v>
      </c>
      <c r="D465" s="37">
        <f t="shared" si="200"/>
        <v>0</v>
      </c>
      <c r="E465" s="37">
        <f t="shared" si="200"/>
        <v>0</v>
      </c>
      <c r="F465" s="37">
        <f t="shared" si="200"/>
        <v>0</v>
      </c>
      <c r="G465" s="37">
        <f t="shared" si="200"/>
        <v>0</v>
      </c>
      <c r="H465" s="37">
        <f t="shared" si="200"/>
        <v>0</v>
      </c>
      <c r="I465" s="37">
        <f t="shared" si="200"/>
        <v>0</v>
      </c>
      <c r="J465" s="37">
        <f t="shared" si="200"/>
        <v>0</v>
      </c>
      <c r="K465" s="37">
        <f t="shared" si="200"/>
        <v>0</v>
      </c>
      <c r="L465" s="37">
        <f t="shared" si="200"/>
        <v>0</v>
      </c>
      <c r="M465" s="37">
        <f t="shared" si="200"/>
        <v>0</v>
      </c>
      <c r="N465" s="37">
        <f t="shared" si="200"/>
        <v>0</v>
      </c>
      <c r="O465" s="37">
        <f t="shared" si="200"/>
        <v>0</v>
      </c>
      <c r="P465" s="37">
        <f t="shared" si="200"/>
        <v>0</v>
      </c>
      <c r="Q465" s="37">
        <f t="shared" si="200"/>
        <v>0</v>
      </c>
      <c r="R465" s="37">
        <f t="shared" si="200"/>
        <v>0</v>
      </c>
      <c r="S465" s="37">
        <f t="shared" si="200"/>
        <v>0</v>
      </c>
      <c r="T465" s="37">
        <f t="shared" si="200"/>
        <v>0</v>
      </c>
      <c r="U465" s="37">
        <f t="shared" si="200"/>
        <v>0</v>
      </c>
      <c r="V465" s="37">
        <f t="shared" si="200"/>
        <v>0</v>
      </c>
      <c r="W465" s="37">
        <f t="shared" si="200"/>
        <v>0</v>
      </c>
      <c r="X465" s="37">
        <f t="shared" si="200"/>
        <v>0</v>
      </c>
      <c r="Y465" s="37">
        <f t="shared" si="200"/>
        <v>0</v>
      </c>
      <c r="Z465" s="37">
        <f t="shared" si="200"/>
        <v>0</v>
      </c>
      <c r="AA465" s="37">
        <f t="shared" si="200"/>
        <v>0</v>
      </c>
      <c r="AB465" s="37">
        <f t="shared" si="200"/>
        <v>0</v>
      </c>
      <c r="AC465" s="37">
        <f t="shared" si="200"/>
        <v>0</v>
      </c>
      <c r="AD465" s="37">
        <f t="shared" si="200"/>
        <v>0</v>
      </c>
      <c r="AE465" s="37">
        <f t="shared" si="200"/>
        <v>0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0</v>
      </c>
      <c r="D471" s="28">
        <f t="shared" si="203"/>
        <v>0</v>
      </c>
      <c r="E471" s="28">
        <f t="shared" si="203"/>
        <v>0</v>
      </c>
      <c r="F471" s="28">
        <f t="shared" si="203"/>
        <v>0</v>
      </c>
      <c r="G471" s="28">
        <f t="shared" si="203"/>
        <v>0</v>
      </c>
      <c r="H471" s="28">
        <f t="shared" si="203"/>
        <v>0</v>
      </c>
      <c r="I471" s="28">
        <f t="shared" si="203"/>
        <v>0</v>
      </c>
      <c r="J471" s="28">
        <f t="shared" si="203"/>
        <v>0</v>
      </c>
      <c r="K471" s="28">
        <f t="shared" si="203"/>
        <v>0</v>
      </c>
      <c r="L471" s="28">
        <f t="shared" si="203"/>
        <v>0</v>
      </c>
      <c r="M471" s="28">
        <f t="shared" si="203"/>
        <v>0</v>
      </c>
      <c r="N471" s="28">
        <f t="shared" si="203"/>
        <v>0</v>
      </c>
      <c r="O471" s="28">
        <f t="shared" si="203"/>
        <v>0</v>
      </c>
      <c r="P471" s="28">
        <f t="shared" si="203"/>
        <v>0</v>
      </c>
      <c r="Q471" s="28">
        <f t="shared" si="203"/>
        <v>0</v>
      </c>
      <c r="R471" s="28">
        <f t="shared" si="203"/>
        <v>0</v>
      </c>
      <c r="S471" s="28">
        <f t="shared" si="203"/>
        <v>0</v>
      </c>
      <c r="T471" s="28">
        <f t="shared" si="203"/>
        <v>0</v>
      </c>
      <c r="U471" s="28">
        <f t="shared" si="203"/>
        <v>0</v>
      </c>
      <c r="V471" s="28">
        <f t="shared" si="203"/>
        <v>0</v>
      </c>
      <c r="W471" s="28">
        <f t="shared" si="203"/>
        <v>0</v>
      </c>
      <c r="X471" s="28">
        <f t="shared" si="203"/>
        <v>0</v>
      </c>
      <c r="Y471" s="28">
        <f t="shared" si="203"/>
        <v>0</v>
      </c>
      <c r="Z471" s="28">
        <f t="shared" si="203"/>
        <v>0</v>
      </c>
      <c r="AA471" s="28">
        <f t="shared" si="203"/>
        <v>0</v>
      </c>
      <c r="AB471" s="28">
        <f t="shared" si="203"/>
        <v>0</v>
      </c>
      <c r="AC471" s="28">
        <f t="shared" si="203"/>
        <v>0</v>
      </c>
      <c r="AD471" s="28">
        <f t="shared" si="203"/>
        <v>0</v>
      </c>
      <c r="AE471" s="28">
        <f t="shared" si="2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0</v>
      </c>
      <c r="D478" s="21">
        <f t="shared" si="205"/>
        <v>0</v>
      </c>
      <c r="E478" s="21">
        <f t="shared" si="205"/>
        <v>0</v>
      </c>
      <c r="F478" s="21">
        <f t="shared" si="205"/>
        <v>0</v>
      </c>
      <c r="G478" s="21">
        <f t="shared" si="205"/>
        <v>0</v>
      </c>
      <c r="H478" s="21">
        <f t="shared" si="205"/>
        <v>0</v>
      </c>
      <c r="I478" s="21">
        <f t="shared" si="205"/>
        <v>0</v>
      </c>
      <c r="J478" s="21">
        <f t="shared" si="205"/>
        <v>0</v>
      </c>
      <c r="K478" s="21">
        <f t="shared" si="205"/>
        <v>0</v>
      </c>
      <c r="L478" s="21">
        <f t="shared" si="205"/>
        <v>0</v>
      </c>
      <c r="M478" s="21">
        <f t="shared" si="205"/>
        <v>0</v>
      </c>
      <c r="N478" s="21">
        <f t="shared" si="205"/>
        <v>0</v>
      </c>
      <c r="O478" s="21">
        <f t="shared" si="205"/>
        <v>0</v>
      </c>
      <c r="P478" s="21">
        <f t="shared" si="205"/>
        <v>0</v>
      </c>
      <c r="Q478" s="21">
        <f t="shared" si="205"/>
        <v>0</v>
      </c>
      <c r="R478" s="21">
        <f t="shared" si="205"/>
        <v>0</v>
      </c>
      <c r="S478" s="21">
        <f t="shared" si="205"/>
        <v>0</v>
      </c>
      <c r="T478" s="21">
        <f t="shared" si="205"/>
        <v>0</v>
      </c>
      <c r="U478" s="21">
        <f t="shared" si="205"/>
        <v>0</v>
      </c>
      <c r="V478" s="21">
        <f t="shared" si="205"/>
        <v>0</v>
      </c>
      <c r="W478" s="21">
        <f t="shared" si="205"/>
        <v>0</v>
      </c>
      <c r="X478" s="21">
        <f t="shared" si="205"/>
        <v>0</v>
      </c>
      <c r="Y478" s="21">
        <f t="shared" si="205"/>
        <v>0</v>
      </c>
      <c r="Z478" s="21">
        <f t="shared" si="205"/>
        <v>0</v>
      </c>
      <c r="AA478" s="21">
        <f t="shared" si="205"/>
        <v>0</v>
      </c>
      <c r="AB478" s="21">
        <f t="shared" si="205"/>
        <v>0</v>
      </c>
      <c r="AC478" s="21">
        <f t="shared" si="205"/>
        <v>0</v>
      </c>
      <c r="AD478" s="21">
        <f t="shared" si="205"/>
        <v>0</v>
      </c>
      <c r="AE478" s="21">
        <f t="shared" si="205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0</v>
      </c>
      <c r="D486" s="37">
        <f t="shared" si="207"/>
        <v>0</v>
      </c>
      <c r="E486" s="37">
        <f t="shared" si="207"/>
        <v>0</v>
      </c>
      <c r="F486" s="37">
        <f t="shared" si="207"/>
        <v>0</v>
      </c>
      <c r="G486" s="37">
        <f t="shared" si="207"/>
        <v>0</v>
      </c>
      <c r="H486" s="37">
        <f t="shared" si="207"/>
        <v>0</v>
      </c>
      <c r="I486" s="37">
        <f t="shared" si="207"/>
        <v>0</v>
      </c>
      <c r="J486" s="37">
        <f t="shared" si="207"/>
        <v>0</v>
      </c>
      <c r="K486" s="37">
        <f t="shared" si="207"/>
        <v>0</v>
      </c>
      <c r="L486" s="37">
        <f t="shared" si="207"/>
        <v>0</v>
      </c>
      <c r="M486" s="37">
        <f t="shared" si="207"/>
        <v>0</v>
      </c>
      <c r="N486" s="37">
        <f t="shared" si="207"/>
        <v>0</v>
      </c>
      <c r="O486" s="37">
        <f t="shared" si="207"/>
        <v>0</v>
      </c>
      <c r="P486" s="37">
        <f t="shared" si="207"/>
        <v>0</v>
      </c>
      <c r="Q486" s="37">
        <f t="shared" si="207"/>
        <v>0</v>
      </c>
      <c r="R486" s="37">
        <f t="shared" si="207"/>
        <v>0</v>
      </c>
      <c r="S486" s="37">
        <f t="shared" si="207"/>
        <v>0</v>
      </c>
      <c r="T486" s="37">
        <f t="shared" si="207"/>
        <v>0</v>
      </c>
      <c r="U486" s="37">
        <f t="shared" si="207"/>
        <v>0</v>
      </c>
      <c r="V486" s="37">
        <f t="shared" si="207"/>
        <v>0</v>
      </c>
      <c r="W486" s="37">
        <f t="shared" si="207"/>
        <v>0</v>
      </c>
      <c r="X486" s="37">
        <f t="shared" si="207"/>
        <v>0</v>
      </c>
      <c r="Y486" s="37">
        <f t="shared" si="207"/>
        <v>0</v>
      </c>
      <c r="Z486" s="37">
        <f t="shared" si="207"/>
        <v>0</v>
      </c>
      <c r="AA486" s="37">
        <f t="shared" si="207"/>
        <v>0</v>
      </c>
      <c r="AB486" s="37">
        <f t="shared" si="207"/>
        <v>0</v>
      </c>
      <c r="AC486" s="37">
        <f t="shared" si="207"/>
        <v>0</v>
      </c>
      <c r="AD486" s="37">
        <f t="shared" si="207"/>
        <v>0</v>
      </c>
      <c r="AE486" s="37">
        <f t="shared" si="20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0</v>
      </c>
      <c r="D489" s="21">
        <f t="shared" si="209"/>
        <v>0</v>
      </c>
      <c r="E489" s="21">
        <f t="shared" si="209"/>
        <v>0</v>
      </c>
      <c r="F489" s="21">
        <f t="shared" si="209"/>
        <v>0</v>
      </c>
      <c r="G489" s="21">
        <f t="shared" si="209"/>
        <v>0</v>
      </c>
      <c r="H489" s="21">
        <f t="shared" si="209"/>
        <v>0</v>
      </c>
      <c r="I489" s="21">
        <f t="shared" si="209"/>
        <v>0</v>
      </c>
      <c r="J489" s="21">
        <f t="shared" si="209"/>
        <v>0</v>
      </c>
      <c r="K489" s="21">
        <f t="shared" si="209"/>
        <v>0</v>
      </c>
      <c r="L489" s="21">
        <f t="shared" si="209"/>
        <v>0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0</v>
      </c>
      <c r="D491" s="37">
        <f t="shared" si="210"/>
        <v>0</v>
      </c>
      <c r="E491" s="37">
        <f t="shared" si="210"/>
        <v>0</v>
      </c>
      <c r="F491" s="37">
        <f t="shared" si="210"/>
        <v>0</v>
      </c>
      <c r="G491" s="37">
        <f t="shared" si="210"/>
        <v>0</v>
      </c>
      <c r="H491" s="37">
        <f t="shared" si="210"/>
        <v>0</v>
      </c>
      <c r="I491" s="37">
        <f t="shared" si="210"/>
        <v>0</v>
      </c>
      <c r="J491" s="37">
        <f t="shared" si="210"/>
        <v>0</v>
      </c>
      <c r="K491" s="37">
        <f t="shared" si="210"/>
        <v>0</v>
      </c>
      <c r="L491" s="37">
        <f t="shared" si="210"/>
        <v>0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17.176621311057861</v>
      </c>
      <c r="D524" s="28">
        <f t="shared" si="212"/>
        <v>17.185060953526708</v>
      </c>
      <c r="E524" s="28">
        <f t="shared" si="212"/>
        <v>17.278366045025809</v>
      </c>
      <c r="F524" s="28">
        <f t="shared" si="212"/>
        <v>17.445508638361527</v>
      </c>
      <c r="G524" s="28">
        <f t="shared" si="212"/>
        <v>17.584435499327871</v>
      </c>
      <c r="H524" s="28">
        <f t="shared" si="212"/>
        <v>17.646818604631022</v>
      </c>
      <c r="I524" s="28">
        <f t="shared" si="212"/>
        <v>17.701546329380022</v>
      </c>
      <c r="J524" s="28">
        <f t="shared" si="212"/>
        <v>17.653056848889968</v>
      </c>
      <c r="K524" s="28">
        <f t="shared" si="212"/>
        <v>17.783225408084594</v>
      </c>
      <c r="L524" s="28">
        <f t="shared" si="212"/>
        <v>16.986993339166371</v>
      </c>
      <c r="M524" s="28">
        <f t="shared" si="212"/>
        <v>16.757105893371822</v>
      </c>
      <c r="N524" s="28">
        <f t="shared" si="212"/>
        <v>15.718651050122109</v>
      </c>
      <c r="O524" s="28">
        <f t="shared" si="212"/>
        <v>15.415458864199296</v>
      </c>
      <c r="P524" s="28">
        <f t="shared" si="212"/>
        <v>14.94049368824227</v>
      </c>
      <c r="Q524" s="28">
        <f t="shared" si="212"/>
        <v>14.740916025632812</v>
      </c>
      <c r="R524" s="28">
        <f t="shared" si="212"/>
        <v>14.468095629426317</v>
      </c>
      <c r="S524" s="28">
        <f t="shared" si="212"/>
        <v>14.302744035544492</v>
      </c>
      <c r="T524" s="28">
        <f t="shared" si="212"/>
        <v>13.76276822700676</v>
      </c>
      <c r="U524" s="28">
        <f t="shared" si="212"/>
        <v>12.577107014327019</v>
      </c>
      <c r="V524" s="28">
        <f t="shared" si="212"/>
        <v>11.591627475124</v>
      </c>
      <c r="W524" s="28">
        <f t="shared" si="212"/>
        <v>10.41579626116296</v>
      </c>
      <c r="X524" s="28">
        <f t="shared" si="212"/>
        <v>9.4312888294213391</v>
      </c>
      <c r="Y524" s="28">
        <f t="shared" si="212"/>
        <v>10.986615460044549</v>
      </c>
      <c r="Z524" s="28">
        <f t="shared" si="212"/>
        <v>12.200065743681931</v>
      </c>
      <c r="AA524" s="28">
        <f t="shared" si="212"/>
        <v>11.658828689915433</v>
      </c>
      <c r="AB524" s="28">
        <f t="shared" si="212"/>
        <v>10.960264516253106</v>
      </c>
      <c r="AC524" s="28">
        <f t="shared" si="212"/>
        <v>10.248284404026926</v>
      </c>
      <c r="AD524" s="28">
        <f t="shared" si="212"/>
        <v>9.3115628021122969</v>
      </c>
      <c r="AE524" s="28">
        <f t="shared" si="212"/>
        <v>8.2893101557124691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12.429406947252959</v>
      </c>
      <c r="D525" s="21">
        <f t="shared" si="213"/>
        <v>12.531508015176703</v>
      </c>
      <c r="E525" s="21">
        <f t="shared" si="213"/>
        <v>12.61867588262187</v>
      </c>
      <c r="F525" s="21">
        <f t="shared" si="213"/>
        <v>12.714540442955458</v>
      </c>
      <c r="G525" s="21">
        <f t="shared" si="213"/>
        <v>12.819032284719324</v>
      </c>
      <c r="H525" s="21">
        <f t="shared" si="213"/>
        <v>12.920900523503031</v>
      </c>
      <c r="I525" s="21">
        <f t="shared" si="213"/>
        <v>13.015371144817122</v>
      </c>
      <c r="J525" s="21">
        <f t="shared" si="213"/>
        <v>13.09514996241646</v>
      </c>
      <c r="K525" s="21">
        <f t="shared" si="213"/>
        <v>12.865051172058909</v>
      </c>
      <c r="L525" s="21">
        <f t="shared" si="213"/>
        <v>12.62091064160427</v>
      </c>
      <c r="M525" s="21">
        <f t="shared" si="213"/>
        <v>12.359295152208118</v>
      </c>
      <c r="N525" s="21">
        <f t="shared" si="213"/>
        <v>12.187315529698564</v>
      </c>
      <c r="O525" s="21">
        <f t="shared" si="213"/>
        <v>11.939711936734703</v>
      </c>
      <c r="P525" s="21">
        <f t="shared" si="213"/>
        <v>11.66175069140346</v>
      </c>
      <c r="Q525" s="21">
        <f t="shared" si="213"/>
        <v>11.420918176418734</v>
      </c>
      <c r="R525" s="21">
        <f t="shared" si="213"/>
        <v>11.177991406744404</v>
      </c>
      <c r="S525" s="21">
        <f t="shared" si="213"/>
        <v>10.938731449985234</v>
      </c>
      <c r="T525" s="21">
        <f t="shared" si="213"/>
        <v>10.666313920271577</v>
      </c>
      <c r="U525" s="21">
        <f t="shared" si="213"/>
        <v>9.6406574117565516</v>
      </c>
      <c r="V525" s="21">
        <f t="shared" si="213"/>
        <v>8.5961577112386909</v>
      </c>
      <c r="W525" s="21">
        <f t="shared" si="213"/>
        <v>7.5838488427686954</v>
      </c>
      <c r="X525" s="21">
        <f t="shared" si="213"/>
        <v>6.5430844843803522</v>
      </c>
      <c r="Y525" s="21">
        <f t="shared" si="213"/>
        <v>7.9206015190821546</v>
      </c>
      <c r="Z525" s="21">
        <f t="shared" si="213"/>
        <v>9.2415248199655036</v>
      </c>
      <c r="AA525" s="21">
        <f t="shared" si="213"/>
        <v>8.6554037832393735</v>
      </c>
      <c r="AB525" s="21">
        <f t="shared" si="213"/>
        <v>8.0832964051240701</v>
      </c>
      <c r="AC525" s="21">
        <f t="shared" si="213"/>
        <v>7.4331776548065278</v>
      </c>
      <c r="AD525" s="21">
        <f t="shared" si="213"/>
        <v>6.7751070715930792</v>
      </c>
      <c r="AE525" s="21">
        <f t="shared" si="213"/>
        <v>6.1266390047178838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10.70420790150245</v>
      </c>
      <c r="D526" s="35">
        <f t="shared" si="214"/>
        <v>10.815804952789197</v>
      </c>
      <c r="E526" s="35">
        <f t="shared" si="214"/>
        <v>10.915660721235547</v>
      </c>
      <c r="F526" s="35">
        <f t="shared" si="214"/>
        <v>11.024963366007873</v>
      </c>
      <c r="G526" s="35">
        <f t="shared" si="214"/>
        <v>11.136889237717185</v>
      </c>
      <c r="H526" s="35">
        <f t="shared" si="214"/>
        <v>11.256065983874134</v>
      </c>
      <c r="I526" s="35">
        <f t="shared" si="214"/>
        <v>11.356307526638139</v>
      </c>
      <c r="J526" s="35">
        <f t="shared" si="214"/>
        <v>11.442140462416461</v>
      </c>
      <c r="K526" s="35">
        <f t="shared" si="214"/>
        <v>11.235491685793864</v>
      </c>
      <c r="L526" s="35">
        <f t="shared" si="214"/>
        <v>11.011060116203291</v>
      </c>
      <c r="M526" s="35">
        <f t="shared" si="214"/>
        <v>10.791653213871975</v>
      </c>
      <c r="N526" s="35">
        <f t="shared" si="214"/>
        <v>10.605367312038656</v>
      </c>
      <c r="O526" s="35">
        <f t="shared" si="214"/>
        <v>10.38178340334737</v>
      </c>
      <c r="P526" s="35">
        <f t="shared" si="214"/>
        <v>10.155879223882966</v>
      </c>
      <c r="Q526" s="35">
        <f t="shared" si="214"/>
        <v>9.9476098313792942</v>
      </c>
      <c r="R526" s="35">
        <f t="shared" si="214"/>
        <v>9.7301804393474747</v>
      </c>
      <c r="S526" s="35">
        <f t="shared" si="214"/>
        <v>9.5142089685890703</v>
      </c>
      <c r="T526" s="35">
        <f t="shared" si="214"/>
        <v>9.2896574202715776</v>
      </c>
      <c r="U526" s="35">
        <f t="shared" si="214"/>
        <v>8.2952881743973101</v>
      </c>
      <c r="V526" s="35">
        <f t="shared" si="214"/>
        <v>7.2778486874413932</v>
      </c>
      <c r="W526" s="35">
        <f t="shared" si="214"/>
        <v>6.2864818856890468</v>
      </c>
      <c r="X526" s="35">
        <f t="shared" si="214"/>
        <v>5.2857987514197173</v>
      </c>
      <c r="Y526" s="35">
        <f t="shared" si="214"/>
        <v>6.6895830786558248</v>
      </c>
      <c r="Z526" s="35">
        <f t="shared" si="214"/>
        <v>8.0793836607096576</v>
      </c>
      <c r="AA526" s="35">
        <f t="shared" si="214"/>
        <v>7.5913224754679041</v>
      </c>
      <c r="AB526" s="35">
        <f t="shared" si="214"/>
        <v>7.0958265852697249</v>
      </c>
      <c r="AC526" s="35">
        <f t="shared" si="214"/>
        <v>6.5207421733011381</v>
      </c>
      <c r="AD526" s="35">
        <f t="shared" si="214"/>
        <v>5.9427334287933515</v>
      </c>
      <c r="AE526" s="35">
        <f t="shared" si="214"/>
        <v>5.3647246842855676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0.58710733448679486</v>
      </c>
      <c r="D527" s="35">
        <f t="shared" si="215"/>
        <v>0.57550842956010984</v>
      </c>
      <c r="E527" s="35">
        <f t="shared" si="215"/>
        <v>0.56390952463342481</v>
      </c>
      <c r="F527" s="35">
        <f t="shared" si="215"/>
        <v>0.55231061970673989</v>
      </c>
      <c r="G527" s="35">
        <f t="shared" si="215"/>
        <v>0.54071171478005486</v>
      </c>
      <c r="H527" s="35">
        <f t="shared" si="215"/>
        <v>0.52911280985336995</v>
      </c>
      <c r="I527" s="35">
        <f t="shared" si="215"/>
        <v>0.51751390492668492</v>
      </c>
      <c r="J527" s="35">
        <f t="shared" si="215"/>
        <v>0.505915</v>
      </c>
      <c r="K527" s="35">
        <f t="shared" si="215"/>
        <v>0.50753249999999994</v>
      </c>
      <c r="L527" s="35">
        <f t="shared" si="215"/>
        <v>0.50914999999999999</v>
      </c>
      <c r="M527" s="35">
        <f t="shared" si="215"/>
        <v>0.51076749999999993</v>
      </c>
      <c r="N527" s="35">
        <f t="shared" si="215"/>
        <v>0.51238499999999998</v>
      </c>
      <c r="O527" s="35">
        <f t="shared" si="215"/>
        <v>0.51400250000000003</v>
      </c>
      <c r="P527" s="35">
        <f t="shared" si="215"/>
        <v>0.51561999999999997</v>
      </c>
      <c r="Q527" s="35">
        <f t="shared" si="215"/>
        <v>0.51723750000000002</v>
      </c>
      <c r="R527" s="35">
        <f t="shared" si="215"/>
        <v>0.51885499999999996</v>
      </c>
      <c r="S527" s="35">
        <f t="shared" si="215"/>
        <v>0.5204725</v>
      </c>
      <c r="T527" s="35">
        <f t="shared" si="215"/>
        <v>0.52208999999999994</v>
      </c>
      <c r="U527" s="35">
        <f t="shared" si="215"/>
        <v>0.51709890954932247</v>
      </c>
      <c r="V527" s="35">
        <f t="shared" si="215"/>
        <v>0.51210781909864478</v>
      </c>
      <c r="W527" s="35">
        <f t="shared" si="215"/>
        <v>0.5071167286479672</v>
      </c>
      <c r="X527" s="35">
        <f t="shared" si="215"/>
        <v>0.48938738811849986</v>
      </c>
      <c r="Y527" s="35">
        <f t="shared" si="215"/>
        <v>0.47165804758903246</v>
      </c>
      <c r="Z527" s="35">
        <f t="shared" si="215"/>
        <v>0.45392870705956512</v>
      </c>
      <c r="AA527" s="35">
        <f t="shared" si="215"/>
        <v>0.40857697171446578</v>
      </c>
      <c r="AB527" s="35">
        <f t="shared" si="215"/>
        <v>0.36322523636936649</v>
      </c>
      <c r="AC527" s="35">
        <f t="shared" si="215"/>
        <v>0.31881961432398359</v>
      </c>
      <c r="AD527" s="35">
        <f t="shared" si="215"/>
        <v>0.27441399227860069</v>
      </c>
      <c r="AE527" s="35">
        <f t="shared" si="215"/>
        <v>0.23000837023321777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0.206128577765156</v>
      </c>
      <c r="D528" s="35">
        <f t="shared" si="216"/>
        <v>0.21246580411434821</v>
      </c>
      <c r="E528" s="35">
        <f t="shared" si="216"/>
        <v>0.21561111282535761</v>
      </c>
      <c r="F528" s="35">
        <f t="shared" si="216"/>
        <v>0.2180062380988152</v>
      </c>
      <c r="G528" s="35">
        <f t="shared" si="216"/>
        <v>0.2264054178655589</v>
      </c>
      <c r="H528" s="35">
        <f t="shared" si="216"/>
        <v>0.22493012020451164</v>
      </c>
      <c r="I528" s="35">
        <f t="shared" si="216"/>
        <v>0.23499240846678898</v>
      </c>
      <c r="J528" s="35">
        <f t="shared" si="216"/>
        <v>0.24477150000000003</v>
      </c>
      <c r="K528" s="35">
        <f t="shared" si="216"/>
        <v>0.24416773626504401</v>
      </c>
      <c r="L528" s="35">
        <f t="shared" si="216"/>
        <v>0.24730502540097968</v>
      </c>
      <c r="M528" s="35">
        <f t="shared" si="216"/>
        <v>0.22794268833614192</v>
      </c>
      <c r="N528" s="35">
        <f t="shared" si="216"/>
        <v>0.26509521765990784</v>
      </c>
      <c r="O528" s="35">
        <f t="shared" si="216"/>
        <v>0.26392178338733407</v>
      </c>
      <c r="P528" s="35">
        <f t="shared" si="216"/>
        <v>0.23471096752049414</v>
      </c>
      <c r="Q528" s="35">
        <f t="shared" si="216"/>
        <v>0.22499409503944057</v>
      </c>
      <c r="R528" s="35">
        <f t="shared" si="216"/>
        <v>0.22234296739692752</v>
      </c>
      <c r="S528" s="35">
        <f t="shared" si="216"/>
        <v>0.22190073139616237</v>
      </c>
      <c r="T528" s="35">
        <f t="shared" si="216"/>
        <v>0.196881</v>
      </c>
      <c r="U528" s="35">
        <f t="shared" si="216"/>
        <v>0.18682229342695747</v>
      </c>
      <c r="V528" s="35">
        <f t="shared" si="216"/>
        <v>0.18099063593272724</v>
      </c>
      <c r="W528" s="35">
        <f t="shared" si="216"/>
        <v>0.18127712528279438</v>
      </c>
      <c r="X528" s="35">
        <f t="shared" si="216"/>
        <v>0.18783177987038352</v>
      </c>
      <c r="Y528" s="35">
        <f t="shared" si="216"/>
        <v>0.20820036604268133</v>
      </c>
      <c r="Z528" s="35">
        <f t="shared" si="216"/>
        <v>0.18595896357879882</v>
      </c>
      <c r="AA528" s="35">
        <f t="shared" si="216"/>
        <v>0.17213802469940975</v>
      </c>
      <c r="AB528" s="35">
        <f t="shared" si="216"/>
        <v>0.1797654493872721</v>
      </c>
      <c r="AC528" s="35">
        <f t="shared" si="216"/>
        <v>0.17843509113454695</v>
      </c>
      <c r="AD528" s="35">
        <f t="shared" si="216"/>
        <v>0.17207723252511573</v>
      </c>
      <c r="AE528" s="35">
        <f t="shared" si="216"/>
        <v>0.17532189025393358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0.93196313349855731</v>
      </c>
      <c r="D529" s="35">
        <f t="shared" si="217"/>
        <v>0.92772882871304896</v>
      </c>
      <c r="E529" s="35">
        <f t="shared" si="217"/>
        <v>0.92349452392754083</v>
      </c>
      <c r="F529" s="35">
        <f t="shared" si="217"/>
        <v>0.9192602191420326</v>
      </c>
      <c r="G529" s="35">
        <f t="shared" si="217"/>
        <v>0.91502591435652447</v>
      </c>
      <c r="H529" s="35">
        <f t="shared" si="217"/>
        <v>0.91079160957101624</v>
      </c>
      <c r="I529" s="35">
        <f t="shared" si="217"/>
        <v>0.906557304785508</v>
      </c>
      <c r="J529" s="35">
        <f t="shared" si="217"/>
        <v>0.90232299999999988</v>
      </c>
      <c r="K529" s="35">
        <f t="shared" si="217"/>
        <v>0.87785924999999987</v>
      </c>
      <c r="L529" s="35">
        <f t="shared" si="217"/>
        <v>0.85339549999999997</v>
      </c>
      <c r="M529" s="35">
        <f t="shared" si="217"/>
        <v>0.82893174999999997</v>
      </c>
      <c r="N529" s="35">
        <f t="shared" si="217"/>
        <v>0.80446800000000007</v>
      </c>
      <c r="O529" s="35">
        <f t="shared" si="217"/>
        <v>0.78000424999999995</v>
      </c>
      <c r="P529" s="35">
        <f t="shared" si="217"/>
        <v>0.75554050000000006</v>
      </c>
      <c r="Q529" s="35">
        <f t="shared" si="217"/>
        <v>0.73107674999999994</v>
      </c>
      <c r="R529" s="35">
        <f t="shared" si="217"/>
        <v>0.70661299999999994</v>
      </c>
      <c r="S529" s="35">
        <f t="shared" si="217"/>
        <v>0.68214924999999993</v>
      </c>
      <c r="T529" s="35">
        <f t="shared" si="217"/>
        <v>0.65768549999999981</v>
      </c>
      <c r="U529" s="35">
        <f t="shared" si="217"/>
        <v>0.64144803438296227</v>
      </c>
      <c r="V529" s="35">
        <f t="shared" si="217"/>
        <v>0.62521056876592451</v>
      </c>
      <c r="W529" s="35">
        <f t="shared" si="217"/>
        <v>0.60897310314888664</v>
      </c>
      <c r="X529" s="35">
        <f t="shared" si="217"/>
        <v>0.58006656497175135</v>
      </c>
      <c r="Y529" s="35">
        <f t="shared" si="217"/>
        <v>0.55116002679461618</v>
      </c>
      <c r="Z529" s="35">
        <f t="shared" si="217"/>
        <v>0.52225348861748089</v>
      </c>
      <c r="AA529" s="35">
        <f t="shared" si="217"/>
        <v>0.48336631135759384</v>
      </c>
      <c r="AB529" s="35">
        <f t="shared" si="217"/>
        <v>0.44447913409770684</v>
      </c>
      <c r="AC529" s="35">
        <f t="shared" si="217"/>
        <v>0.41518077604685943</v>
      </c>
      <c r="AD529" s="35">
        <f t="shared" si="217"/>
        <v>0.38588241799601197</v>
      </c>
      <c r="AE529" s="35">
        <f t="shared" si="217"/>
        <v>0.35658405994516451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3.052229945115585</v>
      </c>
      <c r="D530" s="21">
        <f t="shared" si="218"/>
        <v>3.1338766873649329</v>
      </c>
      <c r="E530" s="21">
        <f t="shared" si="218"/>
        <v>3.1748945688856125</v>
      </c>
      <c r="F530" s="21">
        <f t="shared" si="218"/>
        <v>3.2083008548745027</v>
      </c>
      <c r="G530" s="21">
        <f t="shared" si="218"/>
        <v>3.3148205602279552</v>
      </c>
      <c r="H530" s="21">
        <f t="shared" si="218"/>
        <v>3.3028185065270952</v>
      </c>
      <c r="I530" s="21">
        <f t="shared" si="218"/>
        <v>3.4274922495764706</v>
      </c>
      <c r="J530" s="21">
        <f t="shared" si="218"/>
        <v>3.5463630648963309</v>
      </c>
      <c r="K530" s="21">
        <f t="shared" si="218"/>
        <v>3.521843889322934</v>
      </c>
      <c r="L530" s="21">
        <f t="shared" si="218"/>
        <v>3.5399371415230441</v>
      </c>
      <c r="M530" s="21">
        <f t="shared" si="218"/>
        <v>3.2863877401772283</v>
      </c>
      <c r="N530" s="21">
        <f t="shared" si="218"/>
        <v>2.3805817430501204</v>
      </c>
      <c r="O530" s="21">
        <f t="shared" si="218"/>
        <v>2.3529720656824002</v>
      </c>
      <c r="P530" s="21">
        <f t="shared" si="218"/>
        <v>2.1274296391014844</v>
      </c>
      <c r="Q530" s="21">
        <f t="shared" si="218"/>
        <v>2.3215341285196187</v>
      </c>
      <c r="R530" s="21">
        <f t="shared" si="218"/>
        <v>2.3226105148125926</v>
      </c>
      <c r="S530" s="21">
        <f t="shared" si="218"/>
        <v>2.2730332223602296</v>
      </c>
      <c r="T530" s="21">
        <f t="shared" si="218"/>
        <v>2.1423549460299496</v>
      </c>
      <c r="U530" s="21">
        <f t="shared" si="218"/>
        <v>2.0165099644536681</v>
      </c>
      <c r="V530" s="21">
        <f t="shared" si="218"/>
        <v>1.9243905506244408</v>
      </c>
      <c r="W530" s="21">
        <f t="shared" si="218"/>
        <v>1.8905320773645371</v>
      </c>
      <c r="X530" s="21">
        <f t="shared" si="218"/>
        <v>1.9098300653640112</v>
      </c>
      <c r="Y530" s="21">
        <f t="shared" si="218"/>
        <v>2.1472001549454038</v>
      </c>
      <c r="Z530" s="21">
        <f t="shared" si="218"/>
        <v>2.0066209762311469</v>
      </c>
      <c r="AA530" s="21">
        <f t="shared" si="218"/>
        <v>1.8626095370541531</v>
      </c>
      <c r="AB530" s="21">
        <f t="shared" si="218"/>
        <v>1.9066439983276031</v>
      </c>
      <c r="AC530" s="21">
        <f t="shared" si="218"/>
        <v>1.8766208458232738</v>
      </c>
      <c r="AD530" s="21">
        <f t="shared" si="218"/>
        <v>1.8020415748777689</v>
      </c>
      <c r="AE530" s="21">
        <f t="shared" si="218"/>
        <v>1.812434137612585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0.45261532212433786</v>
      </c>
      <c r="D531" s="35">
        <f t="shared" si="219"/>
        <v>0.45772372054518401</v>
      </c>
      <c r="E531" s="35">
        <f t="shared" si="219"/>
        <v>0.46087579913033516</v>
      </c>
      <c r="F531" s="35">
        <f t="shared" si="219"/>
        <v>0.46550533238941449</v>
      </c>
      <c r="G531" s="35">
        <f t="shared" si="219"/>
        <v>0.47050453995594727</v>
      </c>
      <c r="H531" s="35">
        <f t="shared" si="219"/>
        <v>0.47661888872992103</v>
      </c>
      <c r="I531" s="35">
        <f t="shared" si="219"/>
        <v>0.47962229349097929</v>
      </c>
      <c r="J531" s="35">
        <f t="shared" si="219"/>
        <v>0.480253917039139</v>
      </c>
      <c r="K531" s="35">
        <f t="shared" si="219"/>
        <v>0.46477671218868732</v>
      </c>
      <c r="L531" s="35">
        <f t="shared" si="219"/>
        <v>0.4465861978804051</v>
      </c>
      <c r="M531" s="35">
        <f t="shared" si="219"/>
        <v>0.42935333271490872</v>
      </c>
      <c r="N531" s="35">
        <f t="shared" si="219"/>
        <v>0.41758040293122867</v>
      </c>
      <c r="O531" s="35">
        <f t="shared" si="219"/>
        <v>0.39997244247721636</v>
      </c>
      <c r="P531" s="35">
        <f t="shared" si="219"/>
        <v>0.38214538457202019</v>
      </c>
      <c r="Q531" s="35">
        <f t="shared" si="219"/>
        <v>0.36728921236973067</v>
      </c>
      <c r="R531" s="35">
        <f t="shared" si="219"/>
        <v>0.35111830077155065</v>
      </c>
      <c r="S531" s="35">
        <f t="shared" si="219"/>
        <v>0.33533060122965691</v>
      </c>
      <c r="T531" s="35">
        <f t="shared" si="219"/>
        <v>0.3183273633660707</v>
      </c>
      <c r="U531" s="35">
        <f t="shared" si="219"/>
        <v>0.283072390594094</v>
      </c>
      <c r="V531" s="35">
        <f t="shared" si="219"/>
        <v>0.24416825536223591</v>
      </c>
      <c r="W531" s="35">
        <f t="shared" si="219"/>
        <v>0.20942961884212169</v>
      </c>
      <c r="X531" s="35">
        <f t="shared" si="219"/>
        <v>0.17323846479207664</v>
      </c>
      <c r="Y531" s="35">
        <f t="shared" si="219"/>
        <v>0.23297936699932545</v>
      </c>
      <c r="Z531" s="35">
        <f t="shared" si="219"/>
        <v>0.29152007566860139</v>
      </c>
      <c r="AA531" s="35">
        <f t="shared" si="219"/>
        <v>0.2729364199298876</v>
      </c>
      <c r="AB531" s="35">
        <f t="shared" si="219"/>
        <v>0.25272032367394132</v>
      </c>
      <c r="AC531" s="35">
        <f t="shared" si="219"/>
        <v>0.23732269308683468</v>
      </c>
      <c r="AD531" s="35">
        <f t="shared" si="219"/>
        <v>0.22228298626640139</v>
      </c>
      <c r="AE531" s="35">
        <f t="shared" si="219"/>
        <v>0.20724327944596815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1.7613220034603843E-2</v>
      </c>
      <c r="D532" s="35">
        <f t="shared" si="220"/>
        <v>1.7265252886803296E-2</v>
      </c>
      <c r="E532" s="35">
        <f t="shared" si="220"/>
        <v>1.6917285739002745E-2</v>
      </c>
      <c r="F532" s="35">
        <f t="shared" si="220"/>
        <v>1.6569318591202194E-2</v>
      </c>
      <c r="G532" s="35">
        <f t="shared" si="220"/>
        <v>1.6221351443401647E-2</v>
      </c>
      <c r="H532" s="35">
        <f t="shared" si="220"/>
        <v>1.5873384295601096E-2</v>
      </c>
      <c r="I532" s="35">
        <f t="shared" si="220"/>
        <v>1.5525417147800546E-2</v>
      </c>
      <c r="J532" s="35">
        <f t="shared" si="220"/>
        <v>1.5177449999999999E-2</v>
      </c>
      <c r="K532" s="35">
        <f t="shared" si="220"/>
        <v>1.5225974999999997E-2</v>
      </c>
      <c r="L532" s="35">
        <f t="shared" si="220"/>
        <v>1.52745E-2</v>
      </c>
      <c r="M532" s="35">
        <f t="shared" si="220"/>
        <v>1.5323024999999999E-2</v>
      </c>
      <c r="N532" s="35">
        <f t="shared" si="220"/>
        <v>1.5371549999999998E-2</v>
      </c>
      <c r="O532" s="35">
        <f t="shared" si="220"/>
        <v>1.5420074999999998E-2</v>
      </c>
      <c r="P532" s="35">
        <f t="shared" si="220"/>
        <v>1.5468599999999997E-2</v>
      </c>
      <c r="Q532" s="35">
        <f t="shared" si="220"/>
        <v>1.5517125E-2</v>
      </c>
      <c r="R532" s="35">
        <f t="shared" si="220"/>
        <v>1.5565649999999999E-2</v>
      </c>
      <c r="S532" s="35">
        <f t="shared" si="220"/>
        <v>1.5614174999999999E-2</v>
      </c>
      <c r="T532" s="35">
        <f t="shared" si="220"/>
        <v>1.5662699999999998E-2</v>
      </c>
      <c r="U532" s="35">
        <f t="shared" si="220"/>
        <v>1.5512967286479671E-2</v>
      </c>
      <c r="V532" s="35">
        <f t="shared" si="220"/>
        <v>1.5363234572959343E-2</v>
      </c>
      <c r="W532" s="35">
        <f t="shared" si="220"/>
        <v>1.5213501859439016E-2</v>
      </c>
      <c r="X532" s="35">
        <f t="shared" si="220"/>
        <v>1.4681621643554995E-2</v>
      </c>
      <c r="Y532" s="35">
        <f t="shared" si="220"/>
        <v>1.4149741427670974E-2</v>
      </c>
      <c r="Z532" s="35">
        <f t="shared" si="220"/>
        <v>1.3617861211786954E-2</v>
      </c>
      <c r="AA532" s="35">
        <f t="shared" si="220"/>
        <v>1.2257309151433974E-2</v>
      </c>
      <c r="AB532" s="35">
        <f t="shared" si="220"/>
        <v>1.0896757091080995E-2</v>
      </c>
      <c r="AC532" s="35">
        <f t="shared" si="220"/>
        <v>9.5645884297195071E-3</v>
      </c>
      <c r="AD532" s="35">
        <f t="shared" si="220"/>
        <v>8.2324197683580208E-3</v>
      </c>
      <c r="AE532" s="35">
        <f t="shared" si="220"/>
        <v>6.9002511069965336E-3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2.4974064986752125</v>
      </c>
      <c r="D533" s="35">
        <f t="shared" si="221"/>
        <v>2.5741868774060053</v>
      </c>
      <c r="E533" s="35">
        <f t="shared" si="221"/>
        <v>2.6122947152438241</v>
      </c>
      <c r="F533" s="35">
        <f t="shared" si="221"/>
        <v>2.6413135028759256</v>
      </c>
      <c r="G533" s="35">
        <f t="shared" si="221"/>
        <v>2.743076035565136</v>
      </c>
      <c r="H533" s="35">
        <f t="shared" si="221"/>
        <v>2.725201667992593</v>
      </c>
      <c r="I533" s="35">
        <f t="shared" si="221"/>
        <v>2.8471140411832003</v>
      </c>
      <c r="J533" s="35">
        <f t="shared" si="221"/>
        <v>2.965595267857192</v>
      </c>
      <c r="K533" s="35">
        <f t="shared" si="221"/>
        <v>2.9582802051342467</v>
      </c>
      <c r="L533" s="35">
        <f t="shared" si="221"/>
        <v>2.9962908796426388</v>
      </c>
      <c r="M533" s="35">
        <f t="shared" si="221"/>
        <v>2.7617012514623198</v>
      </c>
      <c r="N533" s="35">
        <f t="shared" si="221"/>
        <v>1.8693950921188913</v>
      </c>
      <c r="O533" s="35">
        <f t="shared" si="221"/>
        <v>1.8611202832051839</v>
      </c>
      <c r="P533" s="35">
        <f t="shared" si="221"/>
        <v>1.6551318225294644</v>
      </c>
      <c r="Q533" s="35">
        <f t="shared" si="221"/>
        <v>1.8658193921498878</v>
      </c>
      <c r="R533" s="35">
        <f t="shared" si="221"/>
        <v>1.8847935980410422</v>
      </c>
      <c r="S533" s="35">
        <f t="shared" si="221"/>
        <v>1.8527309131305731</v>
      </c>
      <c r="T533" s="35">
        <f t="shared" si="221"/>
        <v>1.7407827826638786</v>
      </c>
      <c r="U533" s="35">
        <f t="shared" si="221"/>
        <v>1.6518456926540737</v>
      </c>
      <c r="V533" s="35">
        <f t="shared" si="221"/>
        <v>1.6002833328512041</v>
      </c>
      <c r="W533" s="35">
        <f t="shared" si="221"/>
        <v>1.6028164149059143</v>
      </c>
      <c r="X533" s="35">
        <f t="shared" si="221"/>
        <v>1.66077137171934</v>
      </c>
      <c r="Y533" s="35">
        <f t="shared" si="221"/>
        <v>1.8408663738573907</v>
      </c>
      <c r="Z533" s="35">
        <f t="shared" si="221"/>
        <v>1.6442123012377643</v>
      </c>
      <c r="AA533" s="35">
        <f t="shared" si="221"/>
        <v>1.5224183461366734</v>
      </c>
      <c r="AB533" s="35">
        <f t="shared" si="221"/>
        <v>1.5903027320032588</v>
      </c>
      <c r="AC533" s="35">
        <f t="shared" si="221"/>
        <v>1.5789566351711264</v>
      </c>
      <c r="AD533" s="35">
        <f t="shared" si="221"/>
        <v>1.5226964961311451</v>
      </c>
      <c r="AE533" s="35">
        <f t="shared" si="221"/>
        <v>1.5514081907714847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8.4594904281430544E-2</v>
      </c>
      <c r="D534" s="35">
        <f t="shared" si="222"/>
        <v>8.4700836526940451E-2</v>
      </c>
      <c r="E534" s="35">
        <f t="shared" si="222"/>
        <v>8.4806768772450372E-2</v>
      </c>
      <c r="F534" s="35">
        <f t="shared" si="222"/>
        <v>8.4912701017960293E-2</v>
      </c>
      <c r="G534" s="35">
        <f t="shared" si="222"/>
        <v>8.5018633263470214E-2</v>
      </c>
      <c r="H534" s="35">
        <f t="shared" si="222"/>
        <v>8.5124565508980135E-2</v>
      </c>
      <c r="I534" s="35">
        <f t="shared" si="222"/>
        <v>8.523049775449007E-2</v>
      </c>
      <c r="J534" s="35">
        <f t="shared" si="222"/>
        <v>8.5336430000000005E-2</v>
      </c>
      <c r="K534" s="35">
        <f t="shared" si="222"/>
        <v>8.3560996999999984E-2</v>
      </c>
      <c r="L534" s="35">
        <f t="shared" si="222"/>
        <v>8.1785563999999977E-2</v>
      </c>
      <c r="M534" s="35">
        <f t="shared" si="222"/>
        <v>8.0010131000000012E-2</v>
      </c>
      <c r="N534" s="35">
        <f t="shared" si="222"/>
        <v>7.8234697999999991E-2</v>
      </c>
      <c r="O534" s="35">
        <f t="shared" si="222"/>
        <v>7.6459264999999998E-2</v>
      </c>
      <c r="P534" s="35">
        <f t="shared" si="222"/>
        <v>7.4683832000000006E-2</v>
      </c>
      <c r="Q534" s="35">
        <f t="shared" si="222"/>
        <v>7.2908398999999999E-2</v>
      </c>
      <c r="R534" s="35">
        <f t="shared" si="222"/>
        <v>7.1132965999999992E-2</v>
      </c>
      <c r="S534" s="35">
        <f t="shared" si="222"/>
        <v>6.9357532999999999E-2</v>
      </c>
      <c r="T534" s="35">
        <f t="shared" si="222"/>
        <v>6.7582100000000006E-2</v>
      </c>
      <c r="U534" s="35">
        <f t="shared" si="222"/>
        <v>6.607891391902071E-2</v>
      </c>
      <c r="V534" s="35">
        <f t="shared" si="222"/>
        <v>6.4575727838041441E-2</v>
      </c>
      <c r="W534" s="35">
        <f t="shared" si="222"/>
        <v>6.3072541757062159E-2</v>
      </c>
      <c r="X534" s="35">
        <f t="shared" si="222"/>
        <v>6.1138607209039547E-2</v>
      </c>
      <c r="Y534" s="35">
        <f t="shared" si="222"/>
        <v>5.9204672661016963E-2</v>
      </c>
      <c r="Z534" s="35">
        <f t="shared" si="222"/>
        <v>5.7270738112994359E-2</v>
      </c>
      <c r="AA534" s="35">
        <f t="shared" si="222"/>
        <v>5.4997461836158203E-2</v>
      </c>
      <c r="AB534" s="35">
        <f t="shared" si="222"/>
        <v>5.2724185559322054E-2</v>
      </c>
      <c r="AC534" s="35">
        <f t="shared" si="222"/>
        <v>5.077692913559323E-2</v>
      </c>
      <c r="AD534" s="35">
        <f t="shared" si="222"/>
        <v>4.8829672711864426E-2</v>
      </c>
      <c r="AE534" s="35">
        <f t="shared" si="222"/>
        <v>4.6882416288135609E-2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1.3037049999999999</v>
      </c>
      <c r="D536" s="21">
        <f t="shared" si="223"/>
        <v>1.1727300000000001</v>
      </c>
      <c r="E536" s="21">
        <f t="shared" si="223"/>
        <v>1.170715</v>
      </c>
      <c r="F536" s="21">
        <f t="shared" si="223"/>
        <v>1.22915</v>
      </c>
      <c r="G536" s="21">
        <f t="shared" si="223"/>
        <v>1.1687000000000001</v>
      </c>
      <c r="H536" s="21">
        <f t="shared" si="223"/>
        <v>1.152177</v>
      </c>
      <c r="I536" s="21">
        <f t="shared" si="223"/>
        <v>1.1189294999999999</v>
      </c>
      <c r="J536" s="21">
        <f t="shared" si="223"/>
        <v>0.72751575000000002</v>
      </c>
      <c r="K536" s="21">
        <f t="shared" si="223"/>
        <v>1.1360570000000001</v>
      </c>
      <c r="L536" s="21">
        <f t="shared" si="223"/>
        <v>0.619008</v>
      </c>
      <c r="M536" s="21">
        <f t="shared" si="223"/>
        <v>0.87592049999999999</v>
      </c>
      <c r="N536" s="21">
        <f t="shared" si="223"/>
        <v>0.89868999999999999</v>
      </c>
      <c r="O536" s="21">
        <f t="shared" si="223"/>
        <v>0.87451000000000001</v>
      </c>
      <c r="P536" s="21">
        <f t="shared" si="223"/>
        <v>0.91883999999999999</v>
      </c>
      <c r="Q536" s="21">
        <f t="shared" si="223"/>
        <v>0.76570000000000005</v>
      </c>
      <c r="R536" s="21">
        <f t="shared" si="223"/>
        <v>0.76368499999999995</v>
      </c>
      <c r="S536" s="21">
        <f t="shared" si="223"/>
        <v>0.92286999999999997</v>
      </c>
      <c r="T536" s="21">
        <f t="shared" si="223"/>
        <v>0.83745415000000001</v>
      </c>
      <c r="U536" s="21">
        <f t="shared" si="223"/>
        <v>0.79592499999999999</v>
      </c>
      <c r="V536" s="21">
        <f t="shared" si="223"/>
        <v>0.94463200000000003</v>
      </c>
      <c r="W536" s="21">
        <f t="shared" si="223"/>
        <v>0.80982849999999995</v>
      </c>
      <c r="X536" s="21">
        <f t="shared" si="223"/>
        <v>0.84811349999999996</v>
      </c>
      <c r="Y536" s="21">
        <f t="shared" si="223"/>
        <v>0.81547049999999999</v>
      </c>
      <c r="Z536" s="21">
        <f t="shared" si="223"/>
        <v>0.82433650000000003</v>
      </c>
      <c r="AA536" s="21">
        <f t="shared" si="223"/>
        <v>1.0064925</v>
      </c>
      <c r="AB536" s="21">
        <f t="shared" si="223"/>
        <v>0.82070949999999998</v>
      </c>
      <c r="AC536" s="21">
        <f t="shared" si="223"/>
        <v>0.847912</v>
      </c>
      <c r="AD536" s="21">
        <f t="shared" si="223"/>
        <v>0.71371300000000004</v>
      </c>
      <c r="AE536" s="21">
        <f t="shared" si="223"/>
        <v>0.32985550000000002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1.3037049999999999</v>
      </c>
      <c r="D537" s="35">
        <f t="shared" si="224"/>
        <v>1.1727300000000001</v>
      </c>
      <c r="E537" s="35">
        <f t="shared" si="224"/>
        <v>1.170715</v>
      </c>
      <c r="F537" s="35">
        <f t="shared" si="224"/>
        <v>1.22915</v>
      </c>
      <c r="G537" s="35">
        <f t="shared" si="224"/>
        <v>1.1687000000000001</v>
      </c>
      <c r="H537" s="35">
        <f t="shared" si="224"/>
        <v>1.152177</v>
      </c>
      <c r="I537" s="35">
        <f t="shared" si="224"/>
        <v>1.1189294999999999</v>
      </c>
      <c r="J537" s="35">
        <f t="shared" si="224"/>
        <v>0.72751575000000002</v>
      </c>
      <c r="K537" s="35">
        <f t="shared" si="224"/>
        <v>1.1360570000000001</v>
      </c>
      <c r="L537" s="35">
        <f t="shared" si="224"/>
        <v>0.619008</v>
      </c>
      <c r="M537" s="35">
        <f t="shared" si="224"/>
        <v>0.87592049999999999</v>
      </c>
      <c r="N537" s="35">
        <f t="shared" si="224"/>
        <v>0.89868999999999999</v>
      </c>
      <c r="O537" s="35">
        <f t="shared" si="224"/>
        <v>0.87451000000000001</v>
      </c>
      <c r="P537" s="35">
        <f t="shared" si="224"/>
        <v>0.91883999999999999</v>
      </c>
      <c r="Q537" s="35">
        <f t="shared" si="224"/>
        <v>0.76570000000000005</v>
      </c>
      <c r="R537" s="35">
        <f t="shared" si="224"/>
        <v>0.76368499999999995</v>
      </c>
      <c r="S537" s="35">
        <f t="shared" si="224"/>
        <v>0.92286999999999997</v>
      </c>
      <c r="T537" s="35">
        <f t="shared" si="224"/>
        <v>0.83745415000000001</v>
      </c>
      <c r="U537" s="35">
        <f t="shared" si="224"/>
        <v>0.79592499999999999</v>
      </c>
      <c r="V537" s="35">
        <f t="shared" si="224"/>
        <v>0.94463200000000003</v>
      </c>
      <c r="W537" s="35">
        <f t="shared" si="224"/>
        <v>0.80982849999999995</v>
      </c>
      <c r="X537" s="35">
        <f t="shared" si="224"/>
        <v>0.84811349999999996</v>
      </c>
      <c r="Y537" s="35">
        <f t="shared" si="224"/>
        <v>0.81547049999999999</v>
      </c>
      <c r="Z537" s="35">
        <f t="shared" si="224"/>
        <v>0.82433650000000003</v>
      </c>
      <c r="AA537" s="35">
        <f t="shared" si="224"/>
        <v>1.0064925</v>
      </c>
      <c r="AB537" s="35">
        <f t="shared" si="224"/>
        <v>0.82070949999999998</v>
      </c>
      <c r="AC537" s="35">
        <f t="shared" si="224"/>
        <v>0.847912</v>
      </c>
      <c r="AD537" s="35">
        <f t="shared" si="224"/>
        <v>0.71371300000000004</v>
      </c>
      <c r="AE537" s="35">
        <f t="shared" si="224"/>
        <v>0.32985550000000002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0.39127941868931948</v>
      </c>
      <c r="D545" s="21">
        <f t="shared" si="229"/>
        <v>0.34694625098507059</v>
      </c>
      <c r="E545" s="21">
        <f t="shared" si="229"/>
        <v>0.31408059351832746</v>
      </c>
      <c r="F545" s="21">
        <f t="shared" si="229"/>
        <v>0.29351734053156553</v>
      </c>
      <c r="G545" s="21">
        <f t="shared" si="229"/>
        <v>0.28188265438059074</v>
      </c>
      <c r="H545" s="21">
        <f t="shared" si="229"/>
        <v>0.27092257460089642</v>
      </c>
      <c r="I545" s="21">
        <f t="shared" si="229"/>
        <v>0.139753434986433</v>
      </c>
      <c r="J545" s="21">
        <f t="shared" si="229"/>
        <v>0.28402807157717858</v>
      </c>
      <c r="K545" s="21">
        <f t="shared" si="229"/>
        <v>0.26027334670274932</v>
      </c>
      <c r="L545" s="21">
        <f t="shared" si="229"/>
        <v>0.20713755603905462</v>
      </c>
      <c r="M545" s="21">
        <f t="shared" si="229"/>
        <v>0.23550250098647749</v>
      </c>
      <c r="N545" s="21">
        <f t="shared" si="229"/>
        <v>0.25206377737342478</v>
      </c>
      <c r="O545" s="21">
        <f t="shared" si="229"/>
        <v>0.24826486178219156</v>
      </c>
      <c r="P545" s="21">
        <f t="shared" si="229"/>
        <v>0.23247335773732741</v>
      </c>
      <c r="Q545" s="21">
        <f t="shared" si="229"/>
        <v>0.23276372069445744</v>
      </c>
      <c r="R545" s="21">
        <f t="shared" si="229"/>
        <v>0.2038087078693202</v>
      </c>
      <c r="S545" s="21">
        <f t="shared" si="229"/>
        <v>0.16810936319902847</v>
      </c>
      <c r="T545" s="21">
        <f t="shared" si="229"/>
        <v>0.11664521070523216</v>
      </c>
      <c r="U545" s="21">
        <f t="shared" si="229"/>
        <v>0.12401463811679964</v>
      </c>
      <c r="V545" s="21">
        <f t="shared" si="229"/>
        <v>0.12644721326086744</v>
      </c>
      <c r="W545" s="21">
        <f t="shared" si="229"/>
        <v>0.13158684102972878</v>
      </c>
      <c r="X545" s="21">
        <f t="shared" si="229"/>
        <v>0.13026077967697561</v>
      </c>
      <c r="Y545" s="21">
        <f t="shared" si="229"/>
        <v>0.10334328601699055</v>
      </c>
      <c r="Z545" s="21">
        <f t="shared" si="229"/>
        <v>0.1275834474852803</v>
      </c>
      <c r="AA545" s="21">
        <f t="shared" si="229"/>
        <v>0.13432286962190568</v>
      </c>
      <c r="AB545" s="21">
        <f t="shared" si="229"/>
        <v>0.14961461280143354</v>
      </c>
      <c r="AC545" s="21">
        <f t="shared" si="229"/>
        <v>9.0573903397124247E-2</v>
      </c>
      <c r="AD545" s="21">
        <f t="shared" si="229"/>
        <v>2.0701155641449465E-2</v>
      </c>
      <c r="AE545" s="21">
        <f t="shared" si="229"/>
        <v>2.0381513382000001E-2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0.29023588574531944</v>
      </c>
      <c r="D546" s="36">
        <f t="shared" si="230"/>
        <v>0.25073991382757055</v>
      </c>
      <c r="E546" s="36">
        <f t="shared" si="230"/>
        <v>0.22272290669752742</v>
      </c>
      <c r="F546" s="36">
        <f t="shared" si="230"/>
        <v>0.2070197585976655</v>
      </c>
      <c r="G546" s="36">
        <f t="shared" si="230"/>
        <v>0.20025440794779073</v>
      </c>
      <c r="H546" s="36">
        <f t="shared" si="230"/>
        <v>0.19415691606139643</v>
      </c>
      <c r="I546" s="36">
        <f t="shared" si="230"/>
        <v>6.7864560902433022E-2</v>
      </c>
      <c r="J546" s="36">
        <f t="shared" si="230"/>
        <v>0.21697169910287864</v>
      </c>
      <c r="K546" s="36">
        <f t="shared" si="230"/>
        <v>0.19764975941954935</v>
      </c>
      <c r="L546" s="36">
        <f t="shared" si="230"/>
        <v>0.14886062964395463</v>
      </c>
      <c r="M546" s="36">
        <f t="shared" si="230"/>
        <v>0.18013472888447749</v>
      </c>
      <c r="N546" s="36">
        <f t="shared" si="230"/>
        <v>0.20065177251607477</v>
      </c>
      <c r="O546" s="36">
        <f t="shared" si="230"/>
        <v>0.20069487139019157</v>
      </c>
      <c r="P546" s="36">
        <f t="shared" si="230"/>
        <v>0.18828521639617743</v>
      </c>
      <c r="Q546" s="36">
        <f t="shared" si="230"/>
        <v>0.19226323942485746</v>
      </c>
      <c r="R546" s="36">
        <f t="shared" si="230"/>
        <v>0.16723743954957021</v>
      </c>
      <c r="S546" s="36">
        <f t="shared" si="230"/>
        <v>0.13564569256582848</v>
      </c>
      <c r="T546" s="36">
        <f t="shared" si="230"/>
        <v>8.7783566797782167E-2</v>
      </c>
      <c r="U546" s="36">
        <f t="shared" si="230"/>
        <v>0.11395384432199963</v>
      </c>
      <c r="V546" s="36">
        <f t="shared" si="230"/>
        <v>0.11756140228681744</v>
      </c>
      <c r="W546" s="36">
        <f t="shared" si="230"/>
        <v>0.1203009068692288</v>
      </c>
      <c r="X546" s="36">
        <f t="shared" si="230"/>
        <v>0.1181797167114756</v>
      </c>
      <c r="Y546" s="36">
        <f t="shared" si="230"/>
        <v>9.0619077988990562E-2</v>
      </c>
      <c r="Z546" s="36">
        <f t="shared" si="230"/>
        <v>0.11394463308053029</v>
      </c>
      <c r="AA546" s="36">
        <f t="shared" si="230"/>
        <v>0.11948836272140567</v>
      </c>
      <c r="AB546" s="36">
        <f t="shared" si="230"/>
        <v>0.12928516044818353</v>
      </c>
      <c r="AC546" s="36">
        <f t="shared" si="230"/>
        <v>7.2093732013124245E-2</v>
      </c>
      <c r="AD546" s="36">
        <f t="shared" si="230"/>
        <v>1.2703132584494649E-3</v>
      </c>
      <c r="AE546" s="36">
        <f t="shared" si="230"/>
        <v>0</v>
      </c>
    </row>
    <row r="547" spans="1:31" x14ac:dyDescent="0.2">
      <c r="A547" s="9" t="s">
        <v>535</v>
      </c>
      <c r="B547" s="4" t="s">
        <v>799</v>
      </c>
      <c r="C547" s="36">
        <f t="shared" si="230"/>
        <v>0.10104353294400004</v>
      </c>
      <c r="D547" s="36">
        <f t="shared" si="230"/>
        <v>9.6206337157500044E-2</v>
      </c>
      <c r="E547" s="36">
        <f t="shared" si="230"/>
        <v>9.1357686820800019E-2</v>
      </c>
      <c r="F547" s="36">
        <f t="shared" si="230"/>
        <v>8.6497581933900017E-2</v>
      </c>
      <c r="G547" s="36">
        <f t="shared" si="230"/>
        <v>8.1628246432800006E-2</v>
      </c>
      <c r="H547" s="36">
        <f t="shared" si="230"/>
        <v>7.6765658539499987E-2</v>
      </c>
      <c r="I547" s="36">
        <f t="shared" si="230"/>
        <v>7.1888874083999979E-2</v>
      </c>
      <c r="J547" s="36">
        <f t="shared" si="230"/>
        <v>6.7056372474299963E-2</v>
      </c>
      <c r="K547" s="36">
        <f t="shared" si="230"/>
        <v>6.2623587283199986E-2</v>
      </c>
      <c r="L547" s="36">
        <f t="shared" si="230"/>
        <v>5.8276926395099994E-2</v>
      </c>
      <c r="M547" s="36">
        <f t="shared" si="230"/>
        <v>5.5367772102000001E-2</v>
      </c>
      <c r="N547" s="36">
        <f t="shared" si="230"/>
        <v>5.1412004857350001E-2</v>
      </c>
      <c r="O547" s="36">
        <f t="shared" si="230"/>
        <v>4.7569990391999994E-2</v>
      </c>
      <c r="P547" s="36">
        <f t="shared" si="230"/>
        <v>4.418814134114999E-2</v>
      </c>
      <c r="Q547" s="36">
        <f t="shared" si="230"/>
        <v>4.0500481269599986E-2</v>
      </c>
      <c r="R547" s="36">
        <f t="shared" si="230"/>
        <v>3.6571268319749994E-2</v>
      </c>
      <c r="S547" s="36">
        <f t="shared" si="230"/>
        <v>3.2463670633199986E-2</v>
      </c>
      <c r="T547" s="36">
        <f t="shared" si="230"/>
        <v>2.8861643907449996E-2</v>
      </c>
      <c r="U547" s="36">
        <f t="shared" si="230"/>
        <v>1.0060793794799999E-2</v>
      </c>
      <c r="V547" s="36">
        <f t="shared" si="230"/>
        <v>8.8858109740499996E-3</v>
      </c>
      <c r="W547" s="36">
        <f t="shared" si="230"/>
        <v>1.12859341605E-2</v>
      </c>
      <c r="X547" s="36">
        <f t="shared" si="230"/>
        <v>1.2081062965500001E-2</v>
      </c>
      <c r="Y547" s="36">
        <f t="shared" si="230"/>
        <v>1.2724208027999999E-2</v>
      </c>
      <c r="Z547" s="36">
        <f t="shared" si="230"/>
        <v>1.3638814404750002E-2</v>
      </c>
      <c r="AA547" s="36">
        <f t="shared" si="230"/>
        <v>1.4834506900500002E-2</v>
      </c>
      <c r="AB547" s="36">
        <f t="shared" si="230"/>
        <v>2.0329452353250003E-2</v>
      </c>
      <c r="AC547" s="36">
        <f t="shared" si="230"/>
        <v>1.8480171384000002E-2</v>
      </c>
      <c r="AD547" s="36">
        <f t="shared" si="230"/>
        <v>1.9430842383E-2</v>
      </c>
      <c r="AE547" s="36">
        <f t="shared" si="230"/>
        <v>2.0381513382000001E-2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0.40754524150400168</v>
      </c>
      <c r="D555" s="28">
        <f t="shared" si="233"/>
        <v>0.48285514718631917</v>
      </c>
      <c r="E555" s="28">
        <f t="shared" si="233"/>
        <v>0.3029194053487505</v>
      </c>
      <c r="F555" s="28">
        <f t="shared" si="233"/>
        <v>0.33424780970274537</v>
      </c>
      <c r="G555" s="28">
        <f t="shared" si="233"/>
        <v>0.20219330374316175</v>
      </c>
      <c r="H555" s="28">
        <f t="shared" si="233"/>
        <v>0.2235178883329268</v>
      </c>
      <c r="I555" s="28">
        <f t="shared" si="233"/>
        <v>0.25952451561579243</v>
      </c>
      <c r="J555" s="28">
        <f t="shared" si="233"/>
        <v>0.99236603417350144</v>
      </c>
      <c r="K555" s="28">
        <f t="shared" si="233"/>
        <v>0.2772282472988471</v>
      </c>
      <c r="L555" s="28">
        <f t="shared" si="233"/>
        <v>0.87697592330039653</v>
      </c>
      <c r="M555" s="28">
        <f t="shared" si="233"/>
        <v>0.14226938774540476</v>
      </c>
      <c r="N555" s="28">
        <f t="shared" si="233"/>
        <v>0.15985277719666088</v>
      </c>
      <c r="O555" s="28">
        <f t="shared" si="233"/>
        <v>0.24113751571677303</v>
      </c>
      <c r="P555" s="28">
        <f t="shared" si="233"/>
        <v>0.16552482357349901</v>
      </c>
      <c r="Q555" s="28">
        <f t="shared" si="233"/>
        <v>0.15320488468965288</v>
      </c>
      <c r="R555" s="28">
        <f t="shared" si="233"/>
        <v>0.45809768909266335</v>
      </c>
      <c r="S555" s="28">
        <f t="shared" si="233"/>
        <v>0.20771568670454543</v>
      </c>
      <c r="T555" s="28">
        <f t="shared" si="233"/>
        <v>3.0154107867376481</v>
      </c>
      <c r="U555" s="28">
        <f t="shared" si="233"/>
        <v>0.3919060524821229</v>
      </c>
      <c r="V555" s="28">
        <f t="shared" si="233"/>
        <v>0.26073783459071609</v>
      </c>
      <c r="W555" s="28">
        <f t="shared" si="233"/>
        <v>2.2997966898096465</v>
      </c>
      <c r="X555" s="28">
        <f t="shared" si="233"/>
        <v>0.14153731410808448</v>
      </c>
      <c r="Y555" s="28">
        <f t="shared" si="233"/>
        <v>1.5262621150661217</v>
      </c>
      <c r="Z555" s="28">
        <f t="shared" si="233"/>
        <v>0.12192076215726519</v>
      </c>
      <c r="AA555" s="28">
        <f t="shared" si="233"/>
        <v>0.24084155872175297</v>
      </c>
      <c r="AB555" s="28">
        <f t="shared" si="233"/>
        <v>1.473265009182771</v>
      </c>
      <c r="AC555" s="28">
        <f t="shared" si="233"/>
        <v>0.18242022227003848</v>
      </c>
      <c r="AD555" s="28">
        <f t="shared" si="233"/>
        <v>4.4527923793621182</v>
      </c>
      <c r="AE555" s="28">
        <f t="shared" si="233"/>
        <v>0.42573745569129229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0.40317208651477632</v>
      </c>
      <c r="D556" s="21">
        <f t="shared" si="234"/>
        <v>0.46895119574345911</v>
      </c>
      <c r="E556" s="21">
        <f t="shared" si="234"/>
        <v>0.30085692134026448</v>
      </c>
      <c r="F556" s="21">
        <f t="shared" si="234"/>
        <v>0.32883486318464555</v>
      </c>
      <c r="G556" s="21">
        <f t="shared" si="234"/>
        <v>0.19596557443693041</v>
      </c>
      <c r="H556" s="21">
        <f t="shared" si="234"/>
        <v>0.21680334427381756</v>
      </c>
      <c r="I556" s="21">
        <f t="shared" si="234"/>
        <v>0.2528263253693277</v>
      </c>
      <c r="J556" s="21">
        <f t="shared" si="234"/>
        <v>0.98145690796970975</v>
      </c>
      <c r="K556" s="21">
        <f t="shared" si="234"/>
        <v>0.26388733454299174</v>
      </c>
      <c r="L556" s="21">
        <f t="shared" si="234"/>
        <v>0.85060787568134977</v>
      </c>
      <c r="M556" s="21">
        <f t="shared" si="234"/>
        <v>0.14077577228011065</v>
      </c>
      <c r="N556" s="21">
        <f t="shared" si="234"/>
        <v>0.15696679183161064</v>
      </c>
      <c r="O556" s="21">
        <f t="shared" si="234"/>
        <v>0.22641139332833762</v>
      </c>
      <c r="P556" s="21">
        <f t="shared" si="234"/>
        <v>0.16102782836749902</v>
      </c>
      <c r="Q556" s="21">
        <f t="shared" si="234"/>
        <v>0.14216955619965288</v>
      </c>
      <c r="R556" s="21">
        <f t="shared" si="234"/>
        <v>0.44517330614266337</v>
      </c>
      <c r="S556" s="21">
        <f t="shared" si="234"/>
        <v>0.20495043656054543</v>
      </c>
      <c r="T556" s="21">
        <f t="shared" si="234"/>
        <v>3.009756180409648</v>
      </c>
      <c r="U556" s="21">
        <f t="shared" si="234"/>
        <v>0.38502326032612288</v>
      </c>
      <c r="V556" s="21">
        <f t="shared" si="234"/>
        <v>0.24655468825871613</v>
      </c>
      <c r="W556" s="21">
        <f t="shared" si="234"/>
        <v>2.2878226801296462</v>
      </c>
      <c r="X556" s="21">
        <f t="shared" si="234"/>
        <v>0.13690864136008449</v>
      </c>
      <c r="Y556" s="21">
        <f t="shared" si="234"/>
        <v>1.5069478145381217</v>
      </c>
      <c r="Z556" s="21">
        <f t="shared" si="234"/>
        <v>0.11921982028926519</v>
      </c>
      <c r="AA556" s="21">
        <f t="shared" si="234"/>
        <v>0.23682148438127298</v>
      </c>
      <c r="AB556" s="21">
        <f t="shared" si="234"/>
        <v>1.445286241343871</v>
      </c>
      <c r="AC556" s="21">
        <f t="shared" si="234"/>
        <v>0.17711254483451849</v>
      </c>
      <c r="AD556" s="21">
        <f t="shared" si="234"/>
        <v>4.3275603335269786</v>
      </c>
      <c r="AE556" s="21">
        <f t="shared" si="234"/>
        <v>0.41866571736789226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0.40317208651477632</v>
      </c>
      <c r="D557" s="35">
        <f t="shared" si="235"/>
        <v>0.46895119574345911</v>
      </c>
      <c r="E557" s="35">
        <f t="shared" si="235"/>
        <v>0.30085692134026448</v>
      </c>
      <c r="F557" s="35">
        <f t="shared" si="235"/>
        <v>0.32883486318464555</v>
      </c>
      <c r="G557" s="35">
        <f t="shared" si="235"/>
        <v>0.19596557443693041</v>
      </c>
      <c r="H557" s="35">
        <f t="shared" si="235"/>
        <v>0.21680334427381756</v>
      </c>
      <c r="I557" s="35">
        <f t="shared" si="235"/>
        <v>0.2528263253693277</v>
      </c>
      <c r="J557" s="35">
        <f t="shared" si="235"/>
        <v>0.98145690796970975</v>
      </c>
      <c r="K557" s="35">
        <f t="shared" si="235"/>
        <v>0.26388733454299174</v>
      </c>
      <c r="L557" s="35">
        <f t="shared" si="235"/>
        <v>0.85060787568134977</v>
      </c>
      <c r="M557" s="35">
        <f t="shared" si="235"/>
        <v>0.14077577228011065</v>
      </c>
      <c r="N557" s="35">
        <f t="shared" si="235"/>
        <v>0.15696679183161064</v>
      </c>
      <c r="O557" s="35">
        <f t="shared" si="235"/>
        <v>0.22641139332833762</v>
      </c>
      <c r="P557" s="35">
        <f t="shared" si="235"/>
        <v>0.16102782836749902</v>
      </c>
      <c r="Q557" s="35">
        <f t="shared" si="235"/>
        <v>0.14216955619965288</v>
      </c>
      <c r="R557" s="35">
        <f t="shared" si="235"/>
        <v>0.44517330614266337</v>
      </c>
      <c r="S557" s="35">
        <f t="shared" si="235"/>
        <v>0.20495043656054543</v>
      </c>
      <c r="T557" s="35">
        <f t="shared" si="235"/>
        <v>3.009756180409648</v>
      </c>
      <c r="U557" s="35">
        <f t="shared" si="235"/>
        <v>0.38502326032612288</v>
      </c>
      <c r="V557" s="35">
        <f t="shared" si="235"/>
        <v>0.24655468825871613</v>
      </c>
      <c r="W557" s="35">
        <f t="shared" si="235"/>
        <v>2.2878226801296462</v>
      </c>
      <c r="X557" s="35">
        <f t="shared" si="235"/>
        <v>0.13690864136008449</v>
      </c>
      <c r="Y557" s="35">
        <f t="shared" si="235"/>
        <v>1.5069478145381217</v>
      </c>
      <c r="Z557" s="35">
        <f t="shared" si="235"/>
        <v>0.11921982028926519</v>
      </c>
      <c r="AA557" s="35">
        <f t="shared" si="235"/>
        <v>0.23682148438127298</v>
      </c>
      <c r="AB557" s="35">
        <f t="shared" si="235"/>
        <v>1.445286241343871</v>
      </c>
      <c r="AC557" s="35">
        <f t="shared" si="235"/>
        <v>0.17711254483451849</v>
      </c>
      <c r="AD557" s="35">
        <f t="shared" si="235"/>
        <v>4.3275603335269786</v>
      </c>
      <c r="AE557" s="35">
        <f t="shared" si="235"/>
        <v>0.41866571736789226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2.913703145225374E-3</v>
      </c>
      <c r="D559" s="21">
        <f t="shared" si="236"/>
        <v>2.3544294988600404E-3</v>
      </c>
      <c r="E559" s="21">
        <f t="shared" si="236"/>
        <v>1.7918476048598068E-4</v>
      </c>
      <c r="F559" s="21">
        <f t="shared" si="236"/>
        <v>1.10614136409979E-3</v>
      </c>
      <c r="G559" s="21">
        <f t="shared" si="236"/>
        <v>1.1214959482313393E-3</v>
      </c>
      <c r="H559" s="21">
        <f t="shared" si="236"/>
        <v>1.201001769109225E-3</v>
      </c>
      <c r="I559" s="21">
        <f t="shared" si="236"/>
        <v>6.4740967846469897E-4</v>
      </c>
      <c r="J559" s="21">
        <f t="shared" si="236"/>
        <v>2.8037758297917727E-3</v>
      </c>
      <c r="K559" s="21">
        <f t="shared" si="236"/>
        <v>8.6330879585539322E-4</v>
      </c>
      <c r="L559" s="21">
        <f t="shared" si="236"/>
        <v>6.0883263430468312E-3</v>
      </c>
      <c r="M559" s="21">
        <f t="shared" si="236"/>
        <v>3.8066423329411836E-4</v>
      </c>
      <c r="N559" s="21">
        <f t="shared" si="236"/>
        <v>1.4505227510502685E-3</v>
      </c>
      <c r="O559" s="21">
        <f t="shared" si="236"/>
        <v>7.6319115384353943E-3</v>
      </c>
      <c r="P559" s="21">
        <f t="shared" si="236"/>
        <v>1.8745020000000002E-4</v>
      </c>
      <c r="Q559" s="21">
        <f t="shared" si="236"/>
        <v>2.5719119999999995E-3</v>
      </c>
      <c r="R559" s="21">
        <f t="shared" si="236"/>
        <v>5.8002398999999994E-3</v>
      </c>
      <c r="S559" s="21">
        <f t="shared" si="236"/>
        <v>6.8890500000000021E-5</v>
      </c>
      <c r="T559" s="21">
        <f t="shared" si="236"/>
        <v>3.2936463E-3</v>
      </c>
      <c r="U559" s="21">
        <f t="shared" si="236"/>
        <v>4.8274380000000011E-4</v>
      </c>
      <c r="V559" s="21">
        <f t="shared" si="236"/>
        <v>7.6112946000000004E-3</v>
      </c>
      <c r="W559" s="21">
        <f t="shared" si="236"/>
        <v>2.1182553000000004E-3</v>
      </c>
      <c r="X559" s="21">
        <f t="shared" si="236"/>
        <v>9.1683900000000013E-4</v>
      </c>
      <c r="Y559" s="21">
        <f t="shared" si="236"/>
        <v>6.9028281000000019E-3</v>
      </c>
      <c r="Z559" s="21">
        <f t="shared" si="236"/>
        <v>4.1708520000000005E-4</v>
      </c>
      <c r="AA559" s="21">
        <f t="shared" si="236"/>
        <v>1.6103367000000004E-3</v>
      </c>
      <c r="AB559" s="21">
        <f t="shared" si="236"/>
        <v>2.4810786000000013E-3</v>
      </c>
      <c r="AC559" s="21">
        <f t="shared" si="236"/>
        <v>7.678314000000001E-4</v>
      </c>
      <c r="AD559" s="21">
        <f t="shared" si="236"/>
        <v>7.5345386759999994E-2</v>
      </c>
      <c r="AE559" s="21">
        <f t="shared" si="236"/>
        <v>1.8721206000000001E-3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2.913703145225374E-3</v>
      </c>
      <c r="D560" s="35">
        <f t="shared" si="237"/>
        <v>2.3544294988600404E-3</v>
      </c>
      <c r="E560" s="35">
        <f t="shared" si="237"/>
        <v>1.7918476048598068E-4</v>
      </c>
      <c r="F560" s="35">
        <f t="shared" si="237"/>
        <v>1.10614136409979E-3</v>
      </c>
      <c r="G560" s="35">
        <f t="shared" si="237"/>
        <v>1.1214959482313393E-3</v>
      </c>
      <c r="H560" s="35">
        <f t="shared" si="237"/>
        <v>1.201001769109225E-3</v>
      </c>
      <c r="I560" s="35">
        <f t="shared" si="237"/>
        <v>6.4740967846469897E-4</v>
      </c>
      <c r="J560" s="35">
        <f t="shared" si="237"/>
        <v>2.8037758297917727E-3</v>
      </c>
      <c r="K560" s="35">
        <f t="shared" si="237"/>
        <v>8.6330879585539322E-4</v>
      </c>
      <c r="L560" s="35">
        <f t="shared" si="237"/>
        <v>6.0883263430468312E-3</v>
      </c>
      <c r="M560" s="35">
        <f t="shared" si="237"/>
        <v>3.8066423329411836E-4</v>
      </c>
      <c r="N560" s="35">
        <f t="shared" si="237"/>
        <v>1.4505227510502685E-3</v>
      </c>
      <c r="O560" s="35">
        <f t="shared" si="237"/>
        <v>7.6319115384353943E-3</v>
      </c>
      <c r="P560" s="35">
        <f t="shared" si="237"/>
        <v>1.8745020000000002E-4</v>
      </c>
      <c r="Q560" s="35">
        <f t="shared" si="237"/>
        <v>2.5719119999999995E-3</v>
      </c>
      <c r="R560" s="35">
        <f t="shared" si="237"/>
        <v>5.8002398999999994E-3</v>
      </c>
      <c r="S560" s="35">
        <f t="shared" si="237"/>
        <v>6.8890500000000021E-5</v>
      </c>
      <c r="T560" s="35">
        <f t="shared" si="237"/>
        <v>3.2936463E-3</v>
      </c>
      <c r="U560" s="35">
        <f t="shared" si="237"/>
        <v>4.8274380000000011E-4</v>
      </c>
      <c r="V560" s="35">
        <f t="shared" si="237"/>
        <v>7.6112946000000004E-3</v>
      </c>
      <c r="W560" s="35">
        <f t="shared" si="237"/>
        <v>2.1182553000000004E-3</v>
      </c>
      <c r="X560" s="35">
        <f t="shared" si="237"/>
        <v>9.1683900000000013E-4</v>
      </c>
      <c r="Y560" s="35">
        <f t="shared" si="237"/>
        <v>6.9028281000000019E-3</v>
      </c>
      <c r="Z560" s="35">
        <f t="shared" si="237"/>
        <v>4.1708520000000005E-4</v>
      </c>
      <c r="AA560" s="35">
        <f t="shared" si="237"/>
        <v>1.6103367000000004E-3</v>
      </c>
      <c r="AB560" s="35">
        <f t="shared" si="237"/>
        <v>2.4810786000000013E-3</v>
      </c>
      <c r="AC560" s="35">
        <f t="shared" si="237"/>
        <v>7.678314000000001E-4</v>
      </c>
      <c r="AD560" s="35">
        <f t="shared" si="237"/>
        <v>7.5345386759999994E-2</v>
      </c>
      <c r="AE560" s="35">
        <f t="shared" si="237"/>
        <v>1.8721206000000001E-3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1.4594518439999999E-3</v>
      </c>
      <c r="D562" s="21">
        <f t="shared" si="238"/>
        <v>1.1549521944E-2</v>
      </c>
      <c r="E562" s="21">
        <f t="shared" si="238"/>
        <v>1.8832992479999996E-3</v>
      </c>
      <c r="F562" s="21">
        <f t="shared" si="238"/>
        <v>4.3068051539999997E-3</v>
      </c>
      <c r="G562" s="21">
        <f t="shared" si="238"/>
        <v>5.1062333580000011E-3</v>
      </c>
      <c r="H562" s="21">
        <f t="shared" si="238"/>
        <v>5.5135422900000003E-3</v>
      </c>
      <c r="I562" s="21">
        <f t="shared" si="238"/>
        <v>6.0507805680000007E-3</v>
      </c>
      <c r="J562" s="21">
        <f t="shared" si="238"/>
        <v>8.1053503739999984E-3</v>
      </c>
      <c r="K562" s="21">
        <f t="shared" si="238"/>
        <v>1.247760396E-2</v>
      </c>
      <c r="L562" s="21">
        <f t="shared" si="238"/>
        <v>2.0279721276000001E-2</v>
      </c>
      <c r="M562" s="21">
        <f t="shared" si="238"/>
        <v>1.112951232E-3</v>
      </c>
      <c r="N562" s="21">
        <f t="shared" si="238"/>
        <v>1.4354626139999999E-3</v>
      </c>
      <c r="O562" s="21">
        <f t="shared" si="238"/>
        <v>7.0942108499999993E-3</v>
      </c>
      <c r="P562" s="21">
        <f t="shared" si="238"/>
        <v>4.3095450060000005E-3</v>
      </c>
      <c r="Q562" s="21">
        <f t="shared" si="238"/>
        <v>8.4634164900000003E-3</v>
      </c>
      <c r="R562" s="21">
        <f t="shared" si="238"/>
        <v>7.1241430500000001E-3</v>
      </c>
      <c r="S562" s="21">
        <f t="shared" si="238"/>
        <v>2.6963596439999998E-3</v>
      </c>
      <c r="T562" s="21">
        <f t="shared" si="238"/>
        <v>2.3609600279999995E-3</v>
      </c>
      <c r="U562" s="21">
        <f t="shared" si="238"/>
        <v>6.4000483560000005E-3</v>
      </c>
      <c r="V562" s="21">
        <f t="shared" si="238"/>
        <v>6.5718517319999998E-3</v>
      </c>
      <c r="W562" s="21">
        <f t="shared" si="238"/>
        <v>9.8557543799999963E-3</v>
      </c>
      <c r="X562" s="21">
        <f t="shared" si="238"/>
        <v>3.7118337479999999E-3</v>
      </c>
      <c r="Y562" s="21">
        <f t="shared" si="238"/>
        <v>1.2411472428E-2</v>
      </c>
      <c r="Z562" s="21">
        <f t="shared" si="238"/>
        <v>2.2838566679999998E-3</v>
      </c>
      <c r="AA562" s="21">
        <f t="shared" si="238"/>
        <v>2.4097376404800005E-3</v>
      </c>
      <c r="AB562" s="21">
        <f t="shared" si="238"/>
        <v>2.5497689238899997E-2</v>
      </c>
      <c r="AC562" s="21">
        <f t="shared" si="238"/>
        <v>4.5398460355200003E-3</v>
      </c>
      <c r="AD562" s="21">
        <f t="shared" si="238"/>
        <v>4.9886659075139998E-2</v>
      </c>
      <c r="AE562" s="21">
        <f t="shared" si="238"/>
        <v>5.1996177233999989E-3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1.4594518439999999E-3</v>
      </c>
      <c r="D563" s="35">
        <f t="shared" si="239"/>
        <v>1.1549521944E-2</v>
      </c>
      <c r="E563" s="35">
        <f t="shared" si="239"/>
        <v>1.8832992479999996E-3</v>
      </c>
      <c r="F563" s="35">
        <f t="shared" si="239"/>
        <v>4.3068051539999997E-3</v>
      </c>
      <c r="G563" s="35">
        <f t="shared" si="239"/>
        <v>5.1062333580000011E-3</v>
      </c>
      <c r="H563" s="35">
        <f t="shared" si="239"/>
        <v>5.5135422900000003E-3</v>
      </c>
      <c r="I563" s="35">
        <f t="shared" si="239"/>
        <v>6.0507805680000007E-3</v>
      </c>
      <c r="J563" s="35">
        <f t="shared" si="239"/>
        <v>8.1053503739999984E-3</v>
      </c>
      <c r="K563" s="35">
        <f t="shared" si="239"/>
        <v>1.247760396E-2</v>
      </c>
      <c r="L563" s="35">
        <f t="shared" si="239"/>
        <v>2.0279721276000001E-2</v>
      </c>
      <c r="M563" s="35">
        <f t="shared" si="239"/>
        <v>1.112951232E-3</v>
      </c>
      <c r="N563" s="35">
        <f t="shared" si="239"/>
        <v>1.4354626139999999E-3</v>
      </c>
      <c r="O563" s="35">
        <f t="shared" si="239"/>
        <v>7.0942108499999993E-3</v>
      </c>
      <c r="P563" s="35">
        <f t="shared" si="239"/>
        <v>4.3095450060000005E-3</v>
      </c>
      <c r="Q563" s="35">
        <f t="shared" si="239"/>
        <v>8.4634164900000003E-3</v>
      </c>
      <c r="R563" s="35">
        <f t="shared" si="239"/>
        <v>7.1241430500000001E-3</v>
      </c>
      <c r="S563" s="35">
        <f t="shared" si="239"/>
        <v>2.6963596439999998E-3</v>
      </c>
      <c r="T563" s="35">
        <f t="shared" si="239"/>
        <v>2.3609600279999995E-3</v>
      </c>
      <c r="U563" s="35">
        <f t="shared" si="239"/>
        <v>6.4000483560000005E-3</v>
      </c>
      <c r="V563" s="35">
        <f t="shared" si="239"/>
        <v>6.5718517319999998E-3</v>
      </c>
      <c r="W563" s="35">
        <f t="shared" si="239"/>
        <v>9.8557543799999963E-3</v>
      </c>
      <c r="X563" s="35">
        <f t="shared" si="239"/>
        <v>3.7118337479999999E-3</v>
      </c>
      <c r="Y563" s="35">
        <f t="shared" si="239"/>
        <v>1.2411472428E-2</v>
      </c>
      <c r="Z563" s="35">
        <f t="shared" si="239"/>
        <v>2.2838566679999998E-3</v>
      </c>
      <c r="AA563" s="35">
        <f t="shared" si="239"/>
        <v>2.4097376404800005E-3</v>
      </c>
      <c r="AB563" s="35">
        <f t="shared" si="239"/>
        <v>2.5497689238899997E-2</v>
      </c>
      <c r="AC563" s="35">
        <f t="shared" si="239"/>
        <v>4.5398460355200003E-3</v>
      </c>
      <c r="AD563" s="35">
        <f t="shared" si="239"/>
        <v>4.9886659075139998E-2</v>
      </c>
      <c r="AE563" s="35">
        <f t="shared" si="239"/>
        <v>5.1996177233999989E-3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</v>
      </c>
      <c r="L564" s="35">
        <f t="shared" si="240"/>
        <v>0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0</v>
      </c>
      <c r="R564" s="35">
        <f t="shared" si="240"/>
        <v>0</v>
      </c>
      <c r="S564" s="35">
        <f t="shared" si="240"/>
        <v>0</v>
      </c>
      <c r="T564" s="35">
        <f t="shared" si="240"/>
        <v>0</v>
      </c>
      <c r="U564" s="35">
        <f t="shared" si="240"/>
        <v>0</v>
      </c>
      <c r="V564" s="35">
        <f t="shared" si="240"/>
        <v>0</v>
      </c>
      <c r="W564" s="35">
        <f t="shared" si="240"/>
        <v>0</v>
      </c>
      <c r="X564" s="35">
        <f t="shared" si="240"/>
        <v>0</v>
      </c>
      <c r="Y564" s="35">
        <f t="shared" si="240"/>
        <v>0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1.6137886321258264</v>
      </c>
      <c r="D576" s="28">
        <f t="shared" si="245"/>
        <v>1.6137825831741774</v>
      </c>
      <c r="E576" s="28">
        <f t="shared" si="245"/>
        <v>1.6718109908679866</v>
      </c>
      <c r="F576" s="28">
        <f t="shared" si="245"/>
        <v>1.6922823401337563</v>
      </c>
      <c r="G576" s="28">
        <f t="shared" si="245"/>
        <v>1.7272444355600087</v>
      </c>
      <c r="H576" s="28">
        <f t="shared" si="245"/>
        <v>1.797478907607617</v>
      </c>
      <c r="I576" s="28">
        <f t="shared" si="245"/>
        <v>1.889362668104591</v>
      </c>
      <c r="J576" s="28">
        <f t="shared" si="245"/>
        <v>1.9100311468242148</v>
      </c>
      <c r="K576" s="28">
        <f t="shared" si="245"/>
        <v>1.8746090557307544</v>
      </c>
      <c r="L576" s="28">
        <f t="shared" si="245"/>
        <v>1.9295733947459277</v>
      </c>
      <c r="M576" s="28">
        <f t="shared" si="245"/>
        <v>1.9790447106610425</v>
      </c>
      <c r="N576" s="28">
        <f t="shared" si="245"/>
        <v>2.2162855785320943</v>
      </c>
      <c r="O576" s="28">
        <f t="shared" si="245"/>
        <v>2.4054671373523275</v>
      </c>
      <c r="P576" s="28">
        <f t="shared" si="245"/>
        <v>2.8028532558270394</v>
      </c>
      <c r="Q576" s="28">
        <f t="shared" si="245"/>
        <v>3.2235196528092231</v>
      </c>
      <c r="R576" s="28">
        <f t="shared" si="245"/>
        <v>3.5465337837055753</v>
      </c>
      <c r="S576" s="28">
        <f t="shared" si="245"/>
        <v>4.2964525999731666</v>
      </c>
      <c r="T576" s="28">
        <f t="shared" si="245"/>
        <v>4.6455392704665925</v>
      </c>
      <c r="U576" s="28">
        <f t="shared" si="245"/>
        <v>4.979509231071729</v>
      </c>
      <c r="V576" s="28">
        <f t="shared" si="245"/>
        <v>4.6708268452660375</v>
      </c>
      <c r="W576" s="28">
        <f t="shared" si="245"/>
        <v>5.314398003597927</v>
      </c>
      <c r="X576" s="28">
        <f t="shared" si="245"/>
        <v>5.6728423650708466</v>
      </c>
      <c r="Y576" s="28">
        <f t="shared" si="245"/>
        <v>5.8472867330120604</v>
      </c>
      <c r="Z576" s="28">
        <f t="shared" si="245"/>
        <v>6.133082348579677</v>
      </c>
      <c r="AA576" s="28">
        <f t="shared" si="245"/>
        <v>6.6973485310486431</v>
      </c>
      <c r="AB576" s="28">
        <f t="shared" si="245"/>
        <v>7.3365656558828762</v>
      </c>
      <c r="AC576" s="28">
        <f t="shared" si="245"/>
        <v>7.5133658793742013</v>
      </c>
      <c r="AD576" s="28">
        <f t="shared" si="245"/>
        <v>8.0430706194269082</v>
      </c>
      <c r="AE576" s="28">
        <f t="shared" si="245"/>
        <v>8.4495066289259171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0.60079882072402979</v>
      </c>
      <c r="D577" s="35">
        <f t="shared" si="246"/>
        <v>0.6177617529260554</v>
      </c>
      <c r="E577" s="35">
        <f t="shared" si="246"/>
        <v>0.66596786256238438</v>
      </c>
      <c r="F577" s="35">
        <f t="shared" si="246"/>
        <v>0.71615073963442533</v>
      </c>
      <c r="G577" s="35">
        <f t="shared" si="246"/>
        <v>0.76224446690476044</v>
      </c>
      <c r="H577" s="35">
        <f t="shared" si="246"/>
        <v>0.80886700689444857</v>
      </c>
      <c r="I577" s="35">
        <f t="shared" si="246"/>
        <v>0.86232522423278946</v>
      </c>
      <c r="J577" s="35">
        <f t="shared" si="246"/>
        <v>0.91477927461522912</v>
      </c>
      <c r="K577" s="35">
        <f t="shared" si="246"/>
        <v>0.96993373594614596</v>
      </c>
      <c r="L577" s="35">
        <f t="shared" si="246"/>
        <v>1.0226783847215315</v>
      </c>
      <c r="M577" s="35">
        <f t="shared" si="246"/>
        <v>1.0662456200084496</v>
      </c>
      <c r="N577" s="35">
        <f t="shared" si="246"/>
        <v>1.4006024302574174</v>
      </c>
      <c r="O577" s="35">
        <f t="shared" si="246"/>
        <v>1.7135532138661165</v>
      </c>
      <c r="P577" s="35">
        <f t="shared" si="246"/>
        <v>2.0153716609842567</v>
      </c>
      <c r="Q577" s="35">
        <f t="shared" si="246"/>
        <v>2.3225855667088049</v>
      </c>
      <c r="R577" s="35">
        <f t="shared" si="246"/>
        <v>2.6254836463006499</v>
      </c>
      <c r="S577" s="35">
        <f t="shared" si="246"/>
        <v>2.9260396829971662</v>
      </c>
      <c r="T577" s="35">
        <f t="shared" si="246"/>
        <v>3.2690060728826285</v>
      </c>
      <c r="U577" s="35">
        <f t="shared" si="246"/>
        <v>3.6259380765010198</v>
      </c>
      <c r="V577" s="35">
        <f t="shared" si="246"/>
        <v>4.0003006476581273</v>
      </c>
      <c r="W577" s="35">
        <f t="shared" si="246"/>
        <v>4.344987202320362</v>
      </c>
      <c r="X577" s="35">
        <f t="shared" si="246"/>
        <v>4.6874270627378518</v>
      </c>
      <c r="Y577" s="35">
        <f t="shared" si="246"/>
        <v>5.0276259502493481</v>
      </c>
      <c r="Z577" s="35">
        <f t="shared" si="246"/>
        <v>5.3587302578700093</v>
      </c>
      <c r="AA577" s="35">
        <f t="shared" si="246"/>
        <v>5.6444259052860168</v>
      </c>
      <c r="AB577" s="35">
        <f t="shared" si="246"/>
        <v>5.9546354521382874</v>
      </c>
      <c r="AC577" s="35">
        <f t="shared" si="246"/>
        <v>6.4320541609193018</v>
      </c>
      <c r="AD577" s="35">
        <f t="shared" si="246"/>
        <v>6.8951028228077638</v>
      </c>
      <c r="AE577" s="35">
        <f t="shared" si="246"/>
        <v>7.2627975020819164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0</v>
      </c>
      <c r="O578" s="35">
        <f t="shared" si="247"/>
        <v>0</v>
      </c>
      <c r="P578" s="35">
        <f t="shared" si="247"/>
        <v>0</v>
      </c>
      <c r="Q578" s="35">
        <f t="shared" si="247"/>
        <v>0</v>
      </c>
      <c r="R578" s="35">
        <f t="shared" si="247"/>
        <v>0</v>
      </c>
      <c r="S578" s="35">
        <f t="shared" si="247"/>
        <v>0</v>
      </c>
      <c r="T578" s="35">
        <f t="shared" si="247"/>
        <v>0</v>
      </c>
      <c r="U578" s="35">
        <f t="shared" si="247"/>
        <v>0</v>
      </c>
      <c r="V578" s="35">
        <f t="shared" si="247"/>
        <v>0</v>
      </c>
      <c r="W578" s="35">
        <f t="shared" si="247"/>
        <v>0</v>
      </c>
      <c r="X578" s="35">
        <f t="shared" si="247"/>
        <v>0</v>
      </c>
      <c r="Y578" s="35">
        <f t="shared" si="247"/>
        <v>0</v>
      </c>
      <c r="Z578" s="35">
        <f t="shared" si="247"/>
        <v>0</v>
      </c>
      <c r="AA578" s="35">
        <f t="shared" si="247"/>
        <v>0</v>
      </c>
      <c r="AB578" s="35">
        <f t="shared" si="247"/>
        <v>0</v>
      </c>
      <c r="AC578" s="35">
        <f t="shared" si="247"/>
        <v>0</v>
      </c>
      <c r="AD578" s="35">
        <f t="shared" si="247"/>
        <v>0</v>
      </c>
      <c r="AE578" s="35">
        <f t="shared" si="247"/>
        <v>0</v>
      </c>
    </row>
    <row r="579" spans="1:31" x14ac:dyDescent="0.2">
      <c r="A579" s="9" t="s">
        <v>730</v>
      </c>
      <c r="B579" s="4" t="s">
        <v>731</v>
      </c>
      <c r="C579" s="35">
        <f t="shared" si="247"/>
        <v>5.4499662655875761E-2</v>
      </c>
      <c r="D579" s="35">
        <f t="shared" si="247"/>
        <v>5.5362397850916151E-2</v>
      </c>
      <c r="E579" s="35">
        <f t="shared" si="247"/>
        <v>5.4607876603689841E-2</v>
      </c>
      <c r="F579" s="35">
        <f t="shared" si="247"/>
        <v>5.5294126604770524E-2</v>
      </c>
      <c r="G579" s="35">
        <f t="shared" si="247"/>
        <v>5.5624645516246761E-2</v>
      </c>
      <c r="H579" s="35">
        <f t="shared" si="247"/>
        <v>5.6825648578314222E-2</v>
      </c>
      <c r="I579" s="35">
        <f t="shared" si="247"/>
        <v>5.801718411064382E-2</v>
      </c>
      <c r="J579" s="35">
        <f t="shared" si="247"/>
        <v>5.9358184204132268E-2</v>
      </c>
      <c r="K579" s="35">
        <f t="shared" si="247"/>
        <v>5.9930656852598158E-2</v>
      </c>
      <c r="L579" s="35">
        <f t="shared" si="247"/>
        <v>5.9265159896952357E-2</v>
      </c>
      <c r="M579" s="35">
        <f t="shared" si="247"/>
        <v>6.0028324861018292E-2</v>
      </c>
      <c r="N579" s="35">
        <f t="shared" si="247"/>
        <v>6.0225601861089509E-2</v>
      </c>
      <c r="O579" s="35">
        <f t="shared" si="247"/>
        <v>6.3404073385092796E-2</v>
      </c>
      <c r="P579" s="35">
        <f t="shared" si="247"/>
        <v>6.8535907737501262E-2</v>
      </c>
      <c r="Q579" s="35">
        <f t="shared" si="247"/>
        <v>7.1757156242563139E-2</v>
      </c>
      <c r="R579" s="35">
        <f t="shared" si="247"/>
        <v>7.3869859659023429E-2</v>
      </c>
      <c r="S579" s="35">
        <f t="shared" si="247"/>
        <v>8.1536775443245543E-2</v>
      </c>
      <c r="T579" s="35">
        <f t="shared" si="247"/>
        <v>8.9311792327186279E-2</v>
      </c>
      <c r="U579" s="35">
        <f t="shared" si="247"/>
        <v>9.5143753727030669E-2</v>
      </c>
      <c r="V579" s="35">
        <f t="shared" si="247"/>
        <v>9.6019940212110938E-2</v>
      </c>
      <c r="W579" s="35">
        <f t="shared" si="247"/>
        <v>9.6340640800727878E-2</v>
      </c>
      <c r="X579" s="35">
        <f t="shared" si="247"/>
        <v>9.6234015348722432E-2</v>
      </c>
      <c r="Y579" s="35">
        <f t="shared" si="247"/>
        <v>9.5866468631044741E-2</v>
      </c>
      <c r="Z579" s="35">
        <f t="shared" si="247"/>
        <v>9.6594094103631553E-2</v>
      </c>
      <c r="AA579" s="35">
        <f t="shared" si="247"/>
        <v>9.9482210745802296E-2</v>
      </c>
      <c r="AB579" s="35">
        <f t="shared" si="247"/>
        <v>0.10258307622584864</v>
      </c>
      <c r="AC579" s="35">
        <f t="shared" si="247"/>
        <v>0.10563418589556928</v>
      </c>
      <c r="AD579" s="35">
        <f t="shared" si="247"/>
        <v>0.10507103181973169</v>
      </c>
      <c r="AE579" s="35">
        <f t="shared" si="247"/>
        <v>0.11077949213333793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0.95849014874592064</v>
      </c>
      <c r="D580" s="35">
        <f t="shared" si="248"/>
        <v>0.94065843239720592</v>
      </c>
      <c r="E580" s="35">
        <f t="shared" si="248"/>
        <v>0.95123525170191225</v>
      </c>
      <c r="F580" s="35">
        <f t="shared" si="248"/>
        <v>0.9208374738945605</v>
      </c>
      <c r="G580" s="35">
        <f t="shared" si="248"/>
        <v>0.9093753231390016</v>
      </c>
      <c r="H580" s="35">
        <f t="shared" si="248"/>
        <v>0.93178625213485433</v>
      </c>
      <c r="I580" s="35">
        <f t="shared" si="248"/>
        <v>0.9690202597611578</v>
      </c>
      <c r="J580" s="35">
        <f t="shared" si="248"/>
        <v>0.9358936880048534</v>
      </c>
      <c r="K580" s="35">
        <f t="shared" si="248"/>
        <v>0.84474466293201034</v>
      </c>
      <c r="L580" s="35">
        <f t="shared" si="248"/>
        <v>0.84762985012744374</v>
      </c>
      <c r="M580" s="35">
        <f t="shared" si="248"/>
        <v>0.85277076579157463</v>
      </c>
      <c r="N580" s="35">
        <f t="shared" si="248"/>
        <v>0.75545754641358753</v>
      </c>
      <c r="O580" s="35">
        <f t="shared" si="248"/>
        <v>0.62850985010111815</v>
      </c>
      <c r="P580" s="35">
        <f t="shared" si="248"/>
        <v>0.71894568710528151</v>
      </c>
      <c r="Q580" s="35">
        <f t="shared" si="248"/>
        <v>0.82917692985785485</v>
      </c>
      <c r="R580" s="35">
        <f t="shared" si="248"/>
        <v>0.84718027774590199</v>
      </c>
      <c r="S580" s="35">
        <f t="shared" si="248"/>
        <v>1.288876141532755</v>
      </c>
      <c r="T580" s="35">
        <f t="shared" si="248"/>
        <v>1.2872214052567781</v>
      </c>
      <c r="U580" s="35">
        <f t="shared" si="248"/>
        <v>1.258427400843678</v>
      </c>
      <c r="V580" s="35">
        <f t="shared" si="248"/>
        <v>0.5745062573957993</v>
      </c>
      <c r="W580" s="35">
        <f t="shared" si="248"/>
        <v>0.87307016047683761</v>
      </c>
      <c r="X580" s="35">
        <f t="shared" si="248"/>
        <v>0.88918128698427279</v>
      </c>
      <c r="Y580" s="35">
        <f t="shared" si="248"/>
        <v>0.72379431413166673</v>
      </c>
      <c r="Z580" s="35">
        <f t="shared" si="248"/>
        <v>0.67775799660603631</v>
      </c>
      <c r="AA580" s="35">
        <f t="shared" si="248"/>
        <v>0.95344041501682386</v>
      </c>
      <c r="AB580" s="35">
        <f t="shared" si="248"/>
        <v>1.27934712751874</v>
      </c>
      <c r="AC580" s="35">
        <f t="shared" si="248"/>
        <v>0.97567753255933032</v>
      </c>
      <c r="AD580" s="35">
        <f t="shared" si="248"/>
        <v>1.042896764799413</v>
      </c>
      <c r="AE580" s="35">
        <f t="shared" si="248"/>
        <v>1.0759296347106622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19.756705879516971</v>
      </c>
      <c r="D599" s="28">
        <f t="shared" si="252"/>
        <v>19.88982780436362</v>
      </c>
      <c r="E599" s="28">
        <f t="shared" si="252"/>
        <v>19.870346964464332</v>
      </c>
      <c r="F599" s="28">
        <f t="shared" si="252"/>
        <v>20.074260854279565</v>
      </c>
      <c r="G599" s="28">
        <f t="shared" si="252"/>
        <v>20.125426760035452</v>
      </c>
      <c r="H599" s="28">
        <f t="shared" si="252"/>
        <v>20.277128912049211</v>
      </c>
      <c r="I599" s="28">
        <f t="shared" si="252"/>
        <v>20.569105736123277</v>
      </c>
      <c r="J599" s="28">
        <f t="shared" si="252"/>
        <v>21.173956322089513</v>
      </c>
      <c r="K599" s="28">
        <f t="shared" si="252"/>
        <v>20.514722904050664</v>
      </c>
      <c r="L599" s="28">
        <f t="shared" si="252"/>
        <v>20.378979147307103</v>
      </c>
      <c r="M599" s="28">
        <f t="shared" si="252"/>
        <v>19.456246870457495</v>
      </c>
      <c r="N599" s="28">
        <f t="shared" si="252"/>
        <v>18.663034523582045</v>
      </c>
      <c r="O599" s="28">
        <f t="shared" si="252"/>
        <v>18.637915156797508</v>
      </c>
      <c r="P599" s="28">
        <f t="shared" si="252"/>
        <v>18.484015317665023</v>
      </c>
      <c r="Q599" s="28">
        <f t="shared" si="252"/>
        <v>18.714740501142252</v>
      </c>
      <c r="R599" s="28">
        <f t="shared" si="252"/>
        <v>19.060644390350618</v>
      </c>
      <c r="S599" s="28">
        <f t="shared" si="252"/>
        <v>19.520435805419581</v>
      </c>
      <c r="T599" s="28">
        <f t="shared" si="252"/>
        <v>22.1628819841237</v>
      </c>
      <c r="U599" s="28">
        <f t="shared" si="252"/>
        <v>18.696051022011687</v>
      </c>
      <c r="V599" s="28">
        <f t="shared" si="252"/>
        <v>17.278453610688516</v>
      </c>
      <c r="W599" s="28">
        <f t="shared" si="252"/>
        <v>18.774161003683169</v>
      </c>
      <c r="X599" s="28">
        <f t="shared" si="252"/>
        <v>16.028531908570994</v>
      </c>
      <c r="Y599" s="28">
        <f t="shared" si="252"/>
        <v>19.149475826144815</v>
      </c>
      <c r="Z599" s="28">
        <f t="shared" si="252"/>
        <v>19.25631392073312</v>
      </c>
      <c r="AA599" s="28">
        <f t="shared" si="252"/>
        <v>19.451618806128842</v>
      </c>
      <c r="AB599" s="28">
        <f t="shared" si="252"/>
        <v>20.722049731503663</v>
      </c>
      <c r="AC599" s="28">
        <f t="shared" si="252"/>
        <v>18.915530766737231</v>
      </c>
      <c r="AD599" s="28">
        <f t="shared" si="252"/>
        <v>22.757287484826733</v>
      </c>
      <c r="AE599" s="28">
        <f t="shared" si="252"/>
        <v>18.129303702794289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0.55875069482928075</v>
      </c>
      <c r="D600" s="28">
        <f t="shared" si="253"/>
        <v>0.60812912047641388</v>
      </c>
      <c r="E600" s="28">
        <f t="shared" si="253"/>
        <v>0.61725052322178908</v>
      </c>
      <c r="F600" s="28">
        <f t="shared" si="253"/>
        <v>0.60222206608153506</v>
      </c>
      <c r="G600" s="28">
        <f t="shared" si="253"/>
        <v>0.61155352140440855</v>
      </c>
      <c r="H600" s="28">
        <f t="shared" si="253"/>
        <v>0.60931351147764323</v>
      </c>
      <c r="I600" s="28">
        <f t="shared" si="253"/>
        <v>0.71867222302287104</v>
      </c>
      <c r="J600" s="28">
        <f t="shared" si="253"/>
        <v>0.6185022922018335</v>
      </c>
      <c r="K600" s="28">
        <f t="shared" si="253"/>
        <v>0.57966019293646975</v>
      </c>
      <c r="L600" s="28">
        <f t="shared" si="253"/>
        <v>0.58543649009440968</v>
      </c>
      <c r="M600" s="28">
        <f t="shared" si="253"/>
        <v>0.57782687867922444</v>
      </c>
      <c r="N600" s="28">
        <f t="shared" si="253"/>
        <v>0.56824511773117925</v>
      </c>
      <c r="O600" s="28">
        <f t="shared" si="253"/>
        <v>0.57585163952911067</v>
      </c>
      <c r="P600" s="28">
        <f t="shared" si="253"/>
        <v>0.57514355002221351</v>
      </c>
      <c r="Q600" s="28">
        <f t="shared" si="253"/>
        <v>0.59709993801056127</v>
      </c>
      <c r="R600" s="28">
        <f t="shared" si="253"/>
        <v>0.58791728812606181</v>
      </c>
      <c r="S600" s="28">
        <f t="shared" si="253"/>
        <v>0.71352348319737624</v>
      </c>
      <c r="T600" s="28">
        <f t="shared" si="253"/>
        <v>0.73916369991269959</v>
      </c>
      <c r="U600" s="28">
        <f t="shared" si="253"/>
        <v>0.74752872413081528</v>
      </c>
      <c r="V600" s="28">
        <f t="shared" si="253"/>
        <v>0.75526145570776249</v>
      </c>
      <c r="W600" s="28">
        <f t="shared" si="253"/>
        <v>0.74417004911263551</v>
      </c>
      <c r="X600" s="28">
        <f t="shared" si="253"/>
        <v>0.78286339997072163</v>
      </c>
      <c r="Y600" s="28">
        <f t="shared" si="253"/>
        <v>0.78931151802208377</v>
      </c>
      <c r="Z600" s="28">
        <f t="shared" si="253"/>
        <v>0.80124506631424786</v>
      </c>
      <c r="AA600" s="28">
        <f t="shared" si="253"/>
        <v>0.85460002644301336</v>
      </c>
      <c r="AB600" s="28">
        <f t="shared" si="253"/>
        <v>0.95195455018490871</v>
      </c>
      <c r="AC600" s="28">
        <f t="shared" si="253"/>
        <v>0.97146026106606509</v>
      </c>
      <c r="AD600" s="28">
        <f t="shared" si="253"/>
        <v>0.94986168392540904</v>
      </c>
      <c r="AE600" s="28">
        <f t="shared" si="253"/>
        <v>0.96474946246461113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0.55875069482928075</v>
      </c>
      <c r="D601" s="37">
        <f t="shared" si="254"/>
        <v>0.60812912047641388</v>
      </c>
      <c r="E601" s="37">
        <f t="shared" si="254"/>
        <v>0.61725052322178908</v>
      </c>
      <c r="F601" s="37">
        <f t="shared" si="254"/>
        <v>0.60222206608153506</v>
      </c>
      <c r="G601" s="37">
        <f t="shared" si="254"/>
        <v>0.61155352140440855</v>
      </c>
      <c r="H601" s="37">
        <f t="shared" si="254"/>
        <v>0.60931351147764323</v>
      </c>
      <c r="I601" s="37">
        <f t="shared" si="254"/>
        <v>0.71867222302287104</v>
      </c>
      <c r="J601" s="37">
        <f t="shared" si="254"/>
        <v>0.6185022922018335</v>
      </c>
      <c r="K601" s="37">
        <f t="shared" si="254"/>
        <v>0.57966019293646975</v>
      </c>
      <c r="L601" s="37">
        <f t="shared" si="254"/>
        <v>0.58543649009440968</v>
      </c>
      <c r="M601" s="37">
        <f t="shared" si="254"/>
        <v>0.57782687867922444</v>
      </c>
      <c r="N601" s="37">
        <f t="shared" si="254"/>
        <v>0.56824511773117925</v>
      </c>
      <c r="O601" s="37">
        <f t="shared" si="254"/>
        <v>0.57585163952911067</v>
      </c>
      <c r="P601" s="37">
        <f t="shared" si="254"/>
        <v>0.57514355002221351</v>
      </c>
      <c r="Q601" s="37">
        <f t="shared" si="254"/>
        <v>0.59709993801056127</v>
      </c>
      <c r="R601" s="37">
        <f t="shared" si="254"/>
        <v>0.58791728812606181</v>
      </c>
      <c r="S601" s="37">
        <f t="shared" si="254"/>
        <v>0.71352348319737624</v>
      </c>
      <c r="T601" s="37">
        <f t="shared" si="254"/>
        <v>0.73916369991269959</v>
      </c>
      <c r="U601" s="37">
        <f t="shared" si="254"/>
        <v>0.74752872413081528</v>
      </c>
      <c r="V601" s="37">
        <f t="shared" si="254"/>
        <v>0.75526145570776249</v>
      </c>
      <c r="W601" s="37">
        <f t="shared" si="254"/>
        <v>0.74417004911263551</v>
      </c>
      <c r="X601" s="37">
        <f t="shared" si="254"/>
        <v>0.78286339997072163</v>
      </c>
      <c r="Y601" s="37">
        <f t="shared" si="254"/>
        <v>0.78931151802208377</v>
      </c>
      <c r="Z601" s="37">
        <f t="shared" si="254"/>
        <v>0.80124506631424786</v>
      </c>
      <c r="AA601" s="37">
        <f t="shared" si="254"/>
        <v>0.85460002644301336</v>
      </c>
      <c r="AB601" s="37">
        <f t="shared" si="254"/>
        <v>0.95195455018490871</v>
      </c>
      <c r="AC601" s="37">
        <f t="shared" si="254"/>
        <v>0.97146026106606509</v>
      </c>
      <c r="AD601" s="37">
        <f t="shared" si="254"/>
        <v>0.94986168392540904</v>
      </c>
      <c r="AE601" s="37">
        <f t="shared" si="254"/>
        <v>0.96474946246461113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0</v>
      </c>
      <c r="D602" s="37">
        <f t="shared" si="255"/>
        <v>0</v>
      </c>
      <c r="E602" s="37">
        <f t="shared" si="255"/>
        <v>0</v>
      </c>
      <c r="F602" s="37">
        <f t="shared" si="255"/>
        <v>0</v>
      </c>
      <c r="G602" s="37">
        <f t="shared" si="255"/>
        <v>0</v>
      </c>
      <c r="H602" s="37">
        <f t="shared" si="255"/>
        <v>0</v>
      </c>
      <c r="I602" s="37">
        <f t="shared" si="255"/>
        <v>0</v>
      </c>
      <c r="J602" s="37">
        <f t="shared" si="255"/>
        <v>0</v>
      </c>
      <c r="K602" s="37">
        <f t="shared" si="255"/>
        <v>0</v>
      </c>
      <c r="L602" s="37">
        <f t="shared" si="255"/>
        <v>0</v>
      </c>
      <c r="M602" s="37">
        <f t="shared" si="255"/>
        <v>0</v>
      </c>
      <c r="N602" s="37">
        <f t="shared" si="255"/>
        <v>0</v>
      </c>
      <c r="O602" s="37">
        <f t="shared" si="255"/>
        <v>0</v>
      </c>
      <c r="P602" s="37">
        <f t="shared" si="255"/>
        <v>0</v>
      </c>
      <c r="Q602" s="37">
        <f t="shared" si="255"/>
        <v>0</v>
      </c>
      <c r="R602" s="37">
        <f t="shared" si="255"/>
        <v>0</v>
      </c>
      <c r="S602" s="37">
        <f t="shared" si="255"/>
        <v>0</v>
      </c>
      <c r="T602" s="37">
        <f t="shared" si="255"/>
        <v>0</v>
      </c>
      <c r="U602" s="37">
        <f t="shared" si="255"/>
        <v>0</v>
      </c>
      <c r="V602" s="37">
        <f t="shared" si="255"/>
        <v>0</v>
      </c>
      <c r="W602" s="37">
        <f t="shared" si="255"/>
        <v>0</v>
      </c>
      <c r="X602" s="37">
        <f t="shared" si="255"/>
        <v>0</v>
      </c>
      <c r="Y602" s="37">
        <f t="shared" si="255"/>
        <v>0</v>
      </c>
      <c r="Z602" s="37">
        <f t="shared" si="255"/>
        <v>0</v>
      </c>
      <c r="AA602" s="37">
        <f t="shared" si="255"/>
        <v>0</v>
      </c>
      <c r="AB602" s="37">
        <f t="shared" si="255"/>
        <v>0</v>
      </c>
      <c r="AC602" s="37">
        <f t="shared" si="255"/>
        <v>0</v>
      </c>
      <c r="AD602" s="37">
        <f t="shared" si="255"/>
        <v>0</v>
      </c>
      <c r="AE602" s="37">
        <f t="shared" si="255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0</v>
      </c>
      <c r="D604" s="28">
        <f t="shared" si="256"/>
        <v>0</v>
      </c>
      <c r="E604" s="28">
        <f t="shared" si="256"/>
        <v>0</v>
      </c>
      <c r="F604" s="28">
        <f t="shared" si="256"/>
        <v>0</v>
      </c>
      <c r="G604" s="28">
        <f t="shared" si="256"/>
        <v>0</v>
      </c>
      <c r="H604" s="28">
        <f t="shared" si="256"/>
        <v>0</v>
      </c>
      <c r="I604" s="28">
        <f t="shared" si="256"/>
        <v>0</v>
      </c>
      <c r="J604" s="28">
        <f t="shared" si="256"/>
        <v>0</v>
      </c>
      <c r="K604" s="28">
        <f t="shared" si="256"/>
        <v>0</v>
      </c>
      <c r="L604" s="28">
        <f t="shared" si="256"/>
        <v>0</v>
      </c>
      <c r="M604" s="28">
        <f t="shared" si="256"/>
        <v>0</v>
      </c>
      <c r="N604" s="28">
        <f t="shared" si="256"/>
        <v>0</v>
      </c>
      <c r="O604" s="28">
        <f t="shared" si="256"/>
        <v>0</v>
      </c>
      <c r="P604" s="28">
        <f t="shared" si="256"/>
        <v>0</v>
      </c>
      <c r="Q604" s="28">
        <f t="shared" si="256"/>
        <v>0</v>
      </c>
      <c r="R604" s="28">
        <f t="shared" si="256"/>
        <v>0</v>
      </c>
      <c r="S604" s="28">
        <f t="shared" si="256"/>
        <v>0</v>
      </c>
      <c r="T604" s="28">
        <f t="shared" si="256"/>
        <v>0</v>
      </c>
      <c r="U604" s="28">
        <f t="shared" si="256"/>
        <v>0</v>
      </c>
      <c r="V604" s="28">
        <f t="shared" si="256"/>
        <v>0</v>
      </c>
      <c r="W604" s="28">
        <f t="shared" si="256"/>
        <v>0</v>
      </c>
      <c r="X604" s="28">
        <f t="shared" si="256"/>
        <v>0</v>
      </c>
      <c r="Y604" s="28">
        <f t="shared" si="256"/>
        <v>0</v>
      </c>
      <c r="Z604" s="28">
        <f t="shared" si="256"/>
        <v>0</v>
      </c>
      <c r="AA604" s="28">
        <f t="shared" si="256"/>
        <v>0</v>
      </c>
      <c r="AB604" s="28">
        <f t="shared" si="256"/>
        <v>0</v>
      </c>
      <c r="AC604" s="28">
        <f t="shared" si="256"/>
        <v>0</v>
      </c>
      <c r="AD604" s="28">
        <f t="shared" si="256"/>
        <v>0</v>
      </c>
      <c r="AE604" s="28">
        <f t="shared" si="256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0</v>
      </c>
      <c r="D606" s="37">
        <f t="shared" si="258"/>
        <v>0</v>
      </c>
      <c r="E606" s="37">
        <f t="shared" si="258"/>
        <v>0</v>
      </c>
      <c r="F606" s="37">
        <f t="shared" si="258"/>
        <v>0</v>
      </c>
      <c r="G606" s="37">
        <f t="shared" si="258"/>
        <v>0</v>
      </c>
      <c r="H606" s="37">
        <f t="shared" si="258"/>
        <v>0</v>
      </c>
      <c r="I606" s="37">
        <f t="shared" si="258"/>
        <v>0</v>
      </c>
      <c r="J606" s="37">
        <f t="shared" si="258"/>
        <v>0</v>
      </c>
      <c r="K606" s="37">
        <f t="shared" si="258"/>
        <v>0</v>
      </c>
      <c r="L606" s="37">
        <f t="shared" si="258"/>
        <v>0</v>
      </c>
      <c r="M606" s="37">
        <f t="shared" si="258"/>
        <v>0</v>
      </c>
      <c r="N606" s="37">
        <f t="shared" si="258"/>
        <v>0</v>
      </c>
      <c r="O606" s="37">
        <f t="shared" si="258"/>
        <v>0</v>
      </c>
      <c r="P606" s="37">
        <f t="shared" si="258"/>
        <v>0</v>
      </c>
      <c r="Q606" s="37">
        <f t="shared" si="258"/>
        <v>0</v>
      </c>
      <c r="R606" s="37">
        <f t="shared" si="258"/>
        <v>0</v>
      </c>
      <c r="S606" s="37">
        <f t="shared" si="258"/>
        <v>0</v>
      </c>
      <c r="T606" s="37">
        <f t="shared" si="258"/>
        <v>0</v>
      </c>
      <c r="U606" s="37">
        <f t="shared" si="258"/>
        <v>0</v>
      </c>
      <c r="V606" s="37">
        <f t="shared" si="258"/>
        <v>0</v>
      </c>
      <c r="W606" s="37">
        <f t="shared" si="258"/>
        <v>0</v>
      </c>
      <c r="X606" s="37">
        <f t="shared" si="258"/>
        <v>0</v>
      </c>
      <c r="Y606" s="37">
        <f t="shared" si="258"/>
        <v>0</v>
      </c>
      <c r="Z606" s="37">
        <f t="shared" si="258"/>
        <v>0</v>
      </c>
      <c r="AA606" s="37">
        <f t="shared" si="258"/>
        <v>0</v>
      </c>
      <c r="AB606" s="37">
        <f t="shared" si="258"/>
        <v>0</v>
      </c>
      <c r="AC606" s="37">
        <f t="shared" si="258"/>
        <v>0</v>
      </c>
      <c r="AD606" s="37">
        <f t="shared" si="258"/>
        <v>0</v>
      </c>
      <c r="AE606" s="37">
        <f t="shared" si="25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0</v>
      </c>
      <c r="D607" s="37">
        <f t="shared" si="259"/>
        <v>0</v>
      </c>
      <c r="E607" s="37">
        <f t="shared" si="259"/>
        <v>0</v>
      </c>
      <c r="F607" s="37">
        <f t="shared" si="259"/>
        <v>0</v>
      </c>
      <c r="G607" s="37">
        <f t="shared" si="259"/>
        <v>0</v>
      </c>
      <c r="H607" s="37">
        <f t="shared" si="259"/>
        <v>0</v>
      </c>
      <c r="I607" s="37">
        <f t="shared" si="259"/>
        <v>0</v>
      </c>
      <c r="J607" s="37">
        <f t="shared" si="259"/>
        <v>0</v>
      </c>
      <c r="K607" s="37">
        <f t="shared" si="259"/>
        <v>0</v>
      </c>
      <c r="L607" s="37">
        <f t="shared" si="259"/>
        <v>0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17.176621311057861</v>
      </c>
      <c r="D613" s="28">
        <f t="shared" si="264"/>
        <v>17.185060953526708</v>
      </c>
      <c r="E613" s="28">
        <f t="shared" si="264"/>
        <v>17.278366045025809</v>
      </c>
      <c r="F613" s="28">
        <f t="shared" si="264"/>
        <v>17.445508638361527</v>
      </c>
      <c r="G613" s="28">
        <f t="shared" si="264"/>
        <v>17.584435499327871</v>
      </c>
      <c r="H613" s="28">
        <f t="shared" si="264"/>
        <v>17.646818604631022</v>
      </c>
      <c r="I613" s="28">
        <f t="shared" si="264"/>
        <v>17.701546329380022</v>
      </c>
      <c r="J613" s="28">
        <f t="shared" si="264"/>
        <v>17.653056848889968</v>
      </c>
      <c r="K613" s="28">
        <f t="shared" si="264"/>
        <v>17.783225408084594</v>
      </c>
      <c r="L613" s="28">
        <f t="shared" si="264"/>
        <v>16.986993339166371</v>
      </c>
      <c r="M613" s="28">
        <f t="shared" si="264"/>
        <v>16.757105893371822</v>
      </c>
      <c r="N613" s="28">
        <f t="shared" si="264"/>
        <v>15.718651050122109</v>
      </c>
      <c r="O613" s="28">
        <f t="shared" si="264"/>
        <v>15.415458864199296</v>
      </c>
      <c r="P613" s="28">
        <f t="shared" si="264"/>
        <v>14.94049368824227</v>
      </c>
      <c r="Q613" s="28">
        <f t="shared" si="264"/>
        <v>14.740916025632812</v>
      </c>
      <c r="R613" s="28">
        <f t="shared" si="264"/>
        <v>14.468095629426317</v>
      </c>
      <c r="S613" s="28">
        <f t="shared" si="264"/>
        <v>14.302744035544492</v>
      </c>
      <c r="T613" s="28">
        <f t="shared" si="264"/>
        <v>13.76276822700676</v>
      </c>
      <c r="U613" s="28">
        <f t="shared" si="264"/>
        <v>12.577107014327019</v>
      </c>
      <c r="V613" s="28">
        <f t="shared" si="264"/>
        <v>11.591627475124</v>
      </c>
      <c r="W613" s="28">
        <f t="shared" si="264"/>
        <v>10.41579626116296</v>
      </c>
      <c r="X613" s="28">
        <f t="shared" si="264"/>
        <v>9.4312888294213391</v>
      </c>
      <c r="Y613" s="28">
        <f t="shared" si="264"/>
        <v>10.986615460044549</v>
      </c>
      <c r="Z613" s="28">
        <f t="shared" si="264"/>
        <v>12.200065743681931</v>
      </c>
      <c r="AA613" s="28">
        <f t="shared" si="264"/>
        <v>11.658828689915433</v>
      </c>
      <c r="AB613" s="28">
        <f t="shared" si="264"/>
        <v>10.960264516253106</v>
      </c>
      <c r="AC613" s="28">
        <f t="shared" si="264"/>
        <v>10.248284404026926</v>
      </c>
      <c r="AD613" s="28">
        <f t="shared" si="264"/>
        <v>9.3115628021122969</v>
      </c>
      <c r="AE613" s="28">
        <f t="shared" si="264"/>
        <v>8.2893101557124691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12.429406947252959</v>
      </c>
      <c r="D614" s="37">
        <f t="shared" si="265"/>
        <v>12.531508015176703</v>
      </c>
      <c r="E614" s="37">
        <f t="shared" si="265"/>
        <v>12.61867588262187</v>
      </c>
      <c r="F614" s="37">
        <f t="shared" si="265"/>
        <v>12.714540442955458</v>
      </c>
      <c r="G614" s="37">
        <f t="shared" si="265"/>
        <v>12.819032284719324</v>
      </c>
      <c r="H614" s="37">
        <f t="shared" si="265"/>
        <v>12.920900523503031</v>
      </c>
      <c r="I614" s="37">
        <f t="shared" si="265"/>
        <v>13.015371144817122</v>
      </c>
      <c r="J614" s="37">
        <f t="shared" si="265"/>
        <v>13.09514996241646</v>
      </c>
      <c r="K614" s="37">
        <f t="shared" si="265"/>
        <v>12.865051172058909</v>
      </c>
      <c r="L614" s="37">
        <f t="shared" si="265"/>
        <v>12.62091064160427</v>
      </c>
      <c r="M614" s="37">
        <f t="shared" si="265"/>
        <v>12.359295152208118</v>
      </c>
      <c r="N614" s="37">
        <f t="shared" si="265"/>
        <v>12.187315529698564</v>
      </c>
      <c r="O614" s="37">
        <f t="shared" si="265"/>
        <v>11.939711936734703</v>
      </c>
      <c r="P614" s="37">
        <f t="shared" si="265"/>
        <v>11.66175069140346</v>
      </c>
      <c r="Q614" s="37">
        <f t="shared" si="265"/>
        <v>11.420918176418734</v>
      </c>
      <c r="R614" s="37">
        <f t="shared" si="265"/>
        <v>11.177991406744404</v>
      </c>
      <c r="S614" s="37">
        <f t="shared" si="265"/>
        <v>10.938731449985234</v>
      </c>
      <c r="T614" s="37">
        <f t="shared" si="265"/>
        <v>10.666313920271577</v>
      </c>
      <c r="U614" s="37">
        <f t="shared" si="265"/>
        <v>9.6406574117565516</v>
      </c>
      <c r="V614" s="37">
        <f t="shared" si="265"/>
        <v>8.5961577112386909</v>
      </c>
      <c r="W614" s="37">
        <f t="shared" si="265"/>
        <v>7.5838488427686954</v>
      </c>
      <c r="X614" s="37">
        <f t="shared" si="265"/>
        <v>6.5430844843803522</v>
      </c>
      <c r="Y614" s="37">
        <f t="shared" si="265"/>
        <v>7.9206015190821546</v>
      </c>
      <c r="Z614" s="37">
        <f t="shared" si="265"/>
        <v>9.2415248199655036</v>
      </c>
      <c r="AA614" s="37">
        <f t="shared" si="265"/>
        <v>8.6554037832393735</v>
      </c>
      <c r="AB614" s="37">
        <f t="shared" si="265"/>
        <v>8.0832964051240701</v>
      </c>
      <c r="AC614" s="37">
        <f t="shared" si="265"/>
        <v>7.4331776548065278</v>
      </c>
      <c r="AD614" s="37">
        <f t="shared" si="265"/>
        <v>6.7751070715930792</v>
      </c>
      <c r="AE614" s="37">
        <f t="shared" si="265"/>
        <v>6.1266390047178838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3.052229945115585</v>
      </c>
      <c r="D615" s="37">
        <f t="shared" si="266"/>
        <v>3.1338766873649329</v>
      </c>
      <c r="E615" s="37">
        <f t="shared" si="266"/>
        <v>3.1748945688856125</v>
      </c>
      <c r="F615" s="37">
        <f t="shared" si="266"/>
        <v>3.2083008548745027</v>
      </c>
      <c r="G615" s="37">
        <f t="shared" si="266"/>
        <v>3.3148205602279552</v>
      </c>
      <c r="H615" s="37">
        <f t="shared" si="266"/>
        <v>3.3028185065270952</v>
      </c>
      <c r="I615" s="37">
        <f t="shared" si="266"/>
        <v>3.4274922495764706</v>
      </c>
      <c r="J615" s="37">
        <f t="shared" si="266"/>
        <v>3.5463630648963309</v>
      </c>
      <c r="K615" s="37">
        <f t="shared" si="266"/>
        <v>3.521843889322934</v>
      </c>
      <c r="L615" s="37">
        <f t="shared" si="266"/>
        <v>3.5399371415230441</v>
      </c>
      <c r="M615" s="37">
        <f t="shared" si="266"/>
        <v>3.2863877401772283</v>
      </c>
      <c r="N615" s="37">
        <f t="shared" si="266"/>
        <v>2.3805817430501204</v>
      </c>
      <c r="O615" s="37">
        <f t="shared" si="266"/>
        <v>2.3529720656824002</v>
      </c>
      <c r="P615" s="37">
        <f t="shared" si="266"/>
        <v>2.1274296391014844</v>
      </c>
      <c r="Q615" s="37">
        <f t="shared" si="266"/>
        <v>2.3215341285196187</v>
      </c>
      <c r="R615" s="37">
        <f t="shared" si="266"/>
        <v>2.3226105148125926</v>
      </c>
      <c r="S615" s="37">
        <f t="shared" si="266"/>
        <v>2.2730332223602296</v>
      </c>
      <c r="T615" s="37">
        <f t="shared" si="266"/>
        <v>2.1423549460299496</v>
      </c>
      <c r="U615" s="37">
        <f t="shared" si="266"/>
        <v>2.0165099644536681</v>
      </c>
      <c r="V615" s="37">
        <f t="shared" si="266"/>
        <v>1.9243905506244408</v>
      </c>
      <c r="W615" s="37">
        <f t="shared" si="266"/>
        <v>1.8905320773645371</v>
      </c>
      <c r="X615" s="37">
        <f t="shared" si="266"/>
        <v>1.9098300653640112</v>
      </c>
      <c r="Y615" s="37">
        <f t="shared" si="266"/>
        <v>2.1472001549454038</v>
      </c>
      <c r="Z615" s="37">
        <f t="shared" si="266"/>
        <v>2.0066209762311469</v>
      </c>
      <c r="AA615" s="37">
        <f t="shared" si="266"/>
        <v>1.8626095370541531</v>
      </c>
      <c r="AB615" s="37">
        <f t="shared" si="266"/>
        <v>1.9066439983276031</v>
      </c>
      <c r="AC615" s="37">
        <f t="shared" si="266"/>
        <v>1.8766208458232738</v>
      </c>
      <c r="AD615" s="37">
        <f t="shared" si="266"/>
        <v>1.8020415748777689</v>
      </c>
      <c r="AE615" s="37">
        <f t="shared" si="266"/>
        <v>1.812434137612585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1.3037049999999999</v>
      </c>
      <c r="D616" s="37">
        <f t="shared" si="267"/>
        <v>1.1727300000000001</v>
      </c>
      <c r="E616" s="37">
        <f t="shared" si="267"/>
        <v>1.170715</v>
      </c>
      <c r="F616" s="37">
        <f t="shared" si="267"/>
        <v>1.22915</v>
      </c>
      <c r="G616" s="37">
        <f t="shared" si="267"/>
        <v>1.1687000000000001</v>
      </c>
      <c r="H616" s="37">
        <f t="shared" si="267"/>
        <v>1.152177</v>
      </c>
      <c r="I616" s="37">
        <f t="shared" si="267"/>
        <v>1.1189294999999999</v>
      </c>
      <c r="J616" s="37">
        <f t="shared" si="267"/>
        <v>0.72751575000000002</v>
      </c>
      <c r="K616" s="37">
        <f t="shared" si="267"/>
        <v>1.1360570000000001</v>
      </c>
      <c r="L616" s="37">
        <f t="shared" si="267"/>
        <v>0.619008</v>
      </c>
      <c r="M616" s="37">
        <f t="shared" si="267"/>
        <v>0.87592049999999999</v>
      </c>
      <c r="N616" s="37">
        <f t="shared" si="267"/>
        <v>0.89868999999999999</v>
      </c>
      <c r="O616" s="37">
        <f t="shared" si="267"/>
        <v>0.87451000000000001</v>
      </c>
      <c r="P616" s="37">
        <f t="shared" si="267"/>
        <v>0.91883999999999999</v>
      </c>
      <c r="Q616" s="37">
        <f t="shared" si="267"/>
        <v>0.76570000000000005</v>
      </c>
      <c r="R616" s="37">
        <f t="shared" si="267"/>
        <v>0.76368499999999995</v>
      </c>
      <c r="S616" s="37">
        <f t="shared" si="267"/>
        <v>0.92286999999999997</v>
      </c>
      <c r="T616" s="37">
        <f t="shared" si="267"/>
        <v>0.83745415000000001</v>
      </c>
      <c r="U616" s="37">
        <f t="shared" si="267"/>
        <v>0.79592499999999999</v>
      </c>
      <c r="V616" s="37">
        <f t="shared" si="267"/>
        <v>0.94463200000000003</v>
      </c>
      <c r="W616" s="37">
        <f t="shared" si="267"/>
        <v>0.80982849999999995</v>
      </c>
      <c r="X616" s="37">
        <f t="shared" si="267"/>
        <v>0.84811349999999996</v>
      </c>
      <c r="Y616" s="37">
        <f t="shared" si="267"/>
        <v>0.81547049999999999</v>
      </c>
      <c r="Z616" s="37">
        <f t="shared" si="267"/>
        <v>0.82433650000000003</v>
      </c>
      <c r="AA616" s="37">
        <f t="shared" si="267"/>
        <v>1.0064925</v>
      </c>
      <c r="AB616" s="37">
        <f t="shared" si="267"/>
        <v>0.82070949999999998</v>
      </c>
      <c r="AC616" s="37">
        <f t="shared" si="267"/>
        <v>0.847912</v>
      </c>
      <c r="AD616" s="37">
        <f t="shared" si="267"/>
        <v>0.71371300000000004</v>
      </c>
      <c r="AE616" s="37">
        <f t="shared" si="267"/>
        <v>0.32985550000000002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0.39127941868931948</v>
      </c>
      <c r="D619" s="36">
        <f t="shared" si="268"/>
        <v>0.34694625098507059</v>
      </c>
      <c r="E619" s="36">
        <f t="shared" si="268"/>
        <v>0.31408059351832746</v>
      </c>
      <c r="F619" s="36">
        <f t="shared" si="268"/>
        <v>0.29351734053156553</v>
      </c>
      <c r="G619" s="36">
        <f t="shared" si="268"/>
        <v>0.28188265438059074</v>
      </c>
      <c r="H619" s="36">
        <f t="shared" si="268"/>
        <v>0.27092257460089642</v>
      </c>
      <c r="I619" s="36">
        <f t="shared" si="268"/>
        <v>0.139753434986433</v>
      </c>
      <c r="J619" s="36">
        <f t="shared" si="268"/>
        <v>0.28402807157717858</v>
      </c>
      <c r="K619" s="36">
        <f t="shared" si="268"/>
        <v>0.26027334670274932</v>
      </c>
      <c r="L619" s="36">
        <f t="shared" si="268"/>
        <v>0.20713755603905462</v>
      </c>
      <c r="M619" s="36">
        <f t="shared" si="268"/>
        <v>0.23550250098647749</v>
      </c>
      <c r="N619" s="36">
        <f t="shared" si="268"/>
        <v>0.25206377737342478</v>
      </c>
      <c r="O619" s="36">
        <f t="shared" si="268"/>
        <v>0.24826486178219156</v>
      </c>
      <c r="P619" s="36">
        <f t="shared" si="268"/>
        <v>0.23247335773732741</v>
      </c>
      <c r="Q619" s="36">
        <f t="shared" si="268"/>
        <v>0.23276372069445744</v>
      </c>
      <c r="R619" s="36">
        <f t="shared" si="268"/>
        <v>0.2038087078693202</v>
      </c>
      <c r="S619" s="36">
        <f t="shared" si="268"/>
        <v>0.16810936319902847</v>
      </c>
      <c r="T619" s="36">
        <f t="shared" si="268"/>
        <v>0.11664521070523216</v>
      </c>
      <c r="U619" s="36">
        <f t="shared" si="268"/>
        <v>0.12401463811679964</v>
      </c>
      <c r="V619" s="36">
        <f t="shared" si="268"/>
        <v>0.12644721326086744</v>
      </c>
      <c r="W619" s="36">
        <f t="shared" si="268"/>
        <v>0.13158684102972878</v>
      </c>
      <c r="X619" s="36">
        <f t="shared" si="268"/>
        <v>0.13026077967697561</v>
      </c>
      <c r="Y619" s="36">
        <f t="shared" si="268"/>
        <v>0.10334328601699055</v>
      </c>
      <c r="Z619" s="36">
        <f t="shared" si="268"/>
        <v>0.1275834474852803</v>
      </c>
      <c r="AA619" s="36">
        <f t="shared" si="268"/>
        <v>0.13432286962190568</v>
      </c>
      <c r="AB619" s="36">
        <f t="shared" si="268"/>
        <v>0.14961461280143354</v>
      </c>
      <c r="AC619" s="36">
        <f t="shared" si="268"/>
        <v>9.0573903397124247E-2</v>
      </c>
      <c r="AD619" s="36">
        <f t="shared" si="268"/>
        <v>2.0701155641449465E-2</v>
      </c>
      <c r="AE619" s="36">
        <f t="shared" si="268"/>
        <v>2.0381513382000001E-2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0.40754524150400168</v>
      </c>
      <c r="D624" s="28">
        <f t="shared" si="270"/>
        <v>0.48285514718631917</v>
      </c>
      <c r="E624" s="28">
        <f t="shared" si="270"/>
        <v>0.3029194053487505</v>
      </c>
      <c r="F624" s="28">
        <f t="shared" si="270"/>
        <v>0.33424780970274537</v>
      </c>
      <c r="G624" s="28">
        <f t="shared" si="270"/>
        <v>0.20219330374316175</v>
      </c>
      <c r="H624" s="28">
        <f t="shared" si="270"/>
        <v>0.2235178883329268</v>
      </c>
      <c r="I624" s="28">
        <f t="shared" si="270"/>
        <v>0.25952451561579243</v>
      </c>
      <c r="J624" s="28">
        <f t="shared" si="270"/>
        <v>0.99236603417350144</v>
      </c>
      <c r="K624" s="28">
        <f t="shared" si="270"/>
        <v>0.2772282472988471</v>
      </c>
      <c r="L624" s="28">
        <f t="shared" si="270"/>
        <v>0.87697592330039653</v>
      </c>
      <c r="M624" s="28">
        <f t="shared" si="270"/>
        <v>0.14226938774540476</v>
      </c>
      <c r="N624" s="28">
        <f t="shared" si="270"/>
        <v>0.15985277719666088</v>
      </c>
      <c r="O624" s="28">
        <f t="shared" si="270"/>
        <v>0.24113751571677303</v>
      </c>
      <c r="P624" s="28">
        <f t="shared" si="270"/>
        <v>0.16552482357349901</v>
      </c>
      <c r="Q624" s="28">
        <f t="shared" si="270"/>
        <v>0.15320488468965288</v>
      </c>
      <c r="R624" s="28">
        <f t="shared" si="270"/>
        <v>0.45809768909266335</v>
      </c>
      <c r="S624" s="28">
        <f t="shared" si="270"/>
        <v>0.20771568670454543</v>
      </c>
      <c r="T624" s="28">
        <f t="shared" si="270"/>
        <v>3.0154107867376481</v>
      </c>
      <c r="U624" s="28">
        <f t="shared" si="270"/>
        <v>0.3919060524821229</v>
      </c>
      <c r="V624" s="28">
        <f t="shared" si="270"/>
        <v>0.26073783459071609</v>
      </c>
      <c r="W624" s="28">
        <f t="shared" si="270"/>
        <v>2.2997966898096465</v>
      </c>
      <c r="X624" s="28">
        <f t="shared" si="270"/>
        <v>0.14153731410808448</v>
      </c>
      <c r="Y624" s="28">
        <f t="shared" si="270"/>
        <v>1.5262621150661217</v>
      </c>
      <c r="Z624" s="28">
        <f t="shared" si="270"/>
        <v>0.12192076215726519</v>
      </c>
      <c r="AA624" s="28">
        <f t="shared" si="270"/>
        <v>0.24084155872175297</v>
      </c>
      <c r="AB624" s="28">
        <f t="shared" si="270"/>
        <v>1.473265009182771</v>
      </c>
      <c r="AC624" s="28">
        <f t="shared" si="270"/>
        <v>0.18242022227003848</v>
      </c>
      <c r="AD624" s="28">
        <f t="shared" si="270"/>
        <v>4.4527923793621182</v>
      </c>
      <c r="AE624" s="28">
        <f t="shared" si="270"/>
        <v>0.42573745569129229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0.40317208651477632</v>
      </c>
      <c r="D625" s="37">
        <f t="shared" si="271"/>
        <v>0.46895119574345911</v>
      </c>
      <c r="E625" s="37">
        <f t="shared" si="271"/>
        <v>0.30085692134026448</v>
      </c>
      <c r="F625" s="37">
        <f t="shared" si="271"/>
        <v>0.32883486318464555</v>
      </c>
      <c r="G625" s="37">
        <f t="shared" si="271"/>
        <v>0.19596557443693041</v>
      </c>
      <c r="H625" s="37">
        <f t="shared" si="271"/>
        <v>0.21680334427381756</v>
      </c>
      <c r="I625" s="37">
        <f t="shared" si="271"/>
        <v>0.2528263253693277</v>
      </c>
      <c r="J625" s="37">
        <f t="shared" si="271"/>
        <v>0.98145690796970975</v>
      </c>
      <c r="K625" s="37">
        <f t="shared" si="271"/>
        <v>0.26388733454299174</v>
      </c>
      <c r="L625" s="37">
        <f t="shared" si="271"/>
        <v>0.85060787568134977</v>
      </c>
      <c r="M625" s="37">
        <f t="shared" si="271"/>
        <v>0.14077577228011065</v>
      </c>
      <c r="N625" s="37">
        <f t="shared" si="271"/>
        <v>0.15696679183161064</v>
      </c>
      <c r="O625" s="37">
        <f t="shared" si="271"/>
        <v>0.22641139332833762</v>
      </c>
      <c r="P625" s="37">
        <f t="shared" si="271"/>
        <v>0.16102782836749902</v>
      </c>
      <c r="Q625" s="37">
        <f t="shared" si="271"/>
        <v>0.14216955619965288</v>
      </c>
      <c r="R625" s="37">
        <f t="shared" si="271"/>
        <v>0.44517330614266337</v>
      </c>
      <c r="S625" s="37">
        <f t="shared" si="271"/>
        <v>0.20495043656054543</v>
      </c>
      <c r="T625" s="37">
        <f t="shared" si="271"/>
        <v>3.009756180409648</v>
      </c>
      <c r="U625" s="37">
        <f t="shared" si="271"/>
        <v>0.38502326032612288</v>
      </c>
      <c r="V625" s="37">
        <f t="shared" si="271"/>
        <v>0.24655468825871613</v>
      </c>
      <c r="W625" s="37">
        <f t="shared" si="271"/>
        <v>2.2878226801296462</v>
      </c>
      <c r="X625" s="37">
        <f t="shared" si="271"/>
        <v>0.13690864136008449</v>
      </c>
      <c r="Y625" s="37">
        <f t="shared" si="271"/>
        <v>1.5069478145381217</v>
      </c>
      <c r="Z625" s="37">
        <f t="shared" si="271"/>
        <v>0.11921982028926519</v>
      </c>
      <c r="AA625" s="37">
        <f t="shared" si="271"/>
        <v>0.23682148438127298</v>
      </c>
      <c r="AB625" s="37">
        <f t="shared" si="271"/>
        <v>1.445286241343871</v>
      </c>
      <c r="AC625" s="37">
        <f t="shared" si="271"/>
        <v>0.17711254483451849</v>
      </c>
      <c r="AD625" s="37">
        <f t="shared" si="271"/>
        <v>4.3275603335269786</v>
      </c>
      <c r="AE625" s="37">
        <f t="shared" si="271"/>
        <v>0.41866571736789226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2.913703145225374E-3</v>
      </c>
      <c r="D626" s="37">
        <f t="shared" si="272"/>
        <v>2.3544294988600404E-3</v>
      </c>
      <c r="E626" s="37">
        <f t="shared" si="272"/>
        <v>1.7918476048598068E-4</v>
      </c>
      <c r="F626" s="37">
        <f t="shared" si="272"/>
        <v>1.10614136409979E-3</v>
      </c>
      <c r="G626" s="37">
        <f t="shared" si="272"/>
        <v>1.1214959482313393E-3</v>
      </c>
      <c r="H626" s="37">
        <f t="shared" si="272"/>
        <v>1.201001769109225E-3</v>
      </c>
      <c r="I626" s="37">
        <f t="shared" si="272"/>
        <v>6.4740967846469897E-4</v>
      </c>
      <c r="J626" s="37">
        <f t="shared" si="272"/>
        <v>2.8037758297917727E-3</v>
      </c>
      <c r="K626" s="37">
        <f t="shared" si="272"/>
        <v>8.6330879585539322E-4</v>
      </c>
      <c r="L626" s="37">
        <f t="shared" si="272"/>
        <v>6.0883263430468312E-3</v>
      </c>
      <c r="M626" s="37">
        <f t="shared" si="272"/>
        <v>3.8066423329411836E-4</v>
      </c>
      <c r="N626" s="37">
        <f t="shared" si="272"/>
        <v>1.4505227510502685E-3</v>
      </c>
      <c r="O626" s="37">
        <f t="shared" si="272"/>
        <v>7.6319115384353943E-3</v>
      </c>
      <c r="P626" s="37">
        <f t="shared" si="272"/>
        <v>1.8745020000000002E-4</v>
      </c>
      <c r="Q626" s="37">
        <f t="shared" si="272"/>
        <v>2.5719119999999995E-3</v>
      </c>
      <c r="R626" s="37">
        <f t="shared" si="272"/>
        <v>5.8002398999999994E-3</v>
      </c>
      <c r="S626" s="37">
        <f t="shared" si="272"/>
        <v>6.8890500000000021E-5</v>
      </c>
      <c r="T626" s="37">
        <f t="shared" si="272"/>
        <v>3.2936463E-3</v>
      </c>
      <c r="U626" s="37">
        <f t="shared" si="272"/>
        <v>4.8274380000000011E-4</v>
      </c>
      <c r="V626" s="37">
        <f t="shared" si="272"/>
        <v>7.6112946000000004E-3</v>
      </c>
      <c r="W626" s="37">
        <f t="shared" si="272"/>
        <v>2.1182553000000004E-3</v>
      </c>
      <c r="X626" s="37">
        <f t="shared" si="272"/>
        <v>9.1683900000000013E-4</v>
      </c>
      <c r="Y626" s="37">
        <f t="shared" si="272"/>
        <v>6.9028281000000019E-3</v>
      </c>
      <c r="Z626" s="37">
        <f t="shared" si="272"/>
        <v>4.1708520000000005E-4</v>
      </c>
      <c r="AA626" s="37">
        <f t="shared" si="272"/>
        <v>1.6103367000000004E-3</v>
      </c>
      <c r="AB626" s="37">
        <f t="shared" si="272"/>
        <v>2.4810786000000013E-3</v>
      </c>
      <c r="AC626" s="37">
        <f t="shared" si="272"/>
        <v>7.678314000000001E-4</v>
      </c>
      <c r="AD626" s="37">
        <f t="shared" si="272"/>
        <v>7.5345386759999994E-2</v>
      </c>
      <c r="AE626" s="37">
        <f t="shared" si="272"/>
        <v>1.8721206000000001E-3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1.4594518439999999E-3</v>
      </c>
      <c r="D627" s="37">
        <f t="shared" si="273"/>
        <v>1.1549521944E-2</v>
      </c>
      <c r="E627" s="37">
        <f t="shared" si="273"/>
        <v>1.8832992479999996E-3</v>
      </c>
      <c r="F627" s="37">
        <f t="shared" si="273"/>
        <v>4.3068051539999997E-3</v>
      </c>
      <c r="G627" s="37">
        <f t="shared" si="273"/>
        <v>5.1062333580000011E-3</v>
      </c>
      <c r="H627" s="37">
        <f t="shared" si="273"/>
        <v>5.5135422900000003E-3</v>
      </c>
      <c r="I627" s="37">
        <f t="shared" si="273"/>
        <v>6.0507805680000007E-3</v>
      </c>
      <c r="J627" s="37">
        <f t="shared" si="273"/>
        <v>8.1053503739999984E-3</v>
      </c>
      <c r="K627" s="37">
        <f t="shared" si="273"/>
        <v>1.247760396E-2</v>
      </c>
      <c r="L627" s="37">
        <f t="shared" si="273"/>
        <v>2.0279721276000001E-2</v>
      </c>
      <c r="M627" s="37">
        <f t="shared" si="273"/>
        <v>1.112951232E-3</v>
      </c>
      <c r="N627" s="37">
        <f t="shared" si="273"/>
        <v>1.4354626139999999E-3</v>
      </c>
      <c r="O627" s="37">
        <f t="shared" si="273"/>
        <v>7.0942108499999993E-3</v>
      </c>
      <c r="P627" s="37">
        <f t="shared" si="273"/>
        <v>4.3095450060000005E-3</v>
      </c>
      <c r="Q627" s="37">
        <f t="shared" si="273"/>
        <v>8.4634164900000003E-3</v>
      </c>
      <c r="R627" s="37">
        <f t="shared" si="273"/>
        <v>7.1241430500000001E-3</v>
      </c>
      <c r="S627" s="37">
        <f t="shared" si="273"/>
        <v>2.6963596439999998E-3</v>
      </c>
      <c r="T627" s="37">
        <f t="shared" si="273"/>
        <v>2.3609600279999995E-3</v>
      </c>
      <c r="U627" s="37">
        <f t="shared" si="273"/>
        <v>6.4000483560000005E-3</v>
      </c>
      <c r="V627" s="37">
        <f t="shared" si="273"/>
        <v>6.5718517319999998E-3</v>
      </c>
      <c r="W627" s="37">
        <f t="shared" si="273"/>
        <v>9.8557543799999963E-3</v>
      </c>
      <c r="X627" s="37">
        <f t="shared" si="273"/>
        <v>3.7118337479999999E-3</v>
      </c>
      <c r="Y627" s="37">
        <f t="shared" si="273"/>
        <v>1.2411472428E-2</v>
      </c>
      <c r="Z627" s="37">
        <f t="shared" si="273"/>
        <v>2.2838566679999998E-3</v>
      </c>
      <c r="AA627" s="37">
        <f t="shared" si="273"/>
        <v>2.4097376404800005E-3</v>
      </c>
      <c r="AB627" s="37">
        <f t="shared" si="273"/>
        <v>2.5497689238899997E-2</v>
      </c>
      <c r="AC627" s="37">
        <f t="shared" si="273"/>
        <v>4.5398460355200003E-3</v>
      </c>
      <c r="AD627" s="37">
        <f t="shared" si="273"/>
        <v>4.9886659075139998E-2</v>
      </c>
      <c r="AE627" s="37">
        <f t="shared" si="273"/>
        <v>5.1996177233999989E-3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1.6137886321258264</v>
      </c>
      <c r="D633" s="28">
        <f t="shared" si="277"/>
        <v>1.6137825831741774</v>
      </c>
      <c r="E633" s="28">
        <f t="shared" si="277"/>
        <v>1.6718109908679866</v>
      </c>
      <c r="F633" s="28">
        <f t="shared" si="277"/>
        <v>1.6922823401337563</v>
      </c>
      <c r="G633" s="28">
        <f t="shared" si="277"/>
        <v>1.7272444355600087</v>
      </c>
      <c r="H633" s="28">
        <f t="shared" si="277"/>
        <v>1.797478907607617</v>
      </c>
      <c r="I633" s="28">
        <f t="shared" si="277"/>
        <v>1.889362668104591</v>
      </c>
      <c r="J633" s="28">
        <f t="shared" si="277"/>
        <v>1.9100311468242148</v>
      </c>
      <c r="K633" s="28">
        <f t="shared" si="277"/>
        <v>1.8746090557307544</v>
      </c>
      <c r="L633" s="28">
        <f t="shared" si="277"/>
        <v>1.9295733947459277</v>
      </c>
      <c r="M633" s="28">
        <f t="shared" si="277"/>
        <v>1.9790447106610425</v>
      </c>
      <c r="N633" s="28">
        <f t="shared" si="277"/>
        <v>2.2162855785320943</v>
      </c>
      <c r="O633" s="28">
        <f t="shared" si="277"/>
        <v>2.4054671373523275</v>
      </c>
      <c r="P633" s="28">
        <f t="shared" si="277"/>
        <v>2.8028532558270394</v>
      </c>
      <c r="Q633" s="28">
        <f t="shared" si="277"/>
        <v>3.2235196528092231</v>
      </c>
      <c r="R633" s="28">
        <f t="shared" si="277"/>
        <v>3.5465337837055753</v>
      </c>
      <c r="S633" s="28">
        <f t="shared" si="277"/>
        <v>4.2964525999731666</v>
      </c>
      <c r="T633" s="28">
        <f t="shared" si="277"/>
        <v>4.6455392704665925</v>
      </c>
      <c r="U633" s="28">
        <f t="shared" si="277"/>
        <v>4.979509231071729</v>
      </c>
      <c r="V633" s="28">
        <f t="shared" si="277"/>
        <v>4.6708268452660375</v>
      </c>
      <c r="W633" s="28">
        <f t="shared" si="277"/>
        <v>5.314398003597927</v>
      </c>
      <c r="X633" s="28">
        <f t="shared" si="277"/>
        <v>5.6728423650708466</v>
      </c>
      <c r="Y633" s="28">
        <f t="shared" si="277"/>
        <v>5.8472867330120604</v>
      </c>
      <c r="Z633" s="28">
        <f t="shared" si="277"/>
        <v>6.133082348579677</v>
      </c>
      <c r="AA633" s="28">
        <f t="shared" si="277"/>
        <v>6.6973485310486431</v>
      </c>
      <c r="AB633" s="28">
        <f t="shared" si="277"/>
        <v>7.3365656558828762</v>
      </c>
      <c r="AC633" s="28">
        <f t="shared" si="277"/>
        <v>7.5133658793742013</v>
      </c>
      <c r="AD633" s="28">
        <f t="shared" si="277"/>
        <v>8.0430706194269082</v>
      </c>
      <c r="AE633" s="28">
        <f t="shared" si="277"/>
        <v>8.4495066289259171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0.60079882072402979</v>
      </c>
      <c r="D634" s="37">
        <f t="shared" si="278"/>
        <v>0.6177617529260554</v>
      </c>
      <c r="E634" s="37">
        <f t="shared" si="278"/>
        <v>0.66596786256238438</v>
      </c>
      <c r="F634" s="37">
        <f t="shared" si="278"/>
        <v>0.71615073963442533</v>
      </c>
      <c r="G634" s="37">
        <f t="shared" si="278"/>
        <v>0.76224446690476044</v>
      </c>
      <c r="H634" s="37">
        <f t="shared" si="278"/>
        <v>0.80886700689444857</v>
      </c>
      <c r="I634" s="37">
        <f t="shared" si="278"/>
        <v>0.86232522423278946</v>
      </c>
      <c r="J634" s="37">
        <f t="shared" si="278"/>
        <v>0.91477927461522912</v>
      </c>
      <c r="K634" s="37">
        <f t="shared" si="278"/>
        <v>0.96993373594614596</v>
      </c>
      <c r="L634" s="37">
        <f t="shared" si="278"/>
        <v>1.0226783847215315</v>
      </c>
      <c r="M634" s="37">
        <f t="shared" si="278"/>
        <v>1.0662456200084496</v>
      </c>
      <c r="N634" s="37">
        <f t="shared" si="278"/>
        <v>1.4006024302574174</v>
      </c>
      <c r="O634" s="37">
        <f t="shared" si="278"/>
        <v>1.7135532138661165</v>
      </c>
      <c r="P634" s="37">
        <f t="shared" si="278"/>
        <v>2.0153716609842567</v>
      </c>
      <c r="Q634" s="37">
        <f t="shared" si="278"/>
        <v>2.3225855667088049</v>
      </c>
      <c r="R634" s="37">
        <f t="shared" si="278"/>
        <v>2.6254836463006499</v>
      </c>
      <c r="S634" s="37">
        <f t="shared" si="278"/>
        <v>2.9260396829971662</v>
      </c>
      <c r="T634" s="37">
        <f t="shared" si="278"/>
        <v>3.2690060728826285</v>
      </c>
      <c r="U634" s="37">
        <f t="shared" si="278"/>
        <v>3.6259380765010198</v>
      </c>
      <c r="V634" s="37">
        <f t="shared" si="278"/>
        <v>4.0003006476581273</v>
      </c>
      <c r="W634" s="37">
        <f t="shared" si="278"/>
        <v>4.344987202320362</v>
      </c>
      <c r="X634" s="37">
        <f t="shared" si="278"/>
        <v>4.6874270627378518</v>
      </c>
      <c r="Y634" s="37">
        <f t="shared" si="278"/>
        <v>5.0276259502493481</v>
      </c>
      <c r="Z634" s="37">
        <f t="shared" si="278"/>
        <v>5.3587302578700093</v>
      </c>
      <c r="AA634" s="37">
        <f t="shared" si="278"/>
        <v>5.6444259052860168</v>
      </c>
      <c r="AB634" s="37">
        <f t="shared" si="278"/>
        <v>5.9546354521382874</v>
      </c>
      <c r="AC634" s="37">
        <f t="shared" si="278"/>
        <v>6.4320541609193018</v>
      </c>
      <c r="AD634" s="37">
        <f t="shared" si="278"/>
        <v>6.8951028228077638</v>
      </c>
      <c r="AE634" s="37">
        <f t="shared" si="278"/>
        <v>7.2627975020819164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0</v>
      </c>
      <c r="O635" s="37">
        <f t="shared" si="279"/>
        <v>0</v>
      </c>
      <c r="P635" s="37">
        <f t="shared" si="279"/>
        <v>0</v>
      </c>
      <c r="Q635" s="37">
        <f t="shared" si="279"/>
        <v>0</v>
      </c>
      <c r="R635" s="37">
        <f t="shared" si="279"/>
        <v>0</v>
      </c>
      <c r="S635" s="37">
        <f t="shared" si="279"/>
        <v>0</v>
      </c>
      <c r="T635" s="37">
        <f t="shared" si="279"/>
        <v>0</v>
      </c>
      <c r="U635" s="37">
        <f t="shared" si="279"/>
        <v>0</v>
      </c>
      <c r="V635" s="37">
        <f t="shared" si="279"/>
        <v>0</v>
      </c>
      <c r="W635" s="37">
        <f t="shared" si="279"/>
        <v>0</v>
      </c>
      <c r="X635" s="37">
        <f t="shared" si="279"/>
        <v>0</v>
      </c>
      <c r="Y635" s="37">
        <f t="shared" si="279"/>
        <v>0</v>
      </c>
      <c r="Z635" s="37">
        <f t="shared" si="279"/>
        <v>0</v>
      </c>
      <c r="AA635" s="37">
        <f t="shared" si="279"/>
        <v>0</v>
      </c>
      <c r="AB635" s="37">
        <f t="shared" si="279"/>
        <v>0</v>
      </c>
      <c r="AC635" s="37">
        <f t="shared" si="279"/>
        <v>0</v>
      </c>
      <c r="AD635" s="37">
        <f t="shared" si="279"/>
        <v>0</v>
      </c>
      <c r="AE635" s="37">
        <f t="shared" si="279"/>
        <v>0</v>
      </c>
    </row>
    <row r="636" spans="1:31" x14ac:dyDescent="0.2">
      <c r="A636" s="9" t="s">
        <v>730</v>
      </c>
      <c r="B636" s="4" t="s">
        <v>731</v>
      </c>
      <c r="C636" s="37">
        <f t="shared" si="279"/>
        <v>5.4499662655875761E-2</v>
      </c>
      <c r="D636" s="37">
        <f t="shared" si="279"/>
        <v>5.5362397850916151E-2</v>
      </c>
      <c r="E636" s="37">
        <f t="shared" si="279"/>
        <v>5.4607876603689841E-2</v>
      </c>
      <c r="F636" s="37">
        <f t="shared" si="279"/>
        <v>5.5294126604770524E-2</v>
      </c>
      <c r="G636" s="37">
        <f t="shared" si="279"/>
        <v>5.5624645516246761E-2</v>
      </c>
      <c r="H636" s="37">
        <f t="shared" si="279"/>
        <v>5.6825648578314222E-2</v>
      </c>
      <c r="I636" s="37">
        <f t="shared" si="279"/>
        <v>5.801718411064382E-2</v>
      </c>
      <c r="J636" s="37">
        <f t="shared" si="279"/>
        <v>5.9358184204132268E-2</v>
      </c>
      <c r="K636" s="37">
        <f t="shared" si="279"/>
        <v>5.9930656852598158E-2</v>
      </c>
      <c r="L636" s="37">
        <f t="shared" si="279"/>
        <v>5.9265159896952357E-2</v>
      </c>
      <c r="M636" s="37">
        <f t="shared" si="279"/>
        <v>6.0028324861018292E-2</v>
      </c>
      <c r="N636" s="37">
        <f t="shared" si="279"/>
        <v>6.0225601861089509E-2</v>
      </c>
      <c r="O636" s="37">
        <f t="shared" si="279"/>
        <v>6.3404073385092796E-2</v>
      </c>
      <c r="P636" s="37">
        <f t="shared" si="279"/>
        <v>6.8535907737501262E-2</v>
      </c>
      <c r="Q636" s="37">
        <f t="shared" si="279"/>
        <v>7.1757156242563139E-2</v>
      </c>
      <c r="R636" s="37">
        <f t="shared" si="279"/>
        <v>7.3869859659023429E-2</v>
      </c>
      <c r="S636" s="37">
        <f t="shared" si="279"/>
        <v>8.1536775443245543E-2</v>
      </c>
      <c r="T636" s="37">
        <f t="shared" si="279"/>
        <v>8.9311792327186279E-2</v>
      </c>
      <c r="U636" s="37">
        <f t="shared" si="279"/>
        <v>9.5143753727030669E-2</v>
      </c>
      <c r="V636" s="37">
        <f t="shared" si="279"/>
        <v>9.6019940212110938E-2</v>
      </c>
      <c r="W636" s="37">
        <f t="shared" si="279"/>
        <v>9.6340640800727878E-2</v>
      </c>
      <c r="X636" s="37">
        <f t="shared" si="279"/>
        <v>9.6234015348722432E-2</v>
      </c>
      <c r="Y636" s="37">
        <f t="shared" si="279"/>
        <v>9.5866468631044741E-2</v>
      </c>
      <c r="Z636" s="37">
        <f t="shared" si="279"/>
        <v>9.6594094103631553E-2</v>
      </c>
      <c r="AA636" s="37">
        <f t="shared" si="279"/>
        <v>9.9482210745802296E-2</v>
      </c>
      <c r="AB636" s="37">
        <f t="shared" si="279"/>
        <v>0.10258307622584864</v>
      </c>
      <c r="AC636" s="37">
        <f t="shared" si="279"/>
        <v>0.10563418589556928</v>
      </c>
      <c r="AD636" s="37">
        <f t="shared" si="279"/>
        <v>0.10507103181973169</v>
      </c>
      <c r="AE636" s="37">
        <f t="shared" si="279"/>
        <v>0.11077949213333793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0.95849014874592064</v>
      </c>
      <c r="D637" s="37">
        <f t="shared" si="280"/>
        <v>0.94065843239720592</v>
      </c>
      <c r="E637" s="37">
        <f t="shared" si="280"/>
        <v>0.95123525170191225</v>
      </c>
      <c r="F637" s="37">
        <f t="shared" si="280"/>
        <v>0.9208374738945605</v>
      </c>
      <c r="G637" s="37">
        <f t="shared" si="280"/>
        <v>0.9093753231390016</v>
      </c>
      <c r="H637" s="37">
        <f t="shared" si="280"/>
        <v>0.93178625213485433</v>
      </c>
      <c r="I637" s="37">
        <f t="shared" si="280"/>
        <v>0.9690202597611578</v>
      </c>
      <c r="J637" s="37">
        <f t="shared" si="280"/>
        <v>0.9358936880048534</v>
      </c>
      <c r="K637" s="37">
        <f t="shared" si="280"/>
        <v>0.84474466293201034</v>
      </c>
      <c r="L637" s="37">
        <f t="shared" si="280"/>
        <v>0.84762985012744374</v>
      </c>
      <c r="M637" s="37">
        <f t="shared" si="280"/>
        <v>0.85277076579157463</v>
      </c>
      <c r="N637" s="37">
        <f t="shared" si="280"/>
        <v>0.75545754641358753</v>
      </c>
      <c r="O637" s="37">
        <f t="shared" si="280"/>
        <v>0.62850985010111815</v>
      </c>
      <c r="P637" s="37">
        <f t="shared" si="280"/>
        <v>0.71894568710528151</v>
      </c>
      <c r="Q637" s="37">
        <f t="shared" si="280"/>
        <v>0.82917692985785485</v>
      </c>
      <c r="R637" s="37">
        <f t="shared" si="280"/>
        <v>0.84718027774590199</v>
      </c>
      <c r="S637" s="37">
        <f t="shared" si="280"/>
        <v>1.288876141532755</v>
      </c>
      <c r="T637" s="37">
        <f t="shared" si="280"/>
        <v>1.2872214052567781</v>
      </c>
      <c r="U637" s="37">
        <f t="shared" si="280"/>
        <v>1.258427400843678</v>
      </c>
      <c r="V637" s="37">
        <f t="shared" si="280"/>
        <v>0.5745062573957993</v>
      </c>
      <c r="W637" s="37">
        <f t="shared" si="280"/>
        <v>0.87307016047683761</v>
      </c>
      <c r="X637" s="37">
        <f t="shared" si="280"/>
        <v>0.88918128698427279</v>
      </c>
      <c r="Y637" s="37">
        <f t="shared" si="280"/>
        <v>0.72379431413166673</v>
      </c>
      <c r="Z637" s="37">
        <f t="shared" si="280"/>
        <v>0.67775799660603631</v>
      </c>
      <c r="AA637" s="37">
        <f t="shared" si="280"/>
        <v>0.95344041501682386</v>
      </c>
      <c r="AB637" s="37">
        <f t="shared" si="280"/>
        <v>1.27934712751874</v>
      </c>
      <c r="AC637" s="37">
        <f t="shared" si="280"/>
        <v>0.97567753255933032</v>
      </c>
      <c r="AD637" s="37">
        <f t="shared" si="280"/>
        <v>1.042896764799413</v>
      </c>
      <c r="AE637" s="37">
        <f t="shared" si="280"/>
        <v>1.0759296347106622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19.756705879516971</v>
      </c>
      <c r="D656" s="28">
        <f t="shared" si="284"/>
        <v>19.88982780436362</v>
      </c>
      <c r="E656" s="28">
        <f t="shared" si="284"/>
        <v>19.870346964464332</v>
      </c>
      <c r="F656" s="28">
        <f t="shared" si="284"/>
        <v>20.074260854279565</v>
      </c>
      <c r="G656" s="28">
        <f t="shared" si="284"/>
        <v>20.125426760035452</v>
      </c>
      <c r="H656" s="28">
        <f t="shared" si="284"/>
        <v>20.277128912049211</v>
      </c>
      <c r="I656" s="28">
        <f t="shared" si="284"/>
        <v>20.569105736123277</v>
      </c>
      <c r="J656" s="28">
        <f t="shared" si="284"/>
        <v>21.173956322089513</v>
      </c>
      <c r="K656" s="28">
        <f t="shared" si="284"/>
        <v>20.514722904050664</v>
      </c>
      <c r="L656" s="28">
        <f t="shared" si="284"/>
        <v>20.378979147307103</v>
      </c>
      <c r="M656" s="28">
        <f t="shared" si="284"/>
        <v>19.456246870457495</v>
      </c>
      <c r="N656" s="28">
        <f t="shared" si="284"/>
        <v>18.663034523582045</v>
      </c>
      <c r="O656" s="28">
        <f t="shared" si="284"/>
        <v>18.637915156797508</v>
      </c>
      <c r="P656" s="28">
        <f t="shared" si="284"/>
        <v>18.484015317665023</v>
      </c>
      <c r="Q656" s="28">
        <f t="shared" si="284"/>
        <v>18.714740501142252</v>
      </c>
      <c r="R656" s="28">
        <f t="shared" si="284"/>
        <v>19.060644390350618</v>
      </c>
      <c r="S656" s="28">
        <f t="shared" si="284"/>
        <v>19.520435805419581</v>
      </c>
      <c r="T656" s="28">
        <f t="shared" si="284"/>
        <v>22.1628819841237</v>
      </c>
      <c r="U656" s="28">
        <f t="shared" si="284"/>
        <v>18.696051022011687</v>
      </c>
      <c r="V656" s="28">
        <f t="shared" si="284"/>
        <v>17.278453610688516</v>
      </c>
      <c r="W656" s="28">
        <f t="shared" si="284"/>
        <v>18.774161003683169</v>
      </c>
      <c r="X656" s="28">
        <f t="shared" si="284"/>
        <v>16.028531908570994</v>
      </c>
      <c r="Y656" s="28">
        <f t="shared" si="284"/>
        <v>19.149475826144815</v>
      </c>
      <c r="Z656" s="28">
        <f t="shared" si="284"/>
        <v>19.25631392073312</v>
      </c>
      <c r="AA656" s="28">
        <f t="shared" si="284"/>
        <v>19.451618806128842</v>
      </c>
      <c r="AB656" s="28">
        <f t="shared" si="284"/>
        <v>20.722049731503663</v>
      </c>
      <c r="AC656" s="28">
        <f t="shared" si="284"/>
        <v>18.915530766737231</v>
      </c>
      <c r="AD656" s="28">
        <f t="shared" si="284"/>
        <v>22.757287484826733</v>
      </c>
      <c r="AE656" s="28">
        <f t="shared" si="284"/>
        <v>18.129303702794289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0.55875069482928075</v>
      </c>
      <c r="D657" s="28">
        <f t="shared" si="285"/>
        <v>0.60812912047641388</v>
      </c>
      <c r="E657" s="28">
        <f t="shared" si="285"/>
        <v>0.61725052322178908</v>
      </c>
      <c r="F657" s="28">
        <f t="shared" si="285"/>
        <v>0.60222206608153506</v>
      </c>
      <c r="G657" s="28">
        <f t="shared" si="285"/>
        <v>0.61155352140440855</v>
      </c>
      <c r="H657" s="28">
        <f t="shared" si="285"/>
        <v>0.60931351147764323</v>
      </c>
      <c r="I657" s="28">
        <f t="shared" si="285"/>
        <v>0.71867222302287104</v>
      </c>
      <c r="J657" s="28">
        <f t="shared" si="285"/>
        <v>0.6185022922018335</v>
      </c>
      <c r="K657" s="28">
        <f t="shared" si="285"/>
        <v>0.57966019293646975</v>
      </c>
      <c r="L657" s="28">
        <f t="shared" si="285"/>
        <v>0.58543649009440968</v>
      </c>
      <c r="M657" s="28">
        <f t="shared" si="285"/>
        <v>0.57782687867922444</v>
      </c>
      <c r="N657" s="28">
        <f t="shared" si="285"/>
        <v>0.56824511773117925</v>
      </c>
      <c r="O657" s="28">
        <f t="shared" si="285"/>
        <v>0.57585163952911067</v>
      </c>
      <c r="P657" s="28">
        <f t="shared" si="285"/>
        <v>0.57514355002221351</v>
      </c>
      <c r="Q657" s="28">
        <f t="shared" si="285"/>
        <v>0.59709993801056127</v>
      </c>
      <c r="R657" s="28">
        <f t="shared" si="285"/>
        <v>0.58791728812606181</v>
      </c>
      <c r="S657" s="28">
        <f t="shared" si="285"/>
        <v>0.71352348319737624</v>
      </c>
      <c r="T657" s="28">
        <f t="shared" si="285"/>
        <v>0.73916369991269959</v>
      </c>
      <c r="U657" s="28">
        <f t="shared" si="285"/>
        <v>0.74752872413081528</v>
      </c>
      <c r="V657" s="28">
        <f t="shared" si="285"/>
        <v>0.75526145570776249</v>
      </c>
      <c r="W657" s="28">
        <f t="shared" si="285"/>
        <v>0.74417004911263551</v>
      </c>
      <c r="X657" s="28">
        <f t="shared" si="285"/>
        <v>0.78286339997072163</v>
      </c>
      <c r="Y657" s="28">
        <f t="shared" si="285"/>
        <v>0.78931151802208377</v>
      </c>
      <c r="Z657" s="28">
        <f t="shared" si="285"/>
        <v>0.80124506631424786</v>
      </c>
      <c r="AA657" s="28">
        <f t="shared" si="285"/>
        <v>0.85460002644301336</v>
      </c>
      <c r="AB657" s="28">
        <f t="shared" si="285"/>
        <v>0.95195455018490871</v>
      </c>
      <c r="AC657" s="28">
        <f t="shared" si="285"/>
        <v>0.97146026106606509</v>
      </c>
      <c r="AD657" s="28">
        <f t="shared" si="285"/>
        <v>0.94986168392540904</v>
      </c>
      <c r="AE657" s="28">
        <f t="shared" si="285"/>
        <v>0.96474946246461113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0</v>
      </c>
      <c r="D658" s="28">
        <f t="shared" si="286"/>
        <v>0</v>
      </c>
      <c r="E658" s="28">
        <f t="shared" si="286"/>
        <v>0</v>
      </c>
      <c r="F658" s="28">
        <f t="shared" si="286"/>
        <v>0</v>
      </c>
      <c r="G658" s="28">
        <f t="shared" si="286"/>
        <v>0</v>
      </c>
      <c r="H658" s="28">
        <f t="shared" si="286"/>
        <v>0</v>
      </c>
      <c r="I658" s="28">
        <f t="shared" si="286"/>
        <v>0</v>
      </c>
      <c r="J658" s="28">
        <f t="shared" si="286"/>
        <v>0</v>
      </c>
      <c r="K658" s="28">
        <f t="shared" si="286"/>
        <v>0</v>
      </c>
      <c r="L658" s="28">
        <f t="shared" si="286"/>
        <v>0</v>
      </c>
      <c r="M658" s="28">
        <f t="shared" si="286"/>
        <v>0</v>
      </c>
      <c r="N658" s="28">
        <f t="shared" si="286"/>
        <v>0</v>
      </c>
      <c r="O658" s="28">
        <f t="shared" si="286"/>
        <v>0</v>
      </c>
      <c r="P658" s="28">
        <f t="shared" si="286"/>
        <v>0</v>
      </c>
      <c r="Q658" s="28">
        <f t="shared" si="286"/>
        <v>0</v>
      </c>
      <c r="R658" s="28">
        <f t="shared" si="286"/>
        <v>0</v>
      </c>
      <c r="S658" s="28">
        <f t="shared" si="286"/>
        <v>0</v>
      </c>
      <c r="T658" s="28">
        <f t="shared" si="286"/>
        <v>0</v>
      </c>
      <c r="U658" s="28">
        <f t="shared" si="286"/>
        <v>0</v>
      </c>
      <c r="V658" s="28">
        <f t="shared" si="286"/>
        <v>0</v>
      </c>
      <c r="W658" s="28">
        <f t="shared" si="286"/>
        <v>0</v>
      </c>
      <c r="X658" s="28">
        <f t="shared" si="286"/>
        <v>0</v>
      </c>
      <c r="Y658" s="28">
        <f t="shared" si="286"/>
        <v>0</v>
      </c>
      <c r="Z658" s="28">
        <f t="shared" si="286"/>
        <v>0</v>
      </c>
      <c r="AA658" s="28">
        <f t="shared" si="286"/>
        <v>0</v>
      </c>
      <c r="AB658" s="28">
        <f t="shared" si="286"/>
        <v>0</v>
      </c>
      <c r="AC658" s="28">
        <f t="shared" si="286"/>
        <v>0</v>
      </c>
      <c r="AD658" s="28">
        <f t="shared" si="286"/>
        <v>0</v>
      </c>
      <c r="AE658" s="28">
        <f t="shared" si="286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17.176621311057861</v>
      </c>
      <c r="D659" s="28">
        <f t="shared" si="287"/>
        <v>17.185060953526708</v>
      </c>
      <c r="E659" s="28">
        <f t="shared" si="287"/>
        <v>17.278366045025809</v>
      </c>
      <c r="F659" s="28">
        <f t="shared" si="287"/>
        <v>17.445508638361527</v>
      </c>
      <c r="G659" s="28">
        <f t="shared" si="287"/>
        <v>17.584435499327871</v>
      </c>
      <c r="H659" s="28">
        <f t="shared" si="287"/>
        <v>17.646818604631022</v>
      </c>
      <c r="I659" s="28">
        <f t="shared" si="287"/>
        <v>17.701546329380022</v>
      </c>
      <c r="J659" s="28">
        <f t="shared" si="287"/>
        <v>17.653056848889968</v>
      </c>
      <c r="K659" s="28">
        <f t="shared" si="287"/>
        <v>17.783225408084594</v>
      </c>
      <c r="L659" s="28">
        <f t="shared" si="287"/>
        <v>16.986993339166371</v>
      </c>
      <c r="M659" s="28">
        <f t="shared" si="287"/>
        <v>16.757105893371822</v>
      </c>
      <c r="N659" s="28">
        <f t="shared" si="287"/>
        <v>15.718651050122109</v>
      </c>
      <c r="O659" s="28">
        <f t="shared" si="287"/>
        <v>15.415458864199296</v>
      </c>
      <c r="P659" s="28">
        <f t="shared" si="287"/>
        <v>14.94049368824227</v>
      </c>
      <c r="Q659" s="28">
        <f t="shared" si="287"/>
        <v>14.740916025632812</v>
      </c>
      <c r="R659" s="28">
        <f t="shared" si="287"/>
        <v>14.468095629426317</v>
      </c>
      <c r="S659" s="28">
        <f t="shared" si="287"/>
        <v>14.302744035544492</v>
      </c>
      <c r="T659" s="28">
        <f t="shared" si="287"/>
        <v>13.76276822700676</v>
      </c>
      <c r="U659" s="28">
        <f t="shared" si="287"/>
        <v>12.577107014327019</v>
      </c>
      <c r="V659" s="28">
        <f t="shared" si="287"/>
        <v>11.591627475124</v>
      </c>
      <c r="W659" s="28">
        <f t="shared" si="287"/>
        <v>10.41579626116296</v>
      </c>
      <c r="X659" s="28">
        <f t="shared" si="287"/>
        <v>9.4312888294213391</v>
      </c>
      <c r="Y659" s="28">
        <f t="shared" si="287"/>
        <v>10.986615460044549</v>
      </c>
      <c r="Z659" s="28">
        <f t="shared" si="287"/>
        <v>12.200065743681931</v>
      </c>
      <c r="AA659" s="28">
        <f t="shared" si="287"/>
        <v>11.658828689915433</v>
      </c>
      <c r="AB659" s="28">
        <f t="shared" si="287"/>
        <v>10.960264516253106</v>
      </c>
      <c r="AC659" s="28">
        <f t="shared" si="287"/>
        <v>10.248284404026926</v>
      </c>
      <c r="AD659" s="28">
        <f t="shared" si="287"/>
        <v>9.3115628021122969</v>
      </c>
      <c r="AE659" s="28">
        <f t="shared" si="287"/>
        <v>8.2893101557124691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0.40754524150400168</v>
      </c>
      <c r="D660" s="28">
        <f t="shared" si="288"/>
        <v>0.48285514718631917</v>
      </c>
      <c r="E660" s="28">
        <f t="shared" si="288"/>
        <v>0.3029194053487505</v>
      </c>
      <c r="F660" s="28">
        <f t="shared" si="288"/>
        <v>0.33424780970274537</v>
      </c>
      <c r="G660" s="28">
        <f t="shared" si="288"/>
        <v>0.20219330374316175</v>
      </c>
      <c r="H660" s="28">
        <f t="shared" si="288"/>
        <v>0.2235178883329268</v>
      </c>
      <c r="I660" s="28">
        <f t="shared" si="288"/>
        <v>0.25952451561579243</v>
      </c>
      <c r="J660" s="28">
        <f t="shared" si="288"/>
        <v>0.99236603417350144</v>
      </c>
      <c r="K660" s="28">
        <f t="shared" si="288"/>
        <v>0.2772282472988471</v>
      </c>
      <c r="L660" s="28">
        <f t="shared" si="288"/>
        <v>0.87697592330039653</v>
      </c>
      <c r="M660" s="28">
        <f t="shared" si="288"/>
        <v>0.14226938774540476</v>
      </c>
      <c r="N660" s="28">
        <f t="shared" si="288"/>
        <v>0.15985277719666088</v>
      </c>
      <c r="O660" s="28">
        <f t="shared" si="288"/>
        <v>0.24113751571677303</v>
      </c>
      <c r="P660" s="28">
        <f t="shared" si="288"/>
        <v>0.16552482357349901</v>
      </c>
      <c r="Q660" s="28">
        <f t="shared" si="288"/>
        <v>0.15320488468965288</v>
      </c>
      <c r="R660" s="28">
        <f t="shared" si="288"/>
        <v>0.45809768909266335</v>
      </c>
      <c r="S660" s="28">
        <f t="shared" si="288"/>
        <v>0.20771568670454543</v>
      </c>
      <c r="T660" s="28">
        <f t="shared" si="288"/>
        <v>3.0154107867376481</v>
      </c>
      <c r="U660" s="28">
        <f t="shared" si="288"/>
        <v>0.3919060524821229</v>
      </c>
      <c r="V660" s="28">
        <f t="shared" si="288"/>
        <v>0.26073783459071609</v>
      </c>
      <c r="W660" s="28">
        <f t="shared" si="288"/>
        <v>2.2997966898096465</v>
      </c>
      <c r="X660" s="28">
        <f t="shared" si="288"/>
        <v>0.14153731410808448</v>
      </c>
      <c r="Y660" s="28">
        <f t="shared" si="288"/>
        <v>1.5262621150661217</v>
      </c>
      <c r="Z660" s="28">
        <f t="shared" si="288"/>
        <v>0.12192076215726519</v>
      </c>
      <c r="AA660" s="28">
        <f t="shared" si="288"/>
        <v>0.24084155872175297</v>
      </c>
      <c r="AB660" s="28">
        <f t="shared" si="288"/>
        <v>1.473265009182771</v>
      </c>
      <c r="AC660" s="28">
        <f t="shared" si="288"/>
        <v>0.18242022227003848</v>
      </c>
      <c r="AD660" s="28">
        <f t="shared" si="288"/>
        <v>4.4527923793621182</v>
      </c>
      <c r="AE660" s="28">
        <f t="shared" si="288"/>
        <v>0.42573745569129229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1.6137886321258264</v>
      </c>
      <c r="D661" s="28">
        <f t="shared" si="289"/>
        <v>1.6137825831741774</v>
      </c>
      <c r="E661" s="28">
        <f t="shared" si="289"/>
        <v>1.6718109908679866</v>
      </c>
      <c r="F661" s="28">
        <f t="shared" si="289"/>
        <v>1.6922823401337563</v>
      </c>
      <c r="G661" s="28">
        <f t="shared" si="289"/>
        <v>1.7272444355600087</v>
      </c>
      <c r="H661" s="28">
        <f t="shared" si="289"/>
        <v>1.797478907607617</v>
      </c>
      <c r="I661" s="28">
        <f t="shared" si="289"/>
        <v>1.889362668104591</v>
      </c>
      <c r="J661" s="28">
        <f t="shared" si="289"/>
        <v>1.9100311468242148</v>
      </c>
      <c r="K661" s="28">
        <f t="shared" si="289"/>
        <v>1.8746090557307544</v>
      </c>
      <c r="L661" s="28">
        <f t="shared" si="289"/>
        <v>1.9295733947459277</v>
      </c>
      <c r="M661" s="28">
        <f t="shared" si="289"/>
        <v>1.9790447106610425</v>
      </c>
      <c r="N661" s="28">
        <f t="shared" si="289"/>
        <v>2.2162855785320943</v>
      </c>
      <c r="O661" s="28">
        <f t="shared" si="289"/>
        <v>2.4054671373523275</v>
      </c>
      <c r="P661" s="28">
        <f t="shared" si="289"/>
        <v>2.8028532558270394</v>
      </c>
      <c r="Q661" s="28">
        <f t="shared" si="289"/>
        <v>3.2235196528092231</v>
      </c>
      <c r="R661" s="28">
        <f t="shared" si="289"/>
        <v>3.5465337837055753</v>
      </c>
      <c r="S661" s="28">
        <f t="shared" si="289"/>
        <v>4.2964525999731666</v>
      </c>
      <c r="T661" s="28">
        <f t="shared" si="289"/>
        <v>4.6455392704665925</v>
      </c>
      <c r="U661" s="28">
        <f t="shared" si="289"/>
        <v>4.979509231071729</v>
      </c>
      <c r="V661" s="28">
        <f t="shared" si="289"/>
        <v>4.6708268452660375</v>
      </c>
      <c r="W661" s="28">
        <f t="shared" si="289"/>
        <v>5.314398003597927</v>
      </c>
      <c r="X661" s="28">
        <f t="shared" si="289"/>
        <v>5.6728423650708466</v>
      </c>
      <c r="Y661" s="28">
        <f t="shared" si="289"/>
        <v>5.8472867330120604</v>
      </c>
      <c r="Z661" s="28">
        <f t="shared" si="289"/>
        <v>6.133082348579677</v>
      </c>
      <c r="AA661" s="28">
        <f t="shared" si="289"/>
        <v>6.6973485310486431</v>
      </c>
      <c r="AB661" s="28">
        <f t="shared" si="289"/>
        <v>7.3365656558828762</v>
      </c>
      <c r="AC661" s="28">
        <f t="shared" si="289"/>
        <v>7.5133658793742013</v>
      </c>
      <c r="AD661" s="28">
        <f t="shared" si="289"/>
        <v>8.0430706194269082</v>
      </c>
      <c r="AE661" s="28">
        <f t="shared" si="289"/>
        <v>8.4495066289259171</v>
      </c>
    </row>
  </sheetData>
  <conditionalFormatting sqref="C2:AC2">
    <cfRule type="cellIs" dxfId="588" priority="301" operator="equal">
      <formula>0</formula>
    </cfRule>
  </conditionalFormatting>
  <conditionalFormatting sqref="AD2:AE2">
    <cfRule type="cellIs" dxfId="587" priority="123" operator="equal">
      <formula>0</formula>
    </cfRule>
  </conditionalFormatting>
  <conditionalFormatting sqref="C434 C425:C426 C431 C437">
    <cfRule type="cellIs" dxfId="586" priority="77" operator="lessThan">
      <formula>0</formula>
    </cfRule>
  </conditionalFormatting>
  <conditionalFormatting sqref="C577:AE577 C580:AE580">
    <cfRule type="cellIs" dxfId="585" priority="66" operator="lessThan">
      <formula>0</formula>
    </cfRule>
  </conditionalFormatting>
  <conditionalFormatting sqref="C613:AE613">
    <cfRule type="cellIs" dxfId="584" priority="76" operator="lessThan">
      <formula>0</formula>
    </cfRule>
  </conditionalFormatting>
  <conditionalFormatting sqref="C555:AE556 C558:AE559 C561:AE562 C581:AE581 C574:AE576 C565:AE571">
    <cfRule type="cellIs" dxfId="583" priority="75" operator="lessThan">
      <formula>0</formula>
    </cfRule>
  </conditionalFormatting>
  <conditionalFormatting sqref="C631:AE633 C638:AE638 C624:AE624">
    <cfRule type="cellIs" dxfId="582" priority="74" operator="lessThan">
      <formula>0</formula>
    </cfRule>
  </conditionalFormatting>
  <conditionalFormatting sqref="C659:AE659">
    <cfRule type="cellIs" dxfId="581" priority="73" operator="lessThan">
      <formula>0</formula>
    </cfRule>
  </conditionalFormatting>
  <conditionalFormatting sqref="C660:AE660">
    <cfRule type="cellIs" dxfId="580" priority="72" operator="lessThan">
      <formula>0</formula>
    </cfRule>
  </conditionalFormatting>
  <conditionalFormatting sqref="C661:AE661">
    <cfRule type="cellIs" dxfId="579" priority="71" operator="lessThan">
      <formula>0</formula>
    </cfRule>
  </conditionalFormatting>
  <conditionalFormatting sqref="C557:AE557">
    <cfRule type="cellIs" dxfId="578" priority="70" operator="lessThan">
      <formula>0</formula>
    </cfRule>
  </conditionalFormatting>
  <conditionalFormatting sqref="C560:AE560">
    <cfRule type="cellIs" dxfId="577" priority="69" operator="lessThan">
      <formula>0</formula>
    </cfRule>
  </conditionalFormatting>
  <conditionalFormatting sqref="C563:AE564">
    <cfRule type="cellIs" dxfId="576" priority="68" operator="lessThan">
      <formula>0</formula>
    </cfRule>
  </conditionalFormatting>
  <conditionalFormatting sqref="C572:AE573">
    <cfRule type="cellIs" dxfId="575" priority="67" operator="lessThan">
      <formula>0</formula>
    </cfRule>
  </conditionalFormatting>
  <conditionalFormatting sqref="C578:AE579">
    <cfRule type="cellIs" dxfId="574" priority="65" operator="lessThan">
      <formula>0</formula>
    </cfRule>
  </conditionalFormatting>
  <conditionalFormatting sqref="C585:AE586">
    <cfRule type="cellIs" dxfId="573" priority="64" operator="lessThan">
      <formula>0</formula>
    </cfRule>
  </conditionalFormatting>
  <conditionalFormatting sqref="C601:AE602">
    <cfRule type="cellIs" dxfId="572" priority="63" operator="lessThan">
      <formula>0</formula>
    </cfRule>
  </conditionalFormatting>
  <conditionalFormatting sqref="C605:AE609">
    <cfRule type="cellIs" dxfId="571" priority="62" operator="lessThan">
      <formula>0</formula>
    </cfRule>
  </conditionalFormatting>
  <conditionalFormatting sqref="C611:AE612">
    <cfRule type="cellIs" dxfId="570" priority="61" operator="lessThan">
      <formula>0</formula>
    </cfRule>
  </conditionalFormatting>
  <conditionalFormatting sqref="C626:AE626">
    <cfRule type="cellIs" dxfId="569" priority="60" operator="lessThan">
      <formula>0</formula>
    </cfRule>
  </conditionalFormatting>
  <conditionalFormatting sqref="C634:AE634 C637:AE637">
    <cfRule type="cellIs" dxfId="568" priority="59" operator="lessThan">
      <formula>0</formula>
    </cfRule>
  </conditionalFormatting>
  <conditionalFormatting sqref="C635:AE636">
    <cfRule type="cellIs" dxfId="567" priority="58" operator="lessThan">
      <formula>0</formula>
    </cfRule>
  </conditionalFormatting>
  <conditionalFormatting sqref="C642:AE644">
    <cfRule type="cellIs" dxfId="566" priority="57" operator="lessThan">
      <formula>0</formula>
    </cfRule>
  </conditionalFormatting>
  <conditionalFormatting sqref="C625:AE625">
    <cfRule type="cellIs" dxfId="565" priority="56" operator="lessThan">
      <formula>0</formula>
    </cfRule>
  </conditionalFormatting>
  <conditionalFormatting sqref="C627:AE627">
    <cfRule type="cellIs" dxfId="564" priority="55" operator="lessThan">
      <formula>0</formula>
    </cfRule>
  </conditionalFormatting>
  <conditionalFormatting sqref="C630:AE630">
    <cfRule type="cellIs" dxfId="563" priority="54" operator="lessThan">
      <formula>0</formula>
    </cfRule>
  </conditionalFormatting>
  <conditionalFormatting sqref="C237 C213 C191:C193 C216:C217 C230 C240:C252 C273:C278 C280:C286 C292:C295 C195 C202 C206 C219 C257:C270">
    <cfRule type="cellIs" dxfId="562" priority="53" operator="lessThan">
      <formula>0</formula>
    </cfRule>
  </conditionalFormatting>
  <conditionalFormatting sqref="C271">
    <cfRule type="cellIs" dxfId="561" priority="52" operator="lessThan">
      <formula>0</formula>
    </cfRule>
  </conditionalFormatting>
  <conditionalFormatting sqref="C287">
    <cfRule type="cellIs" dxfId="560" priority="51" operator="lessThan">
      <formula>0</formula>
    </cfRule>
  </conditionalFormatting>
  <conditionalFormatting sqref="C291">
    <cfRule type="cellIs" dxfId="559" priority="50" operator="lessThan">
      <formula>0</formula>
    </cfRule>
  </conditionalFormatting>
  <conditionalFormatting sqref="C226">
    <cfRule type="cellIs" dxfId="558" priority="49" operator="lessThan">
      <formula>0</formula>
    </cfRule>
  </conditionalFormatting>
  <conditionalFormatting sqref="C272">
    <cfRule type="cellIs" dxfId="557" priority="48" operator="lessThan">
      <formula>0</formula>
    </cfRule>
  </conditionalFormatting>
  <conditionalFormatting sqref="C279">
    <cfRule type="cellIs" dxfId="556" priority="47" operator="lessThan">
      <formula>0</formula>
    </cfRule>
  </conditionalFormatting>
  <conditionalFormatting sqref="C297:C354 C356:C359 C364:C383 C385:C391 C393 C395:C417 C419:C424">
    <cfRule type="cellIs" dxfId="555" priority="46" operator="lessThan">
      <formula>0</formula>
    </cfRule>
  </conditionalFormatting>
  <conditionalFormatting sqref="C526:AE554">
    <cfRule type="cellIs" dxfId="554" priority="45" operator="lessThan">
      <formula>0</formula>
    </cfRule>
  </conditionalFormatting>
  <conditionalFormatting sqref="C524:AE525">
    <cfRule type="cellIs" dxfId="553" priority="44" operator="lessThan">
      <formula>0</formula>
    </cfRule>
  </conditionalFormatting>
  <conditionalFormatting sqref="C628:AE628">
    <cfRule type="cellIs" dxfId="552" priority="42" operator="lessThan">
      <formula>0</formula>
    </cfRule>
  </conditionalFormatting>
  <conditionalFormatting sqref="C614:AE623">
    <cfRule type="cellIs" dxfId="551" priority="43" operator="lessThan">
      <formula>0</formula>
    </cfRule>
  </conditionalFormatting>
  <conditionalFormatting sqref="C629:AE629">
    <cfRule type="cellIs" dxfId="550" priority="41" operator="lessThan">
      <formula>0</formula>
    </cfRule>
  </conditionalFormatting>
  <conditionalFormatting sqref="C355">
    <cfRule type="cellIs" dxfId="549" priority="40" operator="lessThan">
      <formula>0</formula>
    </cfRule>
  </conditionalFormatting>
  <conditionalFormatting sqref="C453:AE453">
    <cfRule type="cellIs" dxfId="548" priority="34" operator="lessThan">
      <formula>0</formula>
    </cfRule>
  </conditionalFormatting>
  <conditionalFormatting sqref="C453:AE453">
    <cfRule type="cellIs" dxfId="547" priority="32" operator="equal">
      <formula>0</formula>
    </cfRule>
    <cfRule type="cellIs" dxfId="546" priority="33" operator="equal">
      <formula>0</formula>
    </cfRule>
  </conditionalFormatting>
  <conditionalFormatting sqref="C597:AE597">
    <cfRule type="cellIs" dxfId="545" priority="31" operator="lessThan">
      <formula>0</formula>
    </cfRule>
  </conditionalFormatting>
  <conditionalFormatting sqref="C597:AE597">
    <cfRule type="cellIs" dxfId="544" priority="29" operator="equal">
      <formula>0</formula>
    </cfRule>
    <cfRule type="cellIs" dxfId="543" priority="30" operator="equal">
      <formula>0</formula>
    </cfRule>
  </conditionalFormatting>
  <conditionalFormatting sqref="C654:AE654">
    <cfRule type="cellIs" dxfId="542" priority="28" operator="lessThan">
      <formula>0</formula>
    </cfRule>
  </conditionalFormatting>
  <conditionalFormatting sqref="C654:AE654">
    <cfRule type="cellIs" dxfId="541" priority="26" operator="equal">
      <formula>0</formula>
    </cfRule>
    <cfRule type="cellIs" dxfId="540" priority="27" operator="equal">
      <formula>0</formula>
    </cfRule>
  </conditionalFormatting>
  <conditionalFormatting sqref="A425:B426 A430:B431 A434:B437 A427:A429">
    <cfRule type="cellIs" dxfId="539" priority="17" operator="lessThan">
      <formula>0</formula>
    </cfRule>
  </conditionalFormatting>
  <conditionalFormatting sqref="A432:B433">
    <cfRule type="cellIs" dxfId="538" priority="16" operator="lessThan">
      <formula>0</formula>
    </cfRule>
  </conditionalFormatting>
  <conditionalFormatting sqref="B555 A576:B581">
    <cfRule type="cellIs" dxfId="537" priority="15" operator="lessThan">
      <formula>0</formula>
    </cfRule>
  </conditionalFormatting>
  <conditionalFormatting sqref="A633:B638 B624">
    <cfRule type="cellIs" dxfId="536" priority="14" operator="lessThan">
      <formula>0</formula>
    </cfRule>
  </conditionalFormatting>
  <conditionalFormatting sqref="A661:B661">
    <cfRule type="cellIs" dxfId="535" priority="13" operator="lessThan">
      <formula>0</formula>
    </cfRule>
  </conditionalFormatting>
  <conditionalFormatting sqref="B659:B660">
    <cfRule type="cellIs" dxfId="534" priority="12" operator="lessThan">
      <formula>0</formula>
    </cfRule>
  </conditionalFormatting>
  <conditionalFormatting sqref="B613">
    <cfRule type="cellIs" dxfId="533" priority="11" operator="lessThan">
      <formula>0</formula>
    </cfRule>
  </conditionalFormatting>
  <conditionalFormatting sqref="D434:AE434 D425:AE426 D431:AE431 D437:AE437">
    <cfRule type="cellIs" dxfId="532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31" priority="9" operator="lessThan">
      <formula>0</formula>
    </cfRule>
  </conditionalFormatting>
  <conditionalFormatting sqref="D271:AE271">
    <cfRule type="cellIs" dxfId="530" priority="8" operator="lessThan">
      <formula>0</formula>
    </cfRule>
  </conditionalFormatting>
  <conditionalFormatting sqref="D287:AE287">
    <cfRule type="cellIs" dxfId="529" priority="7" operator="lessThan">
      <formula>0</formula>
    </cfRule>
  </conditionalFormatting>
  <conditionalFormatting sqref="D291:AE291">
    <cfRule type="cellIs" dxfId="528" priority="6" operator="lessThan">
      <formula>0</formula>
    </cfRule>
  </conditionalFormatting>
  <conditionalFormatting sqref="D226:AE226">
    <cfRule type="cellIs" dxfId="527" priority="5" operator="lessThan">
      <formula>0</formula>
    </cfRule>
  </conditionalFormatting>
  <conditionalFormatting sqref="D272:AE272">
    <cfRule type="cellIs" dxfId="526" priority="4" operator="lessThan">
      <formula>0</formula>
    </cfRule>
  </conditionalFormatting>
  <conditionalFormatting sqref="D279:AE279">
    <cfRule type="cellIs" dxfId="525" priority="3" operator="lessThan">
      <formula>0</formula>
    </cfRule>
  </conditionalFormatting>
  <conditionalFormatting sqref="D297:AE354 D356:AE359 D364:AE383 D385:AE391 D393:AE393 D395:AE417 D419:AE424">
    <cfRule type="cellIs" dxfId="524" priority="2" operator="lessThan">
      <formula>0</formula>
    </cfRule>
  </conditionalFormatting>
  <conditionalFormatting sqref="D355:AE355">
    <cfRule type="cellIs" dxfId="523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1.2293117595214396</v>
      </c>
      <c r="D4" s="28">
        <f t="shared" si="0"/>
        <v>1.2287167791435818</v>
      </c>
      <c r="E4" s="28">
        <f t="shared" si="0"/>
        <v>1.2633358869537987</v>
      </c>
      <c r="F4" s="28">
        <f t="shared" si="0"/>
        <v>1.3128963407060454</v>
      </c>
      <c r="G4" s="28">
        <f t="shared" si="0"/>
        <v>1.3296425119191964</v>
      </c>
      <c r="H4" s="28">
        <f t="shared" si="0"/>
        <v>1.3674094627057536</v>
      </c>
      <c r="I4" s="28">
        <f t="shared" si="0"/>
        <v>1.4037561229760636</v>
      </c>
      <c r="J4" s="28">
        <f t="shared" si="0"/>
        <v>1.4822873291476442</v>
      </c>
      <c r="K4" s="28">
        <f t="shared" si="0"/>
        <v>1.410913343734107</v>
      </c>
      <c r="L4" s="28">
        <f t="shared" si="0"/>
        <v>1.4444075248397006</v>
      </c>
      <c r="M4" s="28">
        <f t="shared" si="0"/>
        <v>1.3322453780673409</v>
      </c>
      <c r="N4" s="28">
        <f t="shared" si="0"/>
        <v>1.3321262624005026</v>
      </c>
      <c r="O4" s="28">
        <f t="shared" si="0"/>
        <v>1.3389439572643347</v>
      </c>
      <c r="P4" s="28">
        <f t="shared" si="0"/>
        <v>1.2578227493554555</v>
      </c>
      <c r="Q4" s="28">
        <f t="shared" si="0"/>
        <v>1.3242230617747863</v>
      </c>
      <c r="R4" s="28">
        <f t="shared" si="0"/>
        <v>1.2643177357739777</v>
      </c>
      <c r="S4" s="28">
        <f t="shared" si="0"/>
        <v>1.2672750695949209</v>
      </c>
      <c r="T4" s="28">
        <f t="shared" si="0"/>
        <v>1.451996460882689</v>
      </c>
      <c r="U4" s="28">
        <f t="shared" si="0"/>
        <v>1.3027088581131523</v>
      </c>
      <c r="V4" s="28">
        <f t="shared" si="0"/>
        <v>1.2683494228832657</v>
      </c>
      <c r="W4" s="28">
        <f t="shared" si="0"/>
        <v>1.3321088479368168</v>
      </c>
      <c r="X4" s="28">
        <f t="shared" si="0"/>
        <v>1.0857690767330068</v>
      </c>
      <c r="Y4" s="28">
        <f t="shared" si="0"/>
        <v>1.1233758347286853</v>
      </c>
      <c r="Z4" s="28">
        <f t="shared" si="0"/>
        <v>1.1063764541820742</v>
      </c>
      <c r="AA4" s="28">
        <f t="shared" si="0"/>
        <v>1.1523190239518561</v>
      </c>
      <c r="AB4" s="28">
        <f t="shared" si="0"/>
        <v>1.2410494777656771</v>
      </c>
      <c r="AC4" s="28">
        <f t="shared" si="0"/>
        <v>1.1314591795407198</v>
      </c>
      <c r="AD4" s="28">
        <f t="shared" si="0"/>
        <v>1.3108429268818642</v>
      </c>
      <c r="AE4" s="28">
        <f t="shared" si="0"/>
        <v>1.0427366344038949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2.1987746945102814E-2</v>
      </c>
      <c r="D5" s="21">
        <f t="shared" si="1"/>
        <v>2.2926010469157682E-2</v>
      </c>
      <c r="E5" s="21">
        <f t="shared" si="1"/>
        <v>2.512305076240328E-2</v>
      </c>
      <c r="F5" s="21">
        <f t="shared" si="1"/>
        <v>2.6440420763312777E-2</v>
      </c>
      <c r="G5" s="21">
        <f t="shared" si="1"/>
        <v>2.8443196461203336E-2</v>
      </c>
      <c r="H5" s="21">
        <f t="shared" si="1"/>
        <v>3.1597932819401743E-2</v>
      </c>
      <c r="I5" s="21">
        <f t="shared" si="1"/>
        <v>3.5143873398411331E-2</v>
      </c>
      <c r="J5" s="21">
        <f t="shared" si="1"/>
        <v>3.6430042367537566E-2</v>
      </c>
      <c r="K5" s="21">
        <f t="shared" si="1"/>
        <v>3.786512294265048E-2</v>
      </c>
      <c r="L5" s="21">
        <f t="shared" si="1"/>
        <v>3.9881663137477173E-2</v>
      </c>
      <c r="M5" s="21">
        <f t="shared" si="1"/>
        <v>4.102181261838346E-2</v>
      </c>
      <c r="N5" s="21">
        <f t="shared" si="1"/>
        <v>4.0009812418854297E-2</v>
      </c>
      <c r="O5" s="21">
        <f t="shared" si="1"/>
        <v>4.20828018889986E-2</v>
      </c>
      <c r="P5" s="21">
        <f t="shared" si="1"/>
        <v>4.2942049194365103E-2</v>
      </c>
      <c r="Q5" s="21">
        <f t="shared" si="1"/>
        <v>4.4095742048158325E-2</v>
      </c>
      <c r="R5" s="21">
        <f t="shared" si="1"/>
        <v>4.8055925873216478E-2</v>
      </c>
      <c r="S5" s="21">
        <f t="shared" si="1"/>
        <v>6.6448102516226196E-2</v>
      </c>
      <c r="T5" s="21">
        <f t="shared" si="1"/>
        <v>7.2253939873534304E-2</v>
      </c>
      <c r="U5" s="21">
        <f t="shared" si="1"/>
        <v>7.3258728009936422E-2</v>
      </c>
      <c r="V5" s="21">
        <f t="shared" si="1"/>
        <v>7.3995946947117766E-2</v>
      </c>
      <c r="W5" s="21">
        <f t="shared" si="1"/>
        <v>7.4835735794517438E-2</v>
      </c>
      <c r="X5" s="21">
        <f t="shared" si="1"/>
        <v>8.2968514984955999E-2</v>
      </c>
      <c r="Y5" s="21">
        <f t="shared" si="1"/>
        <v>8.3118035951678076E-2</v>
      </c>
      <c r="Z5" s="21">
        <f t="shared" si="1"/>
        <v>8.7371472641964404E-2</v>
      </c>
      <c r="AA5" s="21">
        <f t="shared" si="1"/>
        <v>8.7659402909906689E-2</v>
      </c>
      <c r="AB5" s="21">
        <f t="shared" si="1"/>
        <v>9.2514797969151921E-2</v>
      </c>
      <c r="AC5" s="21">
        <f t="shared" si="1"/>
        <v>9.7422158995655705E-2</v>
      </c>
      <c r="AD5" s="21">
        <f t="shared" si="1"/>
        <v>9.8679983518942527E-2</v>
      </c>
      <c r="AE5" s="21">
        <f t="shared" si="1"/>
        <v>0.10175710271539611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2.1987746945102814E-2</v>
      </c>
      <c r="D7" s="21">
        <f t="shared" si="2"/>
        <v>2.2926010469157682E-2</v>
      </c>
      <c r="E7" s="21">
        <f t="shared" si="2"/>
        <v>2.512305076240328E-2</v>
      </c>
      <c r="F7" s="21">
        <f t="shared" si="2"/>
        <v>2.6440420763312777E-2</v>
      </c>
      <c r="G7" s="21">
        <f t="shared" si="2"/>
        <v>2.8443196461203336E-2</v>
      </c>
      <c r="H7" s="21">
        <f t="shared" si="2"/>
        <v>3.1597932819401743E-2</v>
      </c>
      <c r="I7" s="21">
        <f t="shared" si="2"/>
        <v>3.5143873398411331E-2</v>
      </c>
      <c r="J7" s="21">
        <f t="shared" si="2"/>
        <v>3.6430042367537566E-2</v>
      </c>
      <c r="K7" s="21">
        <f t="shared" si="2"/>
        <v>3.786512294265048E-2</v>
      </c>
      <c r="L7" s="21">
        <f t="shared" si="2"/>
        <v>3.9881663137477173E-2</v>
      </c>
      <c r="M7" s="21">
        <f t="shared" si="2"/>
        <v>4.102181261838346E-2</v>
      </c>
      <c r="N7" s="21">
        <f t="shared" si="2"/>
        <v>4.0009812418854297E-2</v>
      </c>
      <c r="O7" s="21">
        <f t="shared" si="2"/>
        <v>4.20828018889986E-2</v>
      </c>
      <c r="P7" s="21">
        <f t="shared" si="2"/>
        <v>4.2942049194365103E-2</v>
      </c>
      <c r="Q7" s="21">
        <f t="shared" si="2"/>
        <v>4.4095742048158325E-2</v>
      </c>
      <c r="R7" s="21">
        <f t="shared" si="2"/>
        <v>4.8055925873216478E-2</v>
      </c>
      <c r="S7" s="21">
        <f t="shared" si="2"/>
        <v>6.6448102516226196E-2</v>
      </c>
      <c r="T7" s="21">
        <f t="shared" si="2"/>
        <v>7.2253939873534304E-2</v>
      </c>
      <c r="U7" s="21">
        <f t="shared" si="2"/>
        <v>7.3258728009936422E-2</v>
      </c>
      <c r="V7" s="21">
        <f t="shared" si="2"/>
        <v>7.3995946947117766E-2</v>
      </c>
      <c r="W7" s="21">
        <f t="shared" si="2"/>
        <v>7.4835735794517438E-2</v>
      </c>
      <c r="X7" s="21">
        <f t="shared" si="2"/>
        <v>8.2968514984955999E-2</v>
      </c>
      <c r="Y7" s="21">
        <f t="shared" si="2"/>
        <v>8.3118035951678076E-2</v>
      </c>
      <c r="Z7" s="21">
        <f t="shared" si="2"/>
        <v>8.7371472641964404E-2</v>
      </c>
      <c r="AA7" s="21">
        <f t="shared" si="2"/>
        <v>8.7659402909906689E-2</v>
      </c>
      <c r="AB7" s="21">
        <f t="shared" si="2"/>
        <v>9.2514797969151921E-2</v>
      </c>
      <c r="AC7" s="21">
        <f t="shared" si="2"/>
        <v>9.7422158995655705E-2</v>
      </c>
      <c r="AD7" s="21">
        <f t="shared" si="2"/>
        <v>9.8679983518942527E-2</v>
      </c>
      <c r="AE7" s="21">
        <f t="shared" si="2"/>
        <v>0.10175710271539611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3.1963050321021884E-5</v>
      </c>
      <c r="T8" s="21">
        <f t="shared" si="3"/>
        <v>8.7180464347448014E-5</v>
      </c>
      <c r="U8" s="21">
        <f t="shared" si="3"/>
        <v>3.4160403619513788E-7</v>
      </c>
      <c r="V8" s="21">
        <f t="shared" si="3"/>
        <v>0</v>
      </c>
      <c r="W8" s="21">
        <f t="shared" si="3"/>
        <v>0</v>
      </c>
      <c r="X8" s="21">
        <f t="shared" si="3"/>
        <v>4.6980907653966031E-6</v>
      </c>
      <c r="Y8" s="21">
        <f t="shared" si="3"/>
        <v>3.5464921944269585E-6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5.0130159357885053E-8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3.1963050321021884E-5</v>
      </c>
      <c r="T9" s="21">
        <f t="shared" si="4"/>
        <v>8.7180464347448014E-5</v>
      </c>
      <c r="U9" s="21">
        <f t="shared" si="4"/>
        <v>3.4160403619513788E-7</v>
      </c>
      <c r="V9" s="21">
        <f t="shared" si="4"/>
        <v>0</v>
      </c>
      <c r="W9" s="21">
        <f t="shared" si="4"/>
        <v>0</v>
      </c>
      <c r="X9" s="21">
        <f t="shared" si="4"/>
        <v>4.6980907653966031E-6</v>
      </c>
      <c r="Y9" s="21">
        <f t="shared" si="4"/>
        <v>3.5464921944269585E-6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5.0130159357885053E-8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3.1963050321021884E-5</v>
      </c>
      <c r="T10" s="27">
        <v>8.7180464347448014E-5</v>
      </c>
      <c r="U10" s="27">
        <v>3.4160403619513788E-7</v>
      </c>
      <c r="V10" s="27">
        <v>0</v>
      </c>
      <c r="W10" s="27">
        <v>0</v>
      </c>
      <c r="X10" s="27">
        <v>4.6980907653966031E-6</v>
      </c>
      <c r="Y10" s="27">
        <v>3.5464921944269585E-6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5.0130159357885053E-8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6">+C18+C19+C20+C21+C22+C23+C24+C25+C26+C27+C28+C29+C30</f>
        <v>2.9958292866219859E-3</v>
      </c>
      <c r="D17" s="79">
        <f t="shared" si="6"/>
        <v>2.9930681728175638E-3</v>
      </c>
      <c r="E17" s="79">
        <f t="shared" si="6"/>
        <v>4.0092098367732597E-3</v>
      </c>
      <c r="F17" s="79">
        <f t="shared" si="6"/>
        <v>3.5578119527024856E-3</v>
      </c>
      <c r="G17" s="79">
        <f t="shared" si="6"/>
        <v>3.2920008317393916E-3</v>
      </c>
      <c r="H17" s="79">
        <f t="shared" si="6"/>
        <v>3.9979069023049311E-3</v>
      </c>
      <c r="I17" s="79">
        <f t="shared" si="6"/>
        <v>4.1649805766172804E-3</v>
      </c>
      <c r="J17" s="79">
        <f t="shared" si="6"/>
        <v>4.6454009982911486E-3</v>
      </c>
      <c r="K17" s="79">
        <f t="shared" si="6"/>
        <v>4.5580214765214861E-3</v>
      </c>
      <c r="L17" s="79">
        <f t="shared" si="6"/>
        <v>4.3770235235403802E-3</v>
      </c>
      <c r="M17" s="79">
        <f t="shared" si="6"/>
        <v>3.8403899889672575E-3</v>
      </c>
      <c r="N17" s="79">
        <f t="shared" si="6"/>
        <v>4.1849736561467678E-3</v>
      </c>
      <c r="O17" s="79">
        <f t="shared" si="6"/>
        <v>4.6538190990730874E-3</v>
      </c>
      <c r="P17" s="79">
        <f t="shared" si="6"/>
        <v>4.547112059201319E-3</v>
      </c>
      <c r="Q17" s="79">
        <f t="shared" si="6"/>
        <v>4.9635533764456723E-3</v>
      </c>
      <c r="R17" s="79">
        <f t="shared" si="6"/>
        <v>5.2652289519568261E-3</v>
      </c>
      <c r="S17" s="79">
        <f t="shared" si="6"/>
        <v>2.2112851349275268E-2</v>
      </c>
      <c r="T17" s="79">
        <f t="shared" si="6"/>
        <v>2.5048006204886855E-2</v>
      </c>
      <c r="U17" s="79">
        <f t="shared" si="6"/>
        <v>2.4899931680812688E-2</v>
      </c>
      <c r="V17" s="79">
        <f t="shared" si="6"/>
        <v>2.410345304324206E-2</v>
      </c>
      <c r="W17" s="79">
        <f t="shared" si="6"/>
        <v>2.1723733095007598E-2</v>
      </c>
      <c r="X17" s="79">
        <f t="shared" si="6"/>
        <v>2.6398108718968409E-2</v>
      </c>
      <c r="Y17" s="79">
        <f t="shared" si="6"/>
        <v>2.6450432342875911E-2</v>
      </c>
      <c r="Z17" s="79">
        <f t="shared" si="6"/>
        <v>2.6752031482744777E-2</v>
      </c>
      <c r="AA17" s="79">
        <f t="shared" si="6"/>
        <v>2.9381845082153815E-2</v>
      </c>
      <c r="AB17" s="79">
        <f t="shared" si="6"/>
        <v>2.8739566125779978E-2</v>
      </c>
      <c r="AC17" s="79">
        <f t="shared" si="6"/>
        <v>2.9470114895074652E-2</v>
      </c>
      <c r="AD17" s="79">
        <f t="shared" si="6"/>
        <v>2.9072343201525346E-2</v>
      </c>
      <c r="AE17" s="79">
        <f t="shared" si="6"/>
        <v>3.0071756845475531E-2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1.6995568543200574E-2</v>
      </c>
      <c r="T21" s="27">
        <v>1.9661965786375669E-2</v>
      </c>
      <c r="U21" s="27">
        <v>2.0608041541773821E-2</v>
      </c>
      <c r="V21" s="27">
        <v>2.0681461897090948E-2</v>
      </c>
      <c r="W21" s="27">
        <v>1.8056036763630198E-2</v>
      </c>
      <c r="X21" s="27">
        <v>2.121020665297409E-2</v>
      </c>
      <c r="Y21" s="27">
        <v>2.2124180291839296E-2</v>
      </c>
      <c r="Z21" s="27">
        <v>2.2622269560748327E-2</v>
      </c>
      <c r="AA21" s="27">
        <v>2.4791595370849247E-2</v>
      </c>
      <c r="AB21" s="27">
        <v>2.4297618949389813E-2</v>
      </c>
      <c r="AC21" s="27">
        <v>2.4864505570056813E-2</v>
      </c>
      <c r="AD21" s="27">
        <v>2.4228245542304468E-2</v>
      </c>
      <c r="AE21" s="27">
        <v>2.5717998479473942E-2</v>
      </c>
    </row>
    <row r="22" spans="1:31" x14ac:dyDescent="0.2">
      <c r="A22" s="13" t="s">
        <v>53</v>
      </c>
      <c r="B22" s="4" t="s">
        <v>54</v>
      </c>
      <c r="C22" s="27">
        <v>1.3893252034951544E-3</v>
      </c>
      <c r="D22" s="27">
        <v>1.3611567172148442E-3</v>
      </c>
      <c r="E22" s="27">
        <v>2.0162216947321632E-3</v>
      </c>
      <c r="F22" s="27">
        <v>1.5169610930127367E-3</v>
      </c>
      <c r="G22" s="27">
        <v>1.290835617710872E-3</v>
      </c>
      <c r="H22" s="27">
        <v>1.7022801105179457E-3</v>
      </c>
      <c r="I22" s="27">
        <v>1.9764412007016352E-3</v>
      </c>
      <c r="J22" s="27">
        <v>1.6354185077473273E-3</v>
      </c>
      <c r="K22" s="27">
        <v>2.0729396374929905E-3</v>
      </c>
      <c r="L22" s="27">
        <v>1.874453226647375E-3</v>
      </c>
      <c r="M22" s="27">
        <v>1.7284417706972274E-3</v>
      </c>
      <c r="N22" s="27">
        <v>1.5760821888018909E-3</v>
      </c>
      <c r="O22" s="27">
        <v>2.1419177427749437E-3</v>
      </c>
      <c r="P22" s="27">
        <v>1.3320758334544986E-3</v>
      </c>
      <c r="Q22" s="27">
        <v>1.8575029957002549E-3</v>
      </c>
      <c r="R22" s="27">
        <v>2.2191250764923183E-3</v>
      </c>
      <c r="S22" s="27">
        <v>2.0267239632577958E-3</v>
      </c>
      <c r="T22" s="27">
        <v>1.9452985791778305E-3</v>
      </c>
      <c r="U22" s="27">
        <v>1.5784164728315021E-3</v>
      </c>
      <c r="V22" s="27">
        <v>1.2747349271313407E-3</v>
      </c>
      <c r="W22" s="27">
        <v>1.7163222995720008E-3</v>
      </c>
      <c r="X22" s="27">
        <v>2.7079020686633063E-3</v>
      </c>
      <c r="Y22" s="27">
        <v>2.1584520657581467E-3</v>
      </c>
      <c r="Z22" s="27">
        <v>1.9730583995226998E-3</v>
      </c>
      <c r="AA22" s="27">
        <v>2.2344173022934314E-3</v>
      </c>
      <c r="AB22" s="27">
        <v>2.0892663533398693E-3</v>
      </c>
      <c r="AC22" s="27">
        <v>2.1428405884113249E-3</v>
      </c>
      <c r="AD22" s="27">
        <v>2.3172634183854647E-3</v>
      </c>
      <c r="AE22" s="27">
        <v>1.9611026583309463E-3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1.5306692740933847E-7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1.6065040831268315E-3</v>
      </c>
      <c r="D30" s="27">
        <v>1.6319114556027198E-3</v>
      </c>
      <c r="E30" s="27">
        <v>1.9929881420410966E-3</v>
      </c>
      <c r="F30" s="27">
        <v>2.0408508596897489E-3</v>
      </c>
      <c r="G30" s="27">
        <v>2.0011652140285194E-3</v>
      </c>
      <c r="H30" s="27">
        <v>2.2956267917869852E-3</v>
      </c>
      <c r="I30" s="27">
        <v>2.1885393759156456E-3</v>
      </c>
      <c r="J30" s="27">
        <v>3.0099824905438217E-3</v>
      </c>
      <c r="K30" s="27">
        <v>2.4850818390284961E-3</v>
      </c>
      <c r="L30" s="27">
        <v>2.5025702968930049E-3</v>
      </c>
      <c r="M30" s="27">
        <v>2.1119482182700299E-3</v>
      </c>
      <c r="N30" s="27">
        <v>2.6088914673448767E-3</v>
      </c>
      <c r="O30" s="27">
        <v>2.5119013562981437E-3</v>
      </c>
      <c r="P30" s="27">
        <v>3.2150362257468207E-3</v>
      </c>
      <c r="Q30" s="27">
        <v>3.1060503807454178E-3</v>
      </c>
      <c r="R30" s="27">
        <v>3.0461038754645074E-3</v>
      </c>
      <c r="S30" s="27">
        <v>3.090558842816895E-3</v>
      </c>
      <c r="T30" s="27">
        <v>3.4407418393333552E-3</v>
      </c>
      <c r="U30" s="27">
        <v>2.7134736662073632E-3</v>
      </c>
      <c r="V30" s="27">
        <v>2.1472562190197695E-3</v>
      </c>
      <c r="W30" s="27">
        <v>1.951374031805398E-3</v>
      </c>
      <c r="X30" s="27">
        <v>2.4799999973310117E-3</v>
      </c>
      <c r="Y30" s="27">
        <v>2.1677999852784675E-3</v>
      </c>
      <c r="Z30" s="27">
        <v>2.1567035224737529E-3</v>
      </c>
      <c r="AA30" s="27">
        <v>2.3558324090111361E-3</v>
      </c>
      <c r="AB30" s="27">
        <v>2.3526808230502935E-3</v>
      </c>
      <c r="AC30" s="27">
        <v>2.4627687366065177E-3</v>
      </c>
      <c r="AD30" s="27">
        <v>2.5268342408354145E-3</v>
      </c>
      <c r="AE30" s="27">
        <v>2.3925026407432318E-3</v>
      </c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1.289402707304038E-2</v>
      </c>
      <c r="D31" s="21">
        <f t="shared" si="7"/>
        <v>1.3546554237739015E-2</v>
      </c>
      <c r="E31" s="21">
        <f t="shared" si="7"/>
        <v>1.470808684876599E-2</v>
      </c>
      <c r="F31" s="21">
        <f t="shared" si="7"/>
        <v>1.6545455767467718E-2</v>
      </c>
      <c r="G31" s="21">
        <f t="shared" si="7"/>
        <v>1.8741210976638091E-2</v>
      </c>
      <c r="H31" s="21">
        <f t="shared" si="7"/>
        <v>2.1250320253530099E-2</v>
      </c>
      <c r="I31" s="21">
        <f t="shared" si="7"/>
        <v>2.3716579707732926E-2</v>
      </c>
      <c r="J31" s="21">
        <f t="shared" si="7"/>
        <v>2.55540756302024E-2</v>
      </c>
      <c r="K31" s="21">
        <f t="shared" si="7"/>
        <v>2.7610074970897978E-2</v>
      </c>
      <c r="L31" s="21">
        <f t="shared" si="7"/>
        <v>2.9664587373964997E-2</v>
      </c>
      <c r="M31" s="21">
        <f t="shared" si="7"/>
        <v>3.1339569360510036E-2</v>
      </c>
      <c r="N31" s="21">
        <f t="shared" si="7"/>
        <v>3.0086218442945008E-2</v>
      </c>
      <c r="O31" s="21">
        <f t="shared" si="7"/>
        <v>3.1593994268564511E-2</v>
      </c>
      <c r="P31" s="21">
        <f t="shared" si="7"/>
        <v>3.2579998416356365E-2</v>
      </c>
      <c r="Q31" s="21">
        <f t="shared" si="7"/>
        <v>3.3073903622939389E-2</v>
      </c>
      <c r="R31" s="21">
        <f t="shared" si="7"/>
        <v>3.6938764715137823E-2</v>
      </c>
      <c r="S31" s="21">
        <f t="shared" si="7"/>
        <v>3.8473366108350886E-2</v>
      </c>
      <c r="T31" s="21">
        <f t="shared" si="7"/>
        <v>4.1259126810640312E-2</v>
      </c>
      <c r="U31" s="21">
        <f t="shared" si="7"/>
        <v>4.220701142398646E-2</v>
      </c>
      <c r="V31" s="21">
        <f t="shared" si="7"/>
        <v>4.3642525882458517E-2</v>
      </c>
      <c r="W31" s="21">
        <f t="shared" si="7"/>
        <v>4.676301262814455E-2</v>
      </c>
      <c r="X31" s="21">
        <f t="shared" si="7"/>
        <v>4.9886784233483368E-2</v>
      </c>
      <c r="Y31" s="21">
        <f t="shared" si="7"/>
        <v>5.0154059653824482E-2</v>
      </c>
      <c r="Z31" s="21">
        <f t="shared" si="7"/>
        <v>5.437218293061951E-2</v>
      </c>
      <c r="AA31" s="21">
        <f t="shared" si="7"/>
        <v>5.1608656828919672E-2</v>
      </c>
      <c r="AB31" s="21">
        <f t="shared" si="7"/>
        <v>5.5889770567613559E-2</v>
      </c>
      <c r="AC31" s="21">
        <f t="shared" si="7"/>
        <v>5.9929864181917765E-2</v>
      </c>
      <c r="AD31" s="21">
        <f t="shared" si="7"/>
        <v>6.1691661301389603E-2</v>
      </c>
      <c r="AE31" s="21">
        <f t="shared" si="7"/>
        <v>6.3723434086539618E-2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1.1793487347041737E-2</v>
      </c>
      <c r="D35" s="21">
        <f t="shared" si="9"/>
        <v>1.2315446319571904E-2</v>
      </c>
      <c r="E35" s="21">
        <f t="shared" si="9"/>
        <v>1.3302719219585431E-2</v>
      </c>
      <c r="F35" s="21">
        <f t="shared" si="9"/>
        <v>1.4840729800283151E-2</v>
      </c>
      <c r="G35" s="21">
        <f t="shared" si="9"/>
        <v>1.6703839578970044E-2</v>
      </c>
      <c r="H35" s="21">
        <f t="shared" si="9"/>
        <v>1.8993542930726297E-2</v>
      </c>
      <c r="I35" s="21">
        <f t="shared" si="9"/>
        <v>2.1254212803639146E-2</v>
      </c>
      <c r="J35" s="21">
        <f t="shared" si="9"/>
        <v>2.2960554761780869E-2</v>
      </c>
      <c r="K35" s="21">
        <f t="shared" si="9"/>
        <v>2.4865019855787766E-2</v>
      </c>
      <c r="L35" s="21">
        <f t="shared" si="9"/>
        <v>2.655375388069417E-2</v>
      </c>
      <c r="M35" s="21">
        <f t="shared" si="9"/>
        <v>2.8010124400764641E-2</v>
      </c>
      <c r="N35" s="21">
        <f t="shared" si="9"/>
        <v>2.6889175599833053E-2</v>
      </c>
      <c r="O35" s="21">
        <f t="shared" si="9"/>
        <v>2.8343860560369416E-2</v>
      </c>
      <c r="P35" s="21">
        <f t="shared" si="9"/>
        <v>2.9403703155677516E-2</v>
      </c>
      <c r="Q35" s="21">
        <f t="shared" si="9"/>
        <v>3.0200802361846635E-2</v>
      </c>
      <c r="R35" s="21">
        <f t="shared" si="9"/>
        <v>3.3896373142444571E-2</v>
      </c>
      <c r="S35" s="21">
        <f t="shared" si="9"/>
        <v>3.5508481777245082E-2</v>
      </c>
      <c r="T35" s="21">
        <f t="shared" si="9"/>
        <v>3.8310597583259977E-2</v>
      </c>
      <c r="U35" s="21">
        <f t="shared" si="9"/>
        <v>3.9334771867263023E-2</v>
      </c>
      <c r="V35" s="21">
        <f t="shared" si="9"/>
        <v>4.0932443310974814E-2</v>
      </c>
      <c r="W35" s="21">
        <f t="shared" si="9"/>
        <v>4.3654294242505387E-2</v>
      </c>
      <c r="X35" s="21">
        <f t="shared" si="9"/>
        <v>4.6207303476119128E-2</v>
      </c>
      <c r="Y35" s="21">
        <f t="shared" si="9"/>
        <v>4.6346028571703793E-2</v>
      </c>
      <c r="Z35" s="21">
        <f t="shared" si="9"/>
        <v>5.0194780035377487E-2</v>
      </c>
      <c r="AA35" s="21">
        <f t="shared" si="9"/>
        <v>4.7770327168335E-2</v>
      </c>
      <c r="AB35" s="21">
        <f t="shared" si="9"/>
        <v>5.1399115086182542E-2</v>
      </c>
      <c r="AC35" s="21">
        <f t="shared" si="9"/>
        <v>5.5042946132051247E-2</v>
      </c>
      <c r="AD35" s="21">
        <f t="shared" si="9"/>
        <v>5.658017469089436E-2</v>
      </c>
      <c r="AE35" s="21">
        <f t="shared" si="9"/>
        <v>5.8432964514270574E-2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2.0519620009403585E-3</v>
      </c>
      <c r="D36" s="21">
        <f t="shared" si="10"/>
        <v>2.154955836626359E-3</v>
      </c>
      <c r="E36" s="21">
        <f t="shared" si="10"/>
        <v>2.3592093928556032E-3</v>
      </c>
      <c r="F36" s="21">
        <f t="shared" si="10"/>
        <v>2.5950221344511254E-3</v>
      </c>
      <c r="G36" s="21">
        <f t="shared" si="10"/>
        <v>2.9406701849656633E-3</v>
      </c>
      <c r="H36" s="21">
        <f t="shared" si="10"/>
        <v>3.5539970105843695E-3</v>
      </c>
      <c r="I36" s="21">
        <f t="shared" si="10"/>
        <v>4.1676079993490621E-3</v>
      </c>
      <c r="J36" s="21">
        <f t="shared" si="10"/>
        <v>4.6712482548446066E-3</v>
      </c>
      <c r="K36" s="21">
        <f t="shared" si="10"/>
        <v>5.1922415942378241E-3</v>
      </c>
      <c r="L36" s="21">
        <f t="shared" si="10"/>
        <v>5.7557350961791572E-3</v>
      </c>
      <c r="M36" s="21">
        <f t="shared" si="10"/>
        <v>6.0951526710884864E-3</v>
      </c>
      <c r="N36" s="21">
        <f t="shared" si="10"/>
        <v>5.8201515829881569E-3</v>
      </c>
      <c r="O36" s="21">
        <f t="shared" si="10"/>
        <v>6.0796668256529263E-3</v>
      </c>
      <c r="P36" s="21">
        <f t="shared" si="10"/>
        <v>6.294493993143995E-3</v>
      </c>
      <c r="Q36" s="21">
        <f t="shared" si="10"/>
        <v>6.5796710551705075E-3</v>
      </c>
      <c r="R36" s="21">
        <f t="shared" si="10"/>
        <v>6.9580499101485191E-3</v>
      </c>
      <c r="S36" s="21">
        <f t="shared" si="10"/>
        <v>7.4100433690547501E-3</v>
      </c>
      <c r="T36" s="21">
        <f t="shared" si="10"/>
        <v>8.1287759462513563E-3</v>
      </c>
      <c r="U36" s="21">
        <f t="shared" si="10"/>
        <v>8.5543291157280515E-3</v>
      </c>
      <c r="V36" s="21">
        <f t="shared" si="10"/>
        <v>9.6666263129184232E-3</v>
      </c>
      <c r="W36" s="21">
        <f t="shared" si="10"/>
        <v>1.1425657899209615E-2</v>
      </c>
      <c r="X36" s="21">
        <f t="shared" si="10"/>
        <v>1.158130984602288E-2</v>
      </c>
      <c r="Y36" s="21">
        <f t="shared" si="10"/>
        <v>1.2664536910376858E-2</v>
      </c>
      <c r="Z36" s="21">
        <f t="shared" si="10"/>
        <v>1.439218157083782E-2</v>
      </c>
      <c r="AA36" s="21">
        <f t="shared" si="10"/>
        <v>1.5626296372100827E-2</v>
      </c>
      <c r="AB36" s="21">
        <f t="shared" si="10"/>
        <v>1.6511890809393807E-2</v>
      </c>
      <c r="AC36" s="21">
        <f t="shared" si="10"/>
        <v>1.8195956462034542E-2</v>
      </c>
      <c r="AD36" s="21">
        <f t="shared" si="10"/>
        <v>1.9496346007961293E-2</v>
      </c>
      <c r="AE36" s="21">
        <f t="shared" si="10"/>
        <v>1.9893715944646641E-2</v>
      </c>
    </row>
    <row r="37" spans="1:31" x14ac:dyDescent="0.2">
      <c r="A37" s="13" t="s">
        <v>83</v>
      </c>
      <c r="B37" s="4" t="s">
        <v>84</v>
      </c>
      <c r="C37" s="27">
        <v>1.3078443628979065E-5</v>
      </c>
      <c r="D37" s="27">
        <v>1.6031640577458207E-5</v>
      </c>
      <c r="E37" s="27">
        <v>9.4924187629686762E-6</v>
      </c>
      <c r="F37" s="27">
        <v>1.244561571144782E-5</v>
      </c>
      <c r="G37" s="27">
        <v>1.4555042103218637E-5</v>
      </c>
      <c r="H37" s="27">
        <v>5.9256428858579129E-4</v>
      </c>
      <c r="I37" s="27">
        <v>1.2130652405801289E-3</v>
      </c>
      <c r="J37" s="27">
        <v>1.8241982939542723E-3</v>
      </c>
      <c r="K37" s="27">
        <v>2.4507405487667628E-3</v>
      </c>
      <c r="L37" s="27">
        <v>3.0708096400914289E-3</v>
      </c>
      <c r="M37" s="27">
        <v>3.5866354645468046E-3</v>
      </c>
      <c r="N37" s="27">
        <v>3.7141598290415367E-3</v>
      </c>
      <c r="O37" s="27">
        <v>4.1459107170248831E-3</v>
      </c>
      <c r="P37" s="27">
        <v>4.5460519266679175E-3</v>
      </c>
      <c r="Q37" s="27">
        <v>5.0446596111821309E-3</v>
      </c>
      <c r="R37" s="27">
        <v>5.5628544112007123E-3</v>
      </c>
      <c r="S37" s="27">
        <v>6.222622933477074E-3</v>
      </c>
      <c r="T37" s="27">
        <v>7.1572434269784975E-3</v>
      </c>
      <c r="U37" s="27">
        <v>7.8866048419671091E-3</v>
      </c>
      <c r="V37" s="27">
        <v>9.0423270552025935E-3</v>
      </c>
      <c r="W37" s="27">
        <v>1.0811761396641147E-2</v>
      </c>
      <c r="X37" s="27">
        <v>1.1061935074893066E-2</v>
      </c>
      <c r="Y37" s="27">
        <v>1.2198388180320848E-2</v>
      </c>
      <c r="Z37" s="27">
        <v>1.395445256523457E-2</v>
      </c>
      <c r="AA37" s="27">
        <v>1.5238561931003638E-2</v>
      </c>
      <c r="AB37" s="27">
        <v>1.6171948043342113E-2</v>
      </c>
      <c r="AC37" s="27">
        <v>1.7885357036991813E-2</v>
      </c>
      <c r="AD37" s="27">
        <v>1.9225130918601296E-2</v>
      </c>
      <c r="AE37" s="27">
        <v>1.9670304576070389E-2</v>
      </c>
    </row>
    <row r="38" spans="1:31" x14ac:dyDescent="0.2">
      <c r="A38" s="13" t="s">
        <v>85</v>
      </c>
      <c r="B38" s="4" t="s">
        <v>86</v>
      </c>
      <c r="C38" s="27">
        <v>2.0388835573113794E-3</v>
      </c>
      <c r="D38" s="27">
        <v>2.1389241960489006E-3</v>
      </c>
      <c r="E38" s="27">
        <v>2.3497169740926346E-3</v>
      </c>
      <c r="F38" s="27">
        <v>2.5825765187396776E-3</v>
      </c>
      <c r="G38" s="27">
        <v>2.9261151428624445E-3</v>
      </c>
      <c r="H38" s="27">
        <v>2.9614327219985781E-3</v>
      </c>
      <c r="I38" s="27">
        <v>2.9545427587689328E-3</v>
      </c>
      <c r="J38" s="27">
        <v>2.8470499608903342E-3</v>
      </c>
      <c r="K38" s="27">
        <v>2.7415010454710617E-3</v>
      </c>
      <c r="L38" s="27">
        <v>2.6849254560877282E-3</v>
      </c>
      <c r="M38" s="27">
        <v>2.5085172065416814E-3</v>
      </c>
      <c r="N38" s="27">
        <v>2.1059917539466197E-3</v>
      </c>
      <c r="O38" s="27">
        <v>1.933756108628043E-3</v>
      </c>
      <c r="P38" s="27">
        <v>1.7484420664760777E-3</v>
      </c>
      <c r="Q38" s="27">
        <v>1.5350114439883771E-3</v>
      </c>
      <c r="R38" s="27">
        <v>1.395195498947807E-3</v>
      </c>
      <c r="S38" s="27">
        <v>1.1874204355776759E-3</v>
      </c>
      <c r="T38" s="27">
        <v>9.7153251927285832E-4</v>
      </c>
      <c r="U38" s="27">
        <v>6.6772427376094237E-4</v>
      </c>
      <c r="V38" s="27">
        <v>6.2429925771582972E-4</v>
      </c>
      <c r="W38" s="27">
        <v>6.1389650256846954E-4</v>
      </c>
      <c r="X38" s="27">
        <v>5.1937477112981351E-4</v>
      </c>
      <c r="Y38" s="27">
        <v>4.6614873005601049E-4</v>
      </c>
      <c r="Z38" s="27">
        <v>4.3772900560325076E-4</v>
      </c>
      <c r="AA38" s="27">
        <v>3.8773444109718952E-4</v>
      </c>
      <c r="AB38" s="27">
        <v>3.3994276605169352E-4</v>
      </c>
      <c r="AC38" s="27">
        <v>3.1059942504272877E-4</v>
      </c>
      <c r="AD38" s="27">
        <v>2.7121508935999656E-4</v>
      </c>
      <c r="AE38" s="27">
        <v>2.2341136857625152E-4</v>
      </c>
    </row>
    <row r="39" spans="1:31" x14ac:dyDescent="0.2">
      <c r="A39" s="13" t="s">
        <v>87</v>
      </c>
      <c r="B39" s="4" t="s">
        <v>88</v>
      </c>
      <c r="C39" s="21">
        <f t="shared" ref="C39:AE39" si="11">+C40+C41</f>
        <v>2.9527128765327103E-3</v>
      </c>
      <c r="D39" s="21">
        <f t="shared" si="11"/>
        <v>3.0972019218469451E-3</v>
      </c>
      <c r="E39" s="21">
        <f t="shared" si="11"/>
        <v>3.4029622035055005E-3</v>
      </c>
      <c r="F39" s="21">
        <f t="shared" si="11"/>
        <v>3.7400013354746456E-3</v>
      </c>
      <c r="G39" s="21">
        <f t="shared" si="11"/>
        <v>4.2391623630758952E-3</v>
      </c>
      <c r="H39" s="21">
        <f t="shared" si="11"/>
        <v>4.9191963606446624E-3</v>
      </c>
      <c r="I39" s="21">
        <f t="shared" si="11"/>
        <v>5.5932083659561817E-3</v>
      </c>
      <c r="J39" s="21">
        <f t="shared" si="11"/>
        <v>6.1218541820982526E-3</v>
      </c>
      <c r="K39" s="21">
        <f t="shared" si="11"/>
        <v>6.678972330366819E-3</v>
      </c>
      <c r="L39" s="21">
        <f t="shared" si="11"/>
        <v>7.3312039580950509E-3</v>
      </c>
      <c r="M39" s="21">
        <f t="shared" si="11"/>
        <v>7.7500997706937353E-3</v>
      </c>
      <c r="N39" s="21">
        <f t="shared" si="11"/>
        <v>7.3604051826100612E-3</v>
      </c>
      <c r="O39" s="21">
        <f t="shared" si="11"/>
        <v>7.6670035459061089E-3</v>
      </c>
      <c r="P39" s="21">
        <f t="shared" si="11"/>
        <v>7.9121986559876553E-3</v>
      </c>
      <c r="Q39" s="21">
        <f t="shared" si="11"/>
        <v>7.933796899244637E-3</v>
      </c>
      <c r="R39" s="21">
        <f t="shared" si="11"/>
        <v>8.3625958337694567E-3</v>
      </c>
      <c r="S39" s="21">
        <f t="shared" si="11"/>
        <v>8.793130967194137E-3</v>
      </c>
      <c r="T39" s="21">
        <f t="shared" si="11"/>
        <v>9.4830986762720684E-3</v>
      </c>
      <c r="U39" s="21">
        <f t="shared" si="11"/>
        <v>9.9197426510024226E-3</v>
      </c>
      <c r="V39" s="21">
        <f t="shared" si="11"/>
        <v>1.0660434971332969E-2</v>
      </c>
      <c r="W39" s="21">
        <f t="shared" si="11"/>
        <v>1.1731337457120423E-2</v>
      </c>
      <c r="X39" s="21">
        <f t="shared" si="11"/>
        <v>1.1936718823077537E-2</v>
      </c>
      <c r="Y39" s="21">
        <f t="shared" si="11"/>
        <v>1.1967973510236376E-2</v>
      </c>
      <c r="Z39" s="21">
        <f t="shared" si="11"/>
        <v>1.2881945593450838E-2</v>
      </c>
      <c r="AA39" s="21">
        <f t="shared" si="11"/>
        <v>1.252371041296612E-2</v>
      </c>
      <c r="AB39" s="21">
        <f t="shared" si="11"/>
        <v>1.3406154904508539E-2</v>
      </c>
      <c r="AC39" s="21">
        <f t="shared" si="11"/>
        <v>1.4381740918830337E-2</v>
      </c>
      <c r="AD39" s="21">
        <f t="shared" si="11"/>
        <v>1.4722305926626258E-2</v>
      </c>
      <c r="AE39" s="21">
        <f t="shared" si="11"/>
        <v>1.479933510558022E-2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2.5661424884180652E-19</v>
      </c>
      <c r="H40" s="27">
        <v>6.2091242229278651E-4</v>
      </c>
      <c r="I40" s="27">
        <v>1.2960769517537669E-3</v>
      </c>
      <c r="J40" s="27">
        <v>1.9713933702059923E-3</v>
      </c>
      <c r="K40" s="27">
        <v>2.6721650853810202E-3</v>
      </c>
      <c r="L40" s="27">
        <v>3.4041825721048964E-3</v>
      </c>
      <c r="M40" s="27">
        <v>4.053861118277385E-3</v>
      </c>
      <c r="N40" s="27">
        <v>4.2504983404567038E-3</v>
      </c>
      <c r="O40" s="27">
        <v>4.8040846251456281E-3</v>
      </c>
      <c r="P40" s="27">
        <v>5.3327734442539156E-3</v>
      </c>
      <c r="Q40" s="27">
        <v>5.7358667305184323E-3</v>
      </c>
      <c r="R40" s="27">
        <v>6.4001102476620155E-3</v>
      </c>
      <c r="S40" s="27">
        <v>7.1349792518109779E-3</v>
      </c>
      <c r="T40" s="27">
        <v>8.1322865574959512E-3</v>
      </c>
      <c r="U40" s="27">
        <v>8.9690706217779581E-3</v>
      </c>
      <c r="V40" s="27">
        <v>9.7587672439594375E-3</v>
      </c>
      <c r="W40" s="27">
        <v>1.0843924677428349E-2</v>
      </c>
      <c r="X40" s="27">
        <v>1.1177666598114679E-2</v>
      </c>
      <c r="Y40" s="27">
        <v>1.126976769707265E-2</v>
      </c>
      <c r="Z40" s="27">
        <v>1.2209471966759597E-2</v>
      </c>
      <c r="AA40" s="27">
        <v>1.1909863395320401E-2</v>
      </c>
      <c r="AB40" s="27">
        <v>1.2842829623258762E-2</v>
      </c>
      <c r="AC40" s="27">
        <v>1.3846193975034796E-2</v>
      </c>
      <c r="AD40" s="27">
        <v>1.422127441140815E-2</v>
      </c>
      <c r="AE40" s="27">
        <v>1.4383475557630598E-2</v>
      </c>
    </row>
    <row r="41" spans="1:31" x14ac:dyDescent="0.2">
      <c r="A41" s="13" t="s">
        <v>91</v>
      </c>
      <c r="B41" s="4" t="s">
        <v>92</v>
      </c>
      <c r="C41" s="27">
        <v>2.9527128765327103E-3</v>
      </c>
      <c r="D41" s="27">
        <v>3.0972019218469451E-3</v>
      </c>
      <c r="E41" s="27">
        <v>3.4029622035055005E-3</v>
      </c>
      <c r="F41" s="27">
        <v>3.7400013354746456E-3</v>
      </c>
      <c r="G41" s="27">
        <v>4.2391623630758952E-3</v>
      </c>
      <c r="H41" s="27">
        <v>4.2982839383518762E-3</v>
      </c>
      <c r="I41" s="27">
        <v>4.2971314142024146E-3</v>
      </c>
      <c r="J41" s="27">
        <v>4.1504608118922599E-3</v>
      </c>
      <c r="K41" s="27">
        <v>4.0068072449857984E-3</v>
      </c>
      <c r="L41" s="27">
        <v>3.9270213859901541E-3</v>
      </c>
      <c r="M41" s="27">
        <v>3.6962386524163502E-3</v>
      </c>
      <c r="N41" s="27">
        <v>3.1099068421533579E-3</v>
      </c>
      <c r="O41" s="27">
        <v>2.8629189207604803E-3</v>
      </c>
      <c r="P41" s="27">
        <v>2.5794252117337401E-3</v>
      </c>
      <c r="Q41" s="27">
        <v>2.1979301687262052E-3</v>
      </c>
      <c r="R41" s="27">
        <v>1.9624855861074403E-3</v>
      </c>
      <c r="S41" s="27">
        <v>1.6581517153831599E-3</v>
      </c>
      <c r="T41" s="27">
        <v>1.3508121187761164E-3</v>
      </c>
      <c r="U41" s="27">
        <v>9.5067202922446492E-4</v>
      </c>
      <c r="V41" s="27">
        <v>9.0166772737353118E-4</v>
      </c>
      <c r="W41" s="27">
        <v>8.8741277969207367E-4</v>
      </c>
      <c r="X41" s="27">
        <v>7.590522249628581E-4</v>
      </c>
      <c r="Y41" s="27">
        <v>6.9820581316372529E-4</v>
      </c>
      <c r="Z41" s="27">
        <v>6.7247362669124017E-4</v>
      </c>
      <c r="AA41" s="27">
        <v>6.138470176457187E-4</v>
      </c>
      <c r="AB41" s="27">
        <v>5.6332528124977753E-4</v>
      </c>
      <c r="AC41" s="27">
        <v>5.3554694379554142E-4</v>
      </c>
      <c r="AD41" s="27">
        <v>5.0103151521810883E-4</v>
      </c>
      <c r="AE41" s="27">
        <v>4.158595479496225E-4</v>
      </c>
    </row>
    <row r="42" spans="1:31" x14ac:dyDescent="0.2">
      <c r="A42" s="13" t="s">
        <v>93</v>
      </c>
      <c r="B42" s="4" t="s">
        <v>94</v>
      </c>
      <c r="C42" s="27">
        <v>6.7288902939836095E-3</v>
      </c>
      <c r="D42" s="27">
        <v>7.003063347511212E-3</v>
      </c>
      <c r="E42" s="27">
        <v>7.4759528862589275E-3</v>
      </c>
      <c r="F42" s="27">
        <v>8.4392818822104122E-3</v>
      </c>
      <c r="G42" s="27">
        <v>9.4511508549879452E-3</v>
      </c>
      <c r="H42" s="27">
        <v>1.0449244101636003E-2</v>
      </c>
      <c r="I42" s="27">
        <v>1.1424642832603502E-2</v>
      </c>
      <c r="J42" s="27">
        <v>1.2102844260738202E-2</v>
      </c>
      <c r="K42" s="27">
        <v>1.2933021484976503E-2</v>
      </c>
      <c r="L42" s="27">
        <v>1.340885085913333E-2</v>
      </c>
      <c r="M42" s="27">
        <v>1.411577955203275E-2</v>
      </c>
      <c r="N42" s="27">
        <v>1.3667591846578659E-2</v>
      </c>
      <c r="O42" s="27">
        <v>1.4562359579393447E-2</v>
      </c>
      <c r="P42" s="27">
        <v>1.5165051247818546E-2</v>
      </c>
      <c r="Q42" s="27">
        <v>1.5661319357928194E-2</v>
      </c>
      <c r="R42" s="27">
        <v>1.854660399491494E-2</v>
      </c>
      <c r="S42" s="27">
        <v>1.9269606254726526E-2</v>
      </c>
      <c r="T42" s="27">
        <v>2.0653916002826855E-2</v>
      </c>
      <c r="U42" s="27">
        <v>2.0792987171364199E-2</v>
      </c>
      <c r="V42" s="27">
        <v>2.0520273412676693E-2</v>
      </c>
      <c r="W42" s="27">
        <v>2.0375400865675124E-2</v>
      </c>
      <c r="X42" s="27">
        <v>2.2560994298967355E-2</v>
      </c>
      <c r="Y42" s="27">
        <v>2.1554130665628619E-2</v>
      </c>
      <c r="Z42" s="27">
        <v>2.2730314521706686E-2</v>
      </c>
      <c r="AA42" s="27">
        <v>1.9405691732733495E-2</v>
      </c>
      <c r="AB42" s="27">
        <v>2.1263673383038161E-2</v>
      </c>
      <c r="AC42" s="27">
        <v>2.2242020751944556E-2</v>
      </c>
      <c r="AD42" s="27">
        <v>2.21372659540695E-2</v>
      </c>
      <c r="AE42" s="27">
        <v>2.3527713888141174E-2</v>
      </c>
    </row>
    <row r="43" spans="1:31" x14ac:dyDescent="0.2">
      <c r="A43" s="13" t="s">
        <v>95</v>
      </c>
      <c r="B43" s="4" t="s">
        <v>96</v>
      </c>
      <c r="C43" s="27">
        <v>5.9922175585058307E-5</v>
      </c>
      <c r="D43" s="27">
        <v>6.0225213587387333E-5</v>
      </c>
      <c r="E43" s="27">
        <v>6.4594736965399485E-5</v>
      </c>
      <c r="F43" s="27">
        <v>6.6424448146967371E-5</v>
      </c>
      <c r="G43" s="27">
        <v>7.2856175940540452E-5</v>
      </c>
      <c r="H43" s="27">
        <v>7.1105457861262133E-5</v>
      </c>
      <c r="I43" s="27">
        <v>6.8753605730402222E-5</v>
      </c>
      <c r="J43" s="27">
        <v>6.4608064099809149E-5</v>
      </c>
      <c r="K43" s="27">
        <v>6.0784446206619071E-5</v>
      </c>
      <c r="L43" s="27">
        <v>5.7963967286630934E-5</v>
      </c>
      <c r="M43" s="27">
        <v>4.909240694966833E-5</v>
      </c>
      <c r="N43" s="27">
        <v>4.1026987656175069E-5</v>
      </c>
      <c r="O43" s="27">
        <v>3.483060941693251E-5</v>
      </c>
      <c r="P43" s="27">
        <v>3.1959258727319324E-5</v>
      </c>
      <c r="Q43" s="27">
        <v>2.6015049503295771E-5</v>
      </c>
      <c r="R43" s="27">
        <v>2.9123403611659667E-5</v>
      </c>
      <c r="S43" s="27">
        <v>3.5701186269664816E-5</v>
      </c>
      <c r="T43" s="27">
        <v>4.4806957909700187E-5</v>
      </c>
      <c r="U43" s="27">
        <v>6.7712929168352832E-5</v>
      </c>
      <c r="V43" s="27">
        <v>8.5108614046729288E-5</v>
      </c>
      <c r="W43" s="27">
        <v>1.2189802050022166E-4</v>
      </c>
      <c r="X43" s="27">
        <v>1.2828050805135222E-4</v>
      </c>
      <c r="Y43" s="27">
        <v>1.5938748546193992E-4</v>
      </c>
      <c r="Z43" s="27">
        <v>1.9033834938214685E-4</v>
      </c>
      <c r="AA43" s="27">
        <v>2.1462865053455983E-4</v>
      </c>
      <c r="AB43" s="27">
        <v>2.1739598924203603E-4</v>
      </c>
      <c r="AC43" s="27">
        <v>2.2322799924181697E-4</v>
      </c>
      <c r="AD43" s="27">
        <v>2.2425680223731338E-4</v>
      </c>
      <c r="AE43" s="27">
        <v>2.1219957590254616E-4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1.6798973185033713E-5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1.6798973185033713E-5</v>
      </c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1.1005397259986418E-3</v>
      </c>
      <c r="D50" s="21">
        <f t="shared" si="13"/>
        <v>1.2311079181671102E-3</v>
      </c>
      <c r="E50" s="21">
        <f t="shared" si="13"/>
        <v>1.405367629180559E-3</v>
      </c>
      <c r="F50" s="21">
        <f t="shared" si="13"/>
        <v>1.7047259671845662E-3</v>
      </c>
      <c r="G50" s="21">
        <f t="shared" si="13"/>
        <v>2.037371397668047E-3</v>
      </c>
      <c r="H50" s="21">
        <f t="shared" si="13"/>
        <v>2.2567773228038012E-3</v>
      </c>
      <c r="I50" s="21">
        <f t="shared" si="13"/>
        <v>2.4623669040937783E-3</v>
      </c>
      <c r="J50" s="21">
        <f t="shared" si="13"/>
        <v>2.5935208684215293E-3</v>
      </c>
      <c r="K50" s="21">
        <f t="shared" si="13"/>
        <v>2.745055115110214E-3</v>
      </c>
      <c r="L50" s="21">
        <f t="shared" si="13"/>
        <v>3.1108334932708264E-3</v>
      </c>
      <c r="M50" s="21">
        <f t="shared" si="13"/>
        <v>3.3294449597453982E-3</v>
      </c>
      <c r="N50" s="21">
        <f t="shared" si="13"/>
        <v>3.1970428431119555E-3</v>
      </c>
      <c r="O50" s="21">
        <f t="shared" si="13"/>
        <v>3.2501337081950925E-3</v>
      </c>
      <c r="P50" s="21">
        <f t="shared" si="13"/>
        <v>3.176295260678847E-3</v>
      </c>
      <c r="Q50" s="21">
        <f t="shared" si="13"/>
        <v>2.8731012610927549E-3</v>
      </c>
      <c r="R50" s="21">
        <f t="shared" si="13"/>
        <v>3.0423915726932498E-3</v>
      </c>
      <c r="S50" s="21">
        <f t="shared" si="13"/>
        <v>2.9648843311058013E-3</v>
      </c>
      <c r="T50" s="21">
        <f t="shared" si="13"/>
        <v>2.9485292273803343E-3</v>
      </c>
      <c r="U50" s="21">
        <f t="shared" si="13"/>
        <v>2.8722395567234338E-3</v>
      </c>
      <c r="V50" s="21">
        <f t="shared" si="13"/>
        <v>2.7100825714837058E-3</v>
      </c>
      <c r="W50" s="21">
        <f t="shared" si="13"/>
        <v>3.1087183856391629E-3</v>
      </c>
      <c r="X50" s="21">
        <f t="shared" si="13"/>
        <v>3.6794807573642418E-3</v>
      </c>
      <c r="Y50" s="21">
        <f t="shared" si="13"/>
        <v>3.8080310821206882E-3</v>
      </c>
      <c r="Z50" s="21">
        <f t="shared" si="13"/>
        <v>4.1774028952420213E-3</v>
      </c>
      <c r="AA50" s="21">
        <f t="shared" si="13"/>
        <v>3.8383296605846752E-3</v>
      </c>
      <c r="AB50" s="21">
        <f t="shared" si="13"/>
        <v>4.4906554814310145E-3</v>
      </c>
      <c r="AC50" s="21">
        <f t="shared" si="13"/>
        <v>4.8869180498665151E-3</v>
      </c>
      <c r="AD50" s="21">
        <f t="shared" si="13"/>
        <v>5.1114866104952439E-3</v>
      </c>
      <c r="AE50" s="21">
        <f t="shared" si="13"/>
        <v>5.2736705990840101E-3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1.1005397259986418E-3</v>
      </c>
      <c r="D52" s="27">
        <v>1.2311079181671102E-3</v>
      </c>
      <c r="E52" s="27">
        <v>1.405367629180559E-3</v>
      </c>
      <c r="F52" s="27">
        <v>1.7047259671845662E-3</v>
      </c>
      <c r="G52" s="27">
        <v>2.037371397668047E-3</v>
      </c>
      <c r="H52" s="27">
        <v>2.2567773228038012E-3</v>
      </c>
      <c r="I52" s="27">
        <v>2.4623669040937783E-3</v>
      </c>
      <c r="J52" s="27">
        <v>2.5935208684215293E-3</v>
      </c>
      <c r="K52" s="27">
        <v>2.745055115110214E-3</v>
      </c>
      <c r="L52" s="27">
        <v>3.1108334932708264E-3</v>
      </c>
      <c r="M52" s="27">
        <v>3.3294449597453982E-3</v>
      </c>
      <c r="N52" s="27">
        <v>3.1970428431119555E-3</v>
      </c>
      <c r="O52" s="27">
        <v>3.2501337081950925E-3</v>
      </c>
      <c r="P52" s="27">
        <v>3.176295260678847E-3</v>
      </c>
      <c r="Q52" s="27">
        <v>2.8731012610927549E-3</v>
      </c>
      <c r="R52" s="27">
        <v>3.0423915726932498E-3</v>
      </c>
      <c r="S52" s="27">
        <v>2.9648843311058013E-3</v>
      </c>
      <c r="T52" s="27">
        <v>2.9485292273803343E-3</v>
      </c>
      <c r="U52" s="27">
        <v>2.8722395567234338E-3</v>
      </c>
      <c r="V52" s="27">
        <v>2.7100825714837058E-3</v>
      </c>
      <c r="W52" s="27">
        <v>3.1087183856391629E-3</v>
      </c>
      <c r="X52" s="27">
        <v>3.6794807573642418E-3</v>
      </c>
      <c r="Y52" s="27">
        <v>3.8080310821206882E-3</v>
      </c>
      <c r="Z52" s="27">
        <v>4.1774028952420213E-3</v>
      </c>
      <c r="AA52" s="27">
        <v>3.8383296605846752E-3</v>
      </c>
      <c r="AB52" s="27">
        <v>4.4906554814310145E-3</v>
      </c>
      <c r="AC52" s="27">
        <v>4.8869180498665151E-3</v>
      </c>
      <c r="AD52" s="27">
        <v>5.1114866104952439E-3</v>
      </c>
      <c r="AE52" s="27">
        <v>5.2736705990840101E-3</v>
      </c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6.0978905854404486E-3</v>
      </c>
      <c r="D53" s="21">
        <f t="shared" si="14"/>
        <v>6.3863880586011012E-3</v>
      </c>
      <c r="E53" s="21">
        <f t="shared" si="14"/>
        <v>6.4057540768640286E-3</v>
      </c>
      <c r="F53" s="21">
        <f t="shared" si="14"/>
        <v>6.3371530431425745E-3</v>
      </c>
      <c r="G53" s="21">
        <f t="shared" si="14"/>
        <v>6.4099846528258529E-3</v>
      </c>
      <c r="H53" s="21">
        <f t="shared" si="14"/>
        <v>6.34970566356671E-3</v>
      </c>
      <c r="I53" s="21">
        <f t="shared" si="14"/>
        <v>7.2623131140611245E-3</v>
      </c>
      <c r="J53" s="21">
        <f t="shared" si="14"/>
        <v>6.2305657390440208E-3</v>
      </c>
      <c r="K53" s="21">
        <f t="shared" si="14"/>
        <v>5.6970264952310194E-3</v>
      </c>
      <c r="L53" s="21">
        <f t="shared" si="14"/>
        <v>5.8400522399717977E-3</v>
      </c>
      <c r="M53" s="21">
        <f t="shared" si="14"/>
        <v>5.8418532689061709E-3</v>
      </c>
      <c r="N53" s="21">
        <f t="shared" si="14"/>
        <v>5.7386203197625192E-3</v>
      </c>
      <c r="O53" s="21">
        <f t="shared" si="14"/>
        <v>5.8349885213610031E-3</v>
      </c>
      <c r="P53" s="21">
        <f t="shared" si="14"/>
        <v>5.8149387188074185E-3</v>
      </c>
      <c r="Q53" s="21">
        <f t="shared" si="14"/>
        <v>6.058285048773265E-3</v>
      </c>
      <c r="R53" s="21">
        <f t="shared" si="14"/>
        <v>5.8519322061218269E-3</v>
      </c>
      <c r="S53" s="21">
        <f t="shared" si="14"/>
        <v>5.8299220082790211E-3</v>
      </c>
      <c r="T53" s="21">
        <f t="shared" si="14"/>
        <v>5.8596263936596749E-3</v>
      </c>
      <c r="U53" s="21">
        <f t="shared" si="14"/>
        <v>6.1514433011010802E-3</v>
      </c>
      <c r="V53" s="21">
        <f t="shared" si="14"/>
        <v>6.2499680214171778E-3</v>
      </c>
      <c r="W53" s="21">
        <f t="shared" si="14"/>
        <v>6.3489900713652875E-3</v>
      </c>
      <c r="X53" s="21">
        <f t="shared" si="14"/>
        <v>6.67892394173883E-3</v>
      </c>
      <c r="Y53" s="21">
        <f t="shared" si="14"/>
        <v>6.5099974627832648E-3</v>
      </c>
      <c r="Z53" s="21">
        <f t="shared" si="14"/>
        <v>6.2472582286001201E-3</v>
      </c>
      <c r="AA53" s="21">
        <f t="shared" si="14"/>
        <v>6.6689009988331969E-3</v>
      </c>
      <c r="AB53" s="21">
        <f t="shared" si="14"/>
        <v>7.8854612757583882E-3</v>
      </c>
      <c r="AC53" s="21">
        <f t="shared" si="14"/>
        <v>8.0221799186632956E-3</v>
      </c>
      <c r="AD53" s="21">
        <f t="shared" si="14"/>
        <v>7.9159790160275786E-3</v>
      </c>
      <c r="AE53" s="21">
        <f t="shared" si="14"/>
        <v>7.9618616532216076E-3</v>
      </c>
    </row>
    <row r="54" spans="1:31" x14ac:dyDescent="0.2">
      <c r="A54" s="13" t="s">
        <v>117</v>
      </c>
      <c r="B54" s="4" t="s">
        <v>118</v>
      </c>
      <c r="C54" s="27">
        <v>6.0336101417841686E-4</v>
      </c>
      <c r="D54" s="27">
        <v>6.078264610545499E-4</v>
      </c>
      <c r="E54" s="27">
        <v>5.9762156217999917E-4</v>
      </c>
      <c r="F54" s="27">
        <v>6.0148834043200817E-4</v>
      </c>
      <c r="G54" s="27">
        <v>6.4674274709679996E-4</v>
      </c>
      <c r="H54" s="27">
        <v>6.5860647315252633E-4</v>
      </c>
      <c r="I54" s="27">
        <v>9.3486249316807881E-4</v>
      </c>
      <c r="J54" s="27">
        <v>8.2976768633514814E-5</v>
      </c>
      <c r="K54" s="27">
        <v>3.1223743199621578E-5</v>
      </c>
      <c r="L54" s="27">
        <v>3.3465697323467441E-5</v>
      </c>
      <c r="M54" s="27">
        <v>3.8543627030839658E-5</v>
      </c>
      <c r="N54" s="27">
        <v>2.9626912254638154E-5</v>
      </c>
      <c r="O54" s="27">
        <v>3.3427259038665725E-5</v>
      </c>
      <c r="P54" s="27">
        <v>2.9127569914532824E-5</v>
      </c>
      <c r="Q54" s="27">
        <v>8.6514134893951036E-5</v>
      </c>
      <c r="R54" s="27">
        <v>5.2188505261274648E-5</v>
      </c>
      <c r="S54" s="27">
        <v>5.23275467686596E-5</v>
      </c>
      <c r="T54" s="27">
        <v>6.2379703216340756E-5</v>
      </c>
      <c r="U54" s="27">
        <v>1.1374412609024431E-4</v>
      </c>
      <c r="V54" s="27">
        <v>9.9966917530891432E-5</v>
      </c>
      <c r="W54" s="27">
        <v>1.5845784967962156E-4</v>
      </c>
      <c r="X54" s="27">
        <v>1.5572497243895018E-4</v>
      </c>
      <c r="Y54" s="27">
        <v>1.4471783499304041E-4</v>
      </c>
      <c r="Z54" s="27">
        <v>1.2671366452325205E-4</v>
      </c>
      <c r="AA54" s="27">
        <v>3.1145727846353197E-4</v>
      </c>
      <c r="AB54" s="27">
        <v>1.4699262463021916E-4</v>
      </c>
      <c r="AC54" s="27">
        <v>2.3120200395610282E-4</v>
      </c>
      <c r="AD54" s="27">
        <v>2.4101726137332007E-4</v>
      </c>
      <c r="AE54" s="27">
        <v>2.571866236623852E-4</v>
      </c>
    </row>
    <row r="55" spans="1:31" x14ac:dyDescent="0.2">
      <c r="A55" s="13" t="s">
        <v>119</v>
      </c>
      <c r="B55" s="4" t="s">
        <v>120</v>
      </c>
      <c r="C55" s="27">
        <v>5.0955414839681289E-3</v>
      </c>
      <c r="D55" s="27">
        <v>5.1136320401235233E-3</v>
      </c>
      <c r="E55" s="27">
        <v>5.1934004211281201E-3</v>
      </c>
      <c r="F55" s="27">
        <v>5.2500860149620049E-3</v>
      </c>
      <c r="G55" s="27">
        <v>5.302964781632195E-3</v>
      </c>
      <c r="H55" s="27">
        <v>5.4253744379780481E-3</v>
      </c>
      <c r="I55" s="27">
        <v>5.4962847643617897E-3</v>
      </c>
      <c r="J55" s="27">
        <v>5.409869006877701E-3</v>
      </c>
      <c r="K55" s="27">
        <v>5.282913161335584E-3</v>
      </c>
      <c r="L55" s="27">
        <v>5.393949201469757E-3</v>
      </c>
      <c r="M55" s="27">
        <v>5.468214444728222E-3</v>
      </c>
      <c r="N55" s="27">
        <v>5.495503241154426E-3</v>
      </c>
      <c r="O55" s="27">
        <v>5.5321750335132836E-3</v>
      </c>
      <c r="P55" s="27">
        <v>5.5180962168971505E-3</v>
      </c>
      <c r="Q55" s="27">
        <v>5.5337798378640481E-3</v>
      </c>
      <c r="R55" s="27">
        <v>5.5391335230184861E-3</v>
      </c>
      <c r="S55" s="27">
        <v>5.5518791791540041E-3</v>
      </c>
      <c r="T55" s="27">
        <v>5.6035485946973372E-3</v>
      </c>
      <c r="U55" s="27">
        <v>5.6229361088556478E-3</v>
      </c>
      <c r="V55" s="27">
        <v>5.676982556841086E-3</v>
      </c>
      <c r="W55" s="27">
        <v>5.6063515954864161E-3</v>
      </c>
      <c r="X55" s="27">
        <v>5.655713917231164E-3</v>
      </c>
      <c r="Y55" s="27">
        <v>5.7317227387097816E-3</v>
      </c>
      <c r="Z55" s="27">
        <v>5.78915202395328E-3</v>
      </c>
      <c r="AA55" s="27">
        <v>5.9444189644801216E-3</v>
      </c>
      <c r="AB55" s="27">
        <v>7.5034606485808704E-3</v>
      </c>
      <c r="AC55" s="27">
        <v>7.4400324930313233E-3</v>
      </c>
      <c r="AD55" s="27">
        <v>7.1874756399186958E-3</v>
      </c>
      <c r="AE55" s="27">
        <v>7.3307709857470061E-3</v>
      </c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3.9898808729390352E-4</v>
      </c>
      <c r="D56" s="21">
        <f t="shared" si="15"/>
        <v>6.6492955742302742E-4</v>
      </c>
      <c r="E56" s="21">
        <f t="shared" si="15"/>
        <v>6.1473209355590965E-4</v>
      </c>
      <c r="F56" s="21">
        <f t="shared" si="15"/>
        <v>4.8557868774856141E-4</v>
      </c>
      <c r="G56" s="21">
        <f t="shared" si="15"/>
        <v>4.6027712409685761E-4</v>
      </c>
      <c r="H56" s="21">
        <f t="shared" si="15"/>
        <v>2.6572475243613505E-4</v>
      </c>
      <c r="I56" s="21">
        <f t="shared" si="15"/>
        <v>8.3116585653125589E-4</v>
      </c>
      <c r="J56" s="21">
        <f t="shared" si="15"/>
        <v>7.3771996353280548E-4</v>
      </c>
      <c r="K56" s="21">
        <f t="shared" si="15"/>
        <v>3.8288959069581304E-4</v>
      </c>
      <c r="L56" s="21">
        <f t="shared" si="15"/>
        <v>4.126373411785735E-4</v>
      </c>
      <c r="M56" s="21">
        <f t="shared" si="15"/>
        <v>3.3509519714710896E-4</v>
      </c>
      <c r="N56" s="21">
        <f t="shared" si="15"/>
        <v>2.1349016635345579E-4</v>
      </c>
      <c r="O56" s="21">
        <f t="shared" si="15"/>
        <v>2.6938622880905394E-4</v>
      </c>
      <c r="P56" s="21">
        <f t="shared" si="15"/>
        <v>2.6771493199573585E-4</v>
      </c>
      <c r="Q56" s="21">
        <f t="shared" si="15"/>
        <v>4.3799107601526525E-4</v>
      </c>
      <c r="R56" s="21">
        <f t="shared" si="15"/>
        <v>2.606101778420662E-4</v>
      </c>
      <c r="S56" s="21">
        <f t="shared" si="15"/>
        <v>2.2571528235635735E-4</v>
      </c>
      <c r="T56" s="21">
        <f t="shared" si="15"/>
        <v>1.9369809574599678E-4</v>
      </c>
      <c r="U56" s="21">
        <f t="shared" si="15"/>
        <v>4.1476306615518833E-4</v>
      </c>
      <c r="V56" s="21">
        <f t="shared" si="15"/>
        <v>4.7301854704520017E-4</v>
      </c>
      <c r="W56" s="21">
        <f t="shared" si="15"/>
        <v>5.8418062619924925E-4</v>
      </c>
      <c r="X56" s="21">
        <f t="shared" si="15"/>
        <v>8.6748505206871607E-4</v>
      </c>
      <c r="Y56" s="21">
        <f t="shared" si="15"/>
        <v>6.3355688908044248E-4</v>
      </c>
      <c r="Z56" s="21">
        <f t="shared" si="15"/>
        <v>3.3139254012358807E-4</v>
      </c>
      <c r="AA56" s="21">
        <f t="shared" si="15"/>
        <v>4.1302475588954373E-4</v>
      </c>
      <c r="AB56" s="21">
        <f t="shared" si="15"/>
        <v>2.35008002547298E-4</v>
      </c>
      <c r="AC56" s="21">
        <f t="shared" si="15"/>
        <v>3.5094542167586883E-4</v>
      </c>
      <c r="AD56" s="21">
        <f t="shared" si="15"/>
        <v>4.8748611473556282E-4</v>
      </c>
      <c r="AE56" s="21">
        <f t="shared" si="15"/>
        <v>3.7390404381221573E-4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1.1039174961959916E-5</v>
      </c>
      <c r="D58" s="27">
        <v>1.3442347252835374E-5</v>
      </c>
      <c r="E58" s="27">
        <v>1.4185017240201475E-5</v>
      </c>
      <c r="F58" s="27">
        <v>1.4051294247593252E-5</v>
      </c>
      <c r="G58" s="27">
        <v>1.4173427325769474E-5</v>
      </c>
      <c r="H58" s="27">
        <v>1.374164500252619E-5</v>
      </c>
      <c r="I58" s="27">
        <v>2.0525716992343617E-5</v>
      </c>
      <c r="J58" s="27">
        <v>1.94126445083729E-5</v>
      </c>
      <c r="K58" s="27">
        <v>1.7007218348566768E-5</v>
      </c>
      <c r="L58" s="27">
        <v>1.8010944372367584E-5</v>
      </c>
      <c r="M58" s="27">
        <v>1.5269421801202679E-5</v>
      </c>
      <c r="N58" s="27">
        <v>1.2914923413106039E-5</v>
      </c>
      <c r="O58" s="27">
        <v>1.3003757224782332E-5</v>
      </c>
      <c r="P58" s="27">
        <v>1.4364925800918092E-5</v>
      </c>
      <c r="Q58" s="27">
        <v>1.3005402508383118E-5</v>
      </c>
      <c r="R58" s="27">
        <v>1.4548864295204681E-5</v>
      </c>
      <c r="S58" s="27">
        <v>1.5979473072121262E-5</v>
      </c>
      <c r="T58" s="27">
        <v>1.3376447559534393E-5</v>
      </c>
      <c r="U58" s="27">
        <v>1.8530587765440248E-5</v>
      </c>
      <c r="V58" s="27">
        <v>1.7056125135279245E-5</v>
      </c>
      <c r="W58" s="27">
        <v>1.451625527425015E-5</v>
      </c>
      <c r="X58" s="27">
        <v>1.698123249765058E-5</v>
      </c>
      <c r="Y58" s="27">
        <v>1.8178597005879341E-5</v>
      </c>
      <c r="Z58" s="27">
        <v>1.6003470392860462E-5</v>
      </c>
      <c r="AA58" s="27">
        <v>1.3781103879471925E-5</v>
      </c>
      <c r="AB58" s="27">
        <v>1.6660413157521138E-5</v>
      </c>
      <c r="AC58" s="27">
        <v>1.4138836357712147E-5</v>
      </c>
      <c r="AD58" s="27">
        <v>1.4202005503359704E-5</v>
      </c>
      <c r="AE58" s="27">
        <v>1.3897188049789015E-5</v>
      </c>
    </row>
    <row r="59" spans="1:31" x14ac:dyDescent="0.2">
      <c r="A59" s="13" t="s">
        <v>127</v>
      </c>
      <c r="B59" s="4" t="s">
        <v>128</v>
      </c>
      <c r="C59" s="27">
        <v>3.879489123319436E-4</v>
      </c>
      <c r="D59" s="27">
        <v>6.5148721017019209E-4</v>
      </c>
      <c r="E59" s="27">
        <v>6.005470763157082E-4</v>
      </c>
      <c r="F59" s="27">
        <v>4.7152739350096815E-4</v>
      </c>
      <c r="G59" s="27">
        <v>4.4610369677108814E-4</v>
      </c>
      <c r="H59" s="27">
        <v>2.5198310743360889E-4</v>
      </c>
      <c r="I59" s="27">
        <v>8.1064013953891228E-4</v>
      </c>
      <c r="J59" s="27">
        <v>7.1830731902443258E-4</v>
      </c>
      <c r="K59" s="27">
        <v>3.6588237234724629E-4</v>
      </c>
      <c r="L59" s="27">
        <v>3.9462639680620592E-4</v>
      </c>
      <c r="M59" s="27">
        <v>3.1982577534590628E-4</v>
      </c>
      <c r="N59" s="27">
        <v>2.0057524294034976E-4</v>
      </c>
      <c r="O59" s="27">
        <v>2.5638247158427162E-4</v>
      </c>
      <c r="P59" s="27">
        <v>2.5335000619481778E-4</v>
      </c>
      <c r="Q59" s="27">
        <v>4.2498567350688211E-4</v>
      </c>
      <c r="R59" s="27">
        <v>2.4606131354686154E-4</v>
      </c>
      <c r="S59" s="27">
        <v>2.0973580928423607E-4</v>
      </c>
      <c r="T59" s="27">
        <v>1.803216481864624E-4</v>
      </c>
      <c r="U59" s="27">
        <v>3.9623247838974806E-4</v>
      </c>
      <c r="V59" s="27">
        <v>4.5596242190992092E-4</v>
      </c>
      <c r="W59" s="27">
        <v>5.6966437092499916E-4</v>
      </c>
      <c r="X59" s="27">
        <v>8.5050381957106549E-4</v>
      </c>
      <c r="Y59" s="27">
        <v>6.1537829207456319E-4</v>
      </c>
      <c r="Z59" s="27">
        <v>3.1538906973072761E-4</v>
      </c>
      <c r="AA59" s="27">
        <v>3.9924365201007183E-4</v>
      </c>
      <c r="AB59" s="27">
        <v>2.1834758938977687E-4</v>
      </c>
      <c r="AC59" s="27">
        <v>3.3680658531815667E-4</v>
      </c>
      <c r="AD59" s="27">
        <v>4.7328410923220312E-4</v>
      </c>
      <c r="AE59" s="27">
        <v>3.600068557624267E-4</v>
      </c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1">+C112+C122+C141+C149+C154+C160+C173+C187</f>
        <v>6.2224807505400673E-5</v>
      </c>
      <c r="D111" s="21">
        <f t="shared" si="31"/>
        <v>6.2224807505400687E-5</v>
      </c>
      <c r="E111" s="21">
        <f t="shared" si="31"/>
        <v>6.22248075054007E-5</v>
      </c>
      <c r="F111" s="21">
        <f t="shared" si="31"/>
        <v>6.2224807505400673E-5</v>
      </c>
      <c r="G111" s="21">
        <f t="shared" si="31"/>
        <v>6.2224807505400687E-5</v>
      </c>
      <c r="H111" s="21">
        <f t="shared" si="31"/>
        <v>6.2224807505400673E-5</v>
      </c>
      <c r="I111" s="21">
        <f t="shared" si="31"/>
        <v>6.2224807505400687E-5</v>
      </c>
      <c r="J111" s="21">
        <f t="shared" si="31"/>
        <v>6.2224807505400673E-5</v>
      </c>
      <c r="K111" s="21">
        <f t="shared" si="31"/>
        <v>6.2224807505400673E-5</v>
      </c>
      <c r="L111" s="21">
        <f t="shared" si="31"/>
        <v>6.2224807505400687E-5</v>
      </c>
      <c r="M111" s="21">
        <f t="shared" si="31"/>
        <v>6.2224807505400687E-5</v>
      </c>
      <c r="N111" s="21">
        <f t="shared" si="31"/>
        <v>6.22248075054007E-5</v>
      </c>
      <c r="O111" s="21">
        <f t="shared" si="31"/>
        <v>6.2224807505400687E-5</v>
      </c>
      <c r="P111" s="21">
        <f t="shared" si="31"/>
        <v>6.1893836285880103E-5</v>
      </c>
      <c r="Q111" s="21">
        <f t="shared" si="31"/>
        <v>6.1581399214407089E-5</v>
      </c>
      <c r="R111" s="21">
        <f t="shared" si="31"/>
        <v>6.1300328079349237E-5</v>
      </c>
      <c r="S111" s="21">
        <f t="shared" si="31"/>
        <v>6.1027871686096931E-5</v>
      </c>
      <c r="T111" s="21">
        <f t="shared" si="31"/>
        <v>6.0770990609778786E-5</v>
      </c>
      <c r="U111" s="21">
        <f t="shared" si="31"/>
        <v>6.0504842551972746E-5</v>
      </c>
      <c r="V111" s="21">
        <f t="shared" si="31"/>
        <v>6.0260070762747545E-5</v>
      </c>
      <c r="W111" s="21">
        <f t="shared" si="31"/>
        <v>6.0019966444714413E-5</v>
      </c>
      <c r="X111" s="21">
        <f t="shared" si="31"/>
        <v>5.9780379536058852E-5</v>
      </c>
      <c r="Y111" s="21">
        <f t="shared" si="31"/>
        <v>4.9662749799183164E-5</v>
      </c>
      <c r="Z111" s="21">
        <f t="shared" si="31"/>
        <v>3.9652299522131509E-5</v>
      </c>
      <c r="AA111" s="21">
        <f t="shared" si="31"/>
        <v>4.2021131234982567E-5</v>
      </c>
      <c r="AB111" s="21">
        <f t="shared" si="31"/>
        <v>4.4371313603975415E-5</v>
      </c>
      <c r="AC111" s="21">
        <f t="shared" si="31"/>
        <v>3.576078742702263E-5</v>
      </c>
      <c r="AD111" s="21">
        <f t="shared" si="31"/>
        <v>2.8990334091488973E-5</v>
      </c>
      <c r="AE111" s="21">
        <f t="shared" si="31"/>
        <v>2.221697517203872E-5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3">+D124+D125+D126+D137</f>
        <v>0</v>
      </c>
      <c r="E122" s="21">
        <f t="shared" si="33"/>
        <v>0</v>
      </c>
      <c r="F122" s="21">
        <f t="shared" si="33"/>
        <v>0</v>
      </c>
      <c r="G122" s="21">
        <f t="shared" si="33"/>
        <v>0</v>
      </c>
      <c r="H122" s="21">
        <f t="shared" si="33"/>
        <v>0</v>
      </c>
      <c r="I122" s="21">
        <f t="shared" si="33"/>
        <v>0</v>
      </c>
      <c r="J122" s="21">
        <f t="shared" si="33"/>
        <v>0</v>
      </c>
      <c r="K122" s="21">
        <f t="shared" si="33"/>
        <v>0</v>
      </c>
      <c r="L122" s="21">
        <f t="shared" si="33"/>
        <v>0</v>
      </c>
      <c r="M122" s="21">
        <f t="shared" si="33"/>
        <v>0</v>
      </c>
      <c r="N122" s="21">
        <f t="shared" si="33"/>
        <v>0</v>
      </c>
      <c r="O122" s="21">
        <f t="shared" si="33"/>
        <v>0</v>
      </c>
      <c r="P122" s="21">
        <f t="shared" si="33"/>
        <v>0</v>
      </c>
      <c r="Q122" s="21">
        <f t="shared" si="33"/>
        <v>0</v>
      </c>
      <c r="R122" s="21">
        <f t="shared" si="33"/>
        <v>0</v>
      </c>
      <c r="S122" s="21">
        <f t="shared" si="33"/>
        <v>0</v>
      </c>
      <c r="T122" s="21">
        <f t="shared" si="33"/>
        <v>0</v>
      </c>
      <c r="U122" s="21">
        <f t="shared" si="33"/>
        <v>0</v>
      </c>
      <c r="V122" s="21">
        <f t="shared" si="33"/>
        <v>0</v>
      </c>
      <c r="W122" s="21">
        <f t="shared" si="33"/>
        <v>0</v>
      </c>
      <c r="X122" s="21">
        <f t="shared" si="33"/>
        <v>0</v>
      </c>
      <c r="Y122" s="21">
        <f t="shared" si="33"/>
        <v>0</v>
      </c>
      <c r="Z122" s="21">
        <f t="shared" si="33"/>
        <v>0</v>
      </c>
      <c r="AA122" s="21">
        <f t="shared" si="33"/>
        <v>0</v>
      </c>
      <c r="AB122" s="21">
        <f t="shared" si="33"/>
        <v>0</v>
      </c>
      <c r="AC122" s="21">
        <f t="shared" si="33"/>
        <v>0</v>
      </c>
      <c r="AD122" s="21">
        <f t="shared" si="33"/>
        <v>0</v>
      </c>
      <c r="AE122" s="21">
        <f t="shared" si="33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4">+D138+D139</f>
        <v>0</v>
      </c>
      <c r="E137" s="21">
        <f t="shared" si="34"/>
        <v>0</v>
      </c>
      <c r="F137" s="21">
        <f t="shared" si="34"/>
        <v>0</v>
      </c>
      <c r="G137" s="21">
        <f t="shared" si="34"/>
        <v>0</v>
      </c>
      <c r="H137" s="21">
        <f t="shared" si="34"/>
        <v>0</v>
      </c>
      <c r="I137" s="21">
        <f t="shared" si="34"/>
        <v>0</v>
      </c>
      <c r="J137" s="21">
        <f t="shared" si="34"/>
        <v>0</v>
      </c>
      <c r="K137" s="21">
        <f t="shared" si="34"/>
        <v>0</v>
      </c>
      <c r="L137" s="21">
        <f t="shared" si="34"/>
        <v>0</v>
      </c>
      <c r="M137" s="21">
        <f t="shared" si="34"/>
        <v>0</v>
      </c>
      <c r="N137" s="21">
        <f t="shared" si="34"/>
        <v>0</v>
      </c>
      <c r="O137" s="21">
        <f t="shared" si="34"/>
        <v>0</v>
      </c>
      <c r="P137" s="21">
        <f t="shared" si="34"/>
        <v>0</v>
      </c>
      <c r="Q137" s="21">
        <f t="shared" si="34"/>
        <v>0</v>
      </c>
      <c r="R137" s="21">
        <f t="shared" si="34"/>
        <v>0</v>
      </c>
      <c r="S137" s="21">
        <f t="shared" si="34"/>
        <v>0</v>
      </c>
      <c r="T137" s="21">
        <f t="shared" si="34"/>
        <v>0</v>
      </c>
      <c r="U137" s="21">
        <f t="shared" si="34"/>
        <v>0</v>
      </c>
      <c r="V137" s="21">
        <f t="shared" si="34"/>
        <v>0</v>
      </c>
      <c r="W137" s="21">
        <f t="shared" si="34"/>
        <v>0</v>
      </c>
      <c r="X137" s="21">
        <f t="shared" si="34"/>
        <v>0</v>
      </c>
      <c r="Y137" s="21">
        <f t="shared" si="34"/>
        <v>0</v>
      </c>
      <c r="Z137" s="21">
        <f t="shared" si="34"/>
        <v>0</v>
      </c>
      <c r="AA137" s="21">
        <f t="shared" si="34"/>
        <v>0</v>
      </c>
      <c r="AB137" s="21">
        <f t="shared" si="34"/>
        <v>0</v>
      </c>
      <c r="AC137" s="21">
        <f t="shared" si="34"/>
        <v>0</v>
      </c>
      <c r="AD137" s="21">
        <f t="shared" si="34"/>
        <v>0</v>
      </c>
      <c r="AE137" s="21">
        <f t="shared" si="34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5">+C142+C143+C144+C145+C146+C147</f>
        <v>0</v>
      </c>
      <c r="D141" s="21">
        <f t="shared" si="35"/>
        <v>0</v>
      </c>
      <c r="E141" s="21">
        <f t="shared" si="35"/>
        <v>0</v>
      </c>
      <c r="F141" s="21">
        <f t="shared" si="35"/>
        <v>0</v>
      </c>
      <c r="G141" s="21">
        <f t="shared" si="35"/>
        <v>0</v>
      </c>
      <c r="H141" s="21">
        <f t="shared" si="35"/>
        <v>0</v>
      </c>
      <c r="I141" s="21">
        <f t="shared" si="35"/>
        <v>0</v>
      </c>
      <c r="J141" s="21">
        <f t="shared" si="35"/>
        <v>0</v>
      </c>
      <c r="K141" s="21">
        <f t="shared" si="35"/>
        <v>0</v>
      </c>
      <c r="L141" s="21">
        <f t="shared" si="35"/>
        <v>0</v>
      </c>
      <c r="M141" s="21">
        <f t="shared" si="35"/>
        <v>0</v>
      </c>
      <c r="N141" s="21">
        <f t="shared" si="35"/>
        <v>0</v>
      </c>
      <c r="O141" s="21">
        <f t="shared" si="35"/>
        <v>0</v>
      </c>
      <c r="P141" s="21">
        <f t="shared" si="35"/>
        <v>0</v>
      </c>
      <c r="Q141" s="21">
        <f t="shared" si="35"/>
        <v>0</v>
      </c>
      <c r="R141" s="21">
        <f t="shared" si="35"/>
        <v>0</v>
      </c>
      <c r="S141" s="21">
        <f t="shared" si="35"/>
        <v>0</v>
      </c>
      <c r="T141" s="21">
        <f t="shared" si="35"/>
        <v>0</v>
      </c>
      <c r="U141" s="21">
        <f t="shared" si="35"/>
        <v>0</v>
      </c>
      <c r="V141" s="21">
        <f t="shared" si="35"/>
        <v>0</v>
      </c>
      <c r="W141" s="21">
        <f t="shared" si="35"/>
        <v>0</v>
      </c>
      <c r="X141" s="21">
        <f t="shared" si="35"/>
        <v>0</v>
      </c>
      <c r="Y141" s="21">
        <f t="shared" si="35"/>
        <v>0</v>
      </c>
      <c r="Z141" s="21">
        <f t="shared" si="35"/>
        <v>0</v>
      </c>
      <c r="AA141" s="21">
        <f t="shared" si="35"/>
        <v>0</v>
      </c>
      <c r="AB141" s="21">
        <f t="shared" si="35"/>
        <v>0</v>
      </c>
      <c r="AC141" s="21">
        <f t="shared" si="35"/>
        <v>0</v>
      </c>
      <c r="AD141" s="21">
        <f t="shared" si="35"/>
        <v>0</v>
      </c>
      <c r="AE141" s="21">
        <f t="shared" si="35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6">+C150+C151</f>
        <v>0</v>
      </c>
      <c r="D149" s="21">
        <f t="shared" si="36"/>
        <v>0</v>
      </c>
      <c r="E149" s="21">
        <f t="shared" si="36"/>
        <v>0</v>
      </c>
      <c r="F149" s="21">
        <f t="shared" si="36"/>
        <v>0</v>
      </c>
      <c r="G149" s="21">
        <f t="shared" si="36"/>
        <v>0</v>
      </c>
      <c r="H149" s="21">
        <f t="shared" si="36"/>
        <v>0</v>
      </c>
      <c r="I149" s="21">
        <f t="shared" si="36"/>
        <v>0</v>
      </c>
      <c r="J149" s="21">
        <f t="shared" si="36"/>
        <v>0</v>
      </c>
      <c r="K149" s="21">
        <f t="shared" si="36"/>
        <v>0</v>
      </c>
      <c r="L149" s="21">
        <f t="shared" si="36"/>
        <v>0</v>
      </c>
      <c r="M149" s="21">
        <f t="shared" si="36"/>
        <v>0</v>
      </c>
      <c r="N149" s="21">
        <f t="shared" si="36"/>
        <v>0</v>
      </c>
      <c r="O149" s="21">
        <f t="shared" si="36"/>
        <v>0</v>
      </c>
      <c r="P149" s="21">
        <f t="shared" si="36"/>
        <v>0</v>
      </c>
      <c r="Q149" s="21">
        <f t="shared" si="36"/>
        <v>0</v>
      </c>
      <c r="R149" s="21">
        <f t="shared" si="36"/>
        <v>0</v>
      </c>
      <c r="S149" s="21">
        <f t="shared" si="36"/>
        <v>0</v>
      </c>
      <c r="T149" s="21">
        <f t="shared" si="36"/>
        <v>0</v>
      </c>
      <c r="U149" s="21">
        <f t="shared" si="36"/>
        <v>0</v>
      </c>
      <c r="V149" s="21">
        <f t="shared" si="36"/>
        <v>0</v>
      </c>
      <c r="W149" s="21">
        <f t="shared" si="36"/>
        <v>0</v>
      </c>
      <c r="X149" s="21">
        <f t="shared" si="36"/>
        <v>0</v>
      </c>
      <c r="Y149" s="21">
        <f t="shared" si="36"/>
        <v>0</v>
      </c>
      <c r="Z149" s="21">
        <f t="shared" si="36"/>
        <v>0</v>
      </c>
      <c r="AA149" s="21">
        <f t="shared" si="36"/>
        <v>0</v>
      </c>
      <c r="AB149" s="21">
        <f t="shared" si="36"/>
        <v>0</v>
      </c>
      <c r="AC149" s="21">
        <f t="shared" si="36"/>
        <v>0</v>
      </c>
      <c r="AD149" s="21">
        <f t="shared" si="36"/>
        <v>0</v>
      </c>
      <c r="AE149" s="21">
        <f t="shared" si="36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6.2224807505400673E-5</v>
      </c>
      <c r="D173" s="21">
        <f t="shared" ref="D173:AE173" si="37">+D182</f>
        <v>6.2224807505400687E-5</v>
      </c>
      <c r="E173" s="21">
        <f t="shared" si="37"/>
        <v>6.22248075054007E-5</v>
      </c>
      <c r="F173" s="21">
        <f t="shared" si="37"/>
        <v>6.2224807505400673E-5</v>
      </c>
      <c r="G173" s="21">
        <f t="shared" si="37"/>
        <v>6.2224807505400687E-5</v>
      </c>
      <c r="H173" s="21">
        <f t="shared" si="37"/>
        <v>6.2224807505400673E-5</v>
      </c>
      <c r="I173" s="21">
        <f t="shared" si="37"/>
        <v>6.2224807505400687E-5</v>
      </c>
      <c r="J173" s="21">
        <f t="shared" si="37"/>
        <v>6.2224807505400673E-5</v>
      </c>
      <c r="K173" s="21">
        <f t="shared" si="37"/>
        <v>6.2224807505400673E-5</v>
      </c>
      <c r="L173" s="21">
        <f t="shared" si="37"/>
        <v>6.2224807505400687E-5</v>
      </c>
      <c r="M173" s="21">
        <f t="shared" si="37"/>
        <v>6.2224807505400687E-5</v>
      </c>
      <c r="N173" s="21">
        <f t="shared" si="37"/>
        <v>6.22248075054007E-5</v>
      </c>
      <c r="O173" s="21">
        <f t="shared" si="37"/>
        <v>6.2224807505400687E-5</v>
      </c>
      <c r="P173" s="21">
        <f t="shared" si="37"/>
        <v>6.1893836285880103E-5</v>
      </c>
      <c r="Q173" s="21">
        <f t="shared" si="37"/>
        <v>6.1581399214407089E-5</v>
      </c>
      <c r="R173" s="21">
        <f t="shared" si="37"/>
        <v>6.1300328079349237E-5</v>
      </c>
      <c r="S173" s="21">
        <f t="shared" si="37"/>
        <v>6.1027871686096931E-5</v>
      </c>
      <c r="T173" s="21">
        <f t="shared" si="37"/>
        <v>6.0770990609778786E-5</v>
      </c>
      <c r="U173" s="21">
        <f t="shared" si="37"/>
        <v>6.0504842551972746E-5</v>
      </c>
      <c r="V173" s="21">
        <f t="shared" si="37"/>
        <v>6.0260070762747545E-5</v>
      </c>
      <c r="W173" s="21">
        <f t="shared" si="37"/>
        <v>6.0019966444714413E-5</v>
      </c>
      <c r="X173" s="21">
        <f t="shared" si="37"/>
        <v>5.9780379536058852E-5</v>
      </c>
      <c r="Y173" s="21">
        <f t="shared" si="37"/>
        <v>4.9662749799183164E-5</v>
      </c>
      <c r="Z173" s="21">
        <f t="shared" si="37"/>
        <v>3.9652299522131509E-5</v>
      </c>
      <c r="AA173" s="21">
        <f t="shared" si="37"/>
        <v>4.2021131234982567E-5</v>
      </c>
      <c r="AB173" s="21">
        <f t="shared" si="37"/>
        <v>4.4371313603975415E-5</v>
      </c>
      <c r="AC173" s="21">
        <f t="shared" si="37"/>
        <v>3.576078742702263E-5</v>
      </c>
      <c r="AD173" s="21">
        <f t="shared" si="37"/>
        <v>2.8990334091488973E-5</v>
      </c>
      <c r="AE173" s="21">
        <f t="shared" si="37"/>
        <v>2.221697517203872E-5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6.2224807505400673E-5</v>
      </c>
      <c r="D182" s="21">
        <f t="shared" ref="D182:AE182" si="38">+D183+D184+D185</f>
        <v>6.2224807505400687E-5</v>
      </c>
      <c r="E182" s="21">
        <f t="shared" si="38"/>
        <v>6.22248075054007E-5</v>
      </c>
      <c r="F182" s="21">
        <f t="shared" si="38"/>
        <v>6.2224807505400673E-5</v>
      </c>
      <c r="G182" s="21">
        <f t="shared" si="38"/>
        <v>6.2224807505400687E-5</v>
      </c>
      <c r="H182" s="21">
        <f t="shared" si="38"/>
        <v>6.2224807505400673E-5</v>
      </c>
      <c r="I182" s="21">
        <f t="shared" si="38"/>
        <v>6.2224807505400687E-5</v>
      </c>
      <c r="J182" s="21">
        <f t="shared" si="38"/>
        <v>6.2224807505400673E-5</v>
      </c>
      <c r="K182" s="21">
        <f t="shared" si="38"/>
        <v>6.2224807505400673E-5</v>
      </c>
      <c r="L182" s="21">
        <f t="shared" si="38"/>
        <v>6.2224807505400687E-5</v>
      </c>
      <c r="M182" s="21">
        <f t="shared" si="38"/>
        <v>6.2224807505400687E-5</v>
      </c>
      <c r="N182" s="21">
        <f t="shared" si="38"/>
        <v>6.22248075054007E-5</v>
      </c>
      <c r="O182" s="21">
        <f t="shared" si="38"/>
        <v>6.2224807505400687E-5</v>
      </c>
      <c r="P182" s="21">
        <f t="shared" si="38"/>
        <v>6.1893836285880103E-5</v>
      </c>
      <c r="Q182" s="21">
        <f t="shared" si="38"/>
        <v>6.1581399214407089E-5</v>
      </c>
      <c r="R182" s="21">
        <f t="shared" si="38"/>
        <v>6.1300328079349237E-5</v>
      </c>
      <c r="S182" s="21">
        <f t="shared" si="38"/>
        <v>6.1027871686096931E-5</v>
      </c>
      <c r="T182" s="21">
        <f t="shared" si="38"/>
        <v>6.0770990609778786E-5</v>
      </c>
      <c r="U182" s="21">
        <f t="shared" si="38"/>
        <v>6.0504842551972746E-5</v>
      </c>
      <c r="V182" s="21">
        <f t="shared" si="38"/>
        <v>6.0260070762747545E-5</v>
      </c>
      <c r="W182" s="21">
        <f t="shared" si="38"/>
        <v>6.0019966444714413E-5</v>
      </c>
      <c r="X182" s="21">
        <f t="shared" si="38"/>
        <v>5.9780379536058852E-5</v>
      </c>
      <c r="Y182" s="21">
        <f t="shared" si="38"/>
        <v>4.9662749799183164E-5</v>
      </c>
      <c r="Z182" s="21">
        <f t="shared" si="38"/>
        <v>3.9652299522131509E-5</v>
      </c>
      <c r="AA182" s="21">
        <f t="shared" si="38"/>
        <v>4.2021131234982567E-5</v>
      </c>
      <c r="AB182" s="21">
        <f t="shared" si="38"/>
        <v>4.4371313603975415E-5</v>
      </c>
      <c r="AC182" s="21">
        <f t="shared" si="38"/>
        <v>3.576078742702263E-5</v>
      </c>
      <c r="AD182" s="21">
        <f t="shared" si="38"/>
        <v>2.8990334091488973E-5</v>
      </c>
      <c r="AE182" s="21">
        <f t="shared" si="38"/>
        <v>2.221697517203872E-5</v>
      </c>
    </row>
    <row r="183" spans="1:31" x14ac:dyDescent="0.2">
      <c r="A183" s="13" t="s">
        <v>377</v>
      </c>
      <c r="B183" s="4" t="s">
        <v>378</v>
      </c>
      <c r="C183" s="27">
        <v>6.2224807505400673E-5</v>
      </c>
      <c r="D183" s="27">
        <v>6.2224807505400687E-5</v>
      </c>
      <c r="E183" s="27">
        <v>6.22248075054007E-5</v>
      </c>
      <c r="F183" s="27">
        <v>6.2224807505400673E-5</v>
      </c>
      <c r="G183" s="27">
        <v>6.2224807505400687E-5</v>
      </c>
      <c r="H183" s="27">
        <v>6.2224807505400673E-5</v>
      </c>
      <c r="I183" s="27">
        <v>6.2224807505400687E-5</v>
      </c>
      <c r="J183" s="27">
        <v>6.2224807505400673E-5</v>
      </c>
      <c r="K183" s="27">
        <v>6.2224807505400673E-5</v>
      </c>
      <c r="L183" s="27">
        <v>6.2224807505400687E-5</v>
      </c>
      <c r="M183" s="27">
        <v>6.2224807505400687E-5</v>
      </c>
      <c r="N183" s="27">
        <v>6.22248075054007E-5</v>
      </c>
      <c r="O183" s="27">
        <v>6.2224807505400687E-5</v>
      </c>
      <c r="P183" s="27">
        <v>6.1893836285880103E-5</v>
      </c>
      <c r="Q183" s="27">
        <v>6.1581399214407089E-5</v>
      </c>
      <c r="R183" s="27">
        <v>6.1300328079349237E-5</v>
      </c>
      <c r="S183" s="27">
        <v>6.1027871686096931E-5</v>
      </c>
      <c r="T183" s="27">
        <v>6.0770990609778786E-5</v>
      </c>
      <c r="U183" s="27">
        <v>6.0504842551972746E-5</v>
      </c>
      <c r="V183" s="27">
        <v>6.0260070762747545E-5</v>
      </c>
      <c r="W183" s="27">
        <v>6.0019966444714413E-5</v>
      </c>
      <c r="X183" s="27">
        <v>5.9780379536058852E-5</v>
      </c>
      <c r="Y183" s="27">
        <v>4.9662749799183164E-5</v>
      </c>
      <c r="Z183" s="27">
        <v>3.9652299522131509E-5</v>
      </c>
      <c r="AA183" s="27">
        <v>4.2021131234982567E-5</v>
      </c>
      <c r="AB183" s="27">
        <v>4.4371313603975415E-5</v>
      </c>
      <c r="AC183" s="27">
        <v>3.576078742702263E-5</v>
      </c>
      <c r="AD183" s="27">
        <v>2.8990334091488973E-5</v>
      </c>
      <c r="AE183" s="27">
        <v>2.221697517203872E-5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9">+C192+C216+C252+C257+C286+C287+C291+C294+C295+C296</f>
        <v>1.1584728062550111</v>
      </c>
      <c r="D191" s="28">
        <f t="shared" si="39"/>
        <v>1.1531482711577374</v>
      </c>
      <c r="E191" s="28">
        <f t="shared" si="39"/>
        <v>1.1952483417622892</v>
      </c>
      <c r="F191" s="28">
        <f t="shared" si="39"/>
        <v>1.2413283985216825</v>
      </c>
      <c r="G191" s="28">
        <f t="shared" si="39"/>
        <v>1.2633480084068653</v>
      </c>
      <c r="H191" s="28">
        <f t="shared" si="39"/>
        <v>1.2975260455084554</v>
      </c>
      <c r="I191" s="28">
        <f t="shared" si="39"/>
        <v>1.329599073189478</v>
      </c>
      <c r="J191" s="28">
        <f t="shared" si="39"/>
        <v>1.3675924904349503</v>
      </c>
      <c r="K191" s="28">
        <f t="shared" si="39"/>
        <v>1.3352949884241534</v>
      </c>
      <c r="L191" s="28">
        <f t="shared" si="39"/>
        <v>1.3327378398071061</v>
      </c>
      <c r="M191" s="28">
        <f t="shared" si="39"/>
        <v>1.2595594084761768</v>
      </c>
      <c r="N191" s="28">
        <f t="shared" si="39"/>
        <v>1.268237388131245</v>
      </c>
      <c r="O191" s="28">
        <f t="shared" si="39"/>
        <v>1.2712205952499955</v>
      </c>
      <c r="P191" s="28">
        <f t="shared" si="39"/>
        <v>1.1931998813254481</v>
      </c>
      <c r="Q191" s="28">
        <f t="shared" si="39"/>
        <v>1.2588024848239228</v>
      </c>
      <c r="R191" s="28">
        <f t="shared" si="39"/>
        <v>1.1788957294445472</v>
      </c>
      <c r="S191" s="28">
        <f t="shared" si="39"/>
        <v>1.1777781764817241</v>
      </c>
      <c r="T191" s="28">
        <f t="shared" si="39"/>
        <v>1.202002161280461</v>
      </c>
      <c r="U191" s="28">
        <f t="shared" si="39"/>
        <v>1.1966359094962862</v>
      </c>
      <c r="V191" s="28">
        <f t="shared" si="39"/>
        <v>1.1691872265401435</v>
      </c>
      <c r="W191" s="28">
        <f t="shared" si="39"/>
        <v>1.120308311746002</v>
      </c>
      <c r="X191" s="28">
        <f t="shared" si="39"/>
        <v>0.98584085505694041</v>
      </c>
      <c r="Y191" s="28">
        <f t="shared" si="39"/>
        <v>0.94635423329631507</v>
      </c>
      <c r="Z191" s="28">
        <f t="shared" si="39"/>
        <v>1.0023486424388171</v>
      </c>
      <c r="AA191" s="28">
        <f t="shared" si="39"/>
        <v>1.0418366588720418</v>
      </c>
      <c r="AB191" s="28">
        <f t="shared" si="39"/>
        <v>1.0570017159873</v>
      </c>
      <c r="AC191" s="28">
        <f t="shared" si="39"/>
        <v>1.0148845215952573</v>
      </c>
      <c r="AD191" s="28">
        <f t="shared" si="39"/>
        <v>0.95714033952393873</v>
      </c>
      <c r="AE191" s="28">
        <f t="shared" si="39"/>
        <v>0.90801530412791676</v>
      </c>
    </row>
    <row r="192" spans="1:31" x14ac:dyDescent="0.2">
      <c r="A192" s="80" t="s">
        <v>392</v>
      </c>
      <c r="B192" s="4" t="s">
        <v>393</v>
      </c>
      <c r="C192" s="21">
        <f t="shared" ref="C192:AE192" si="40">+C193++C201+C202+C206</f>
        <v>0</v>
      </c>
      <c r="D192" s="21">
        <f t="shared" si="40"/>
        <v>0</v>
      </c>
      <c r="E192" s="21">
        <f t="shared" si="40"/>
        <v>0</v>
      </c>
      <c r="F192" s="21">
        <f t="shared" si="40"/>
        <v>0</v>
      </c>
      <c r="G192" s="21">
        <f t="shared" si="40"/>
        <v>0</v>
      </c>
      <c r="H192" s="21">
        <f t="shared" si="40"/>
        <v>0</v>
      </c>
      <c r="I192" s="21">
        <f t="shared" si="40"/>
        <v>0</v>
      </c>
      <c r="J192" s="21">
        <f t="shared" si="40"/>
        <v>0</v>
      </c>
      <c r="K192" s="21">
        <f t="shared" si="40"/>
        <v>0</v>
      </c>
      <c r="L192" s="21">
        <f t="shared" si="40"/>
        <v>0</v>
      </c>
      <c r="M192" s="21">
        <f t="shared" si="40"/>
        <v>0</v>
      </c>
      <c r="N192" s="21">
        <f t="shared" si="40"/>
        <v>0</v>
      </c>
      <c r="O192" s="21">
        <f t="shared" si="40"/>
        <v>0</v>
      </c>
      <c r="P192" s="21">
        <f t="shared" si="40"/>
        <v>0</v>
      </c>
      <c r="Q192" s="21">
        <f t="shared" si="40"/>
        <v>0</v>
      </c>
      <c r="R192" s="21">
        <f t="shared" si="40"/>
        <v>0</v>
      </c>
      <c r="S192" s="21">
        <f t="shared" si="40"/>
        <v>0</v>
      </c>
      <c r="T192" s="21">
        <f t="shared" si="40"/>
        <v>0</v>
      </c>
      <c r="U192" s="21">
        <f t="shared" si="40"/>
        <v>0</v>
      </c>
      <c r="V192" s="21">
        <f t="shared" si="40"/>
        <v>0</v>
      </c>
      <c r="W192" s="21">
        <f t="shared" si="40"/>
        <v>0</v>
      </c>
      <c r="X192" s="21">
        <f t="shared" si="40"/>
        <v>0</v>
      </c>
      <c r="Y192" s="21">
        <f t="shared" si="40"/>
        <v>0</v>
      </c>
      <c r="Z192" s="21">
        <f t="shared" si="40"/>
        <v>0</v>
      </c>
      <c r="AA192" s="21">
        <f t="shared" si="40"/>
        <v>0</v>
      </c>
      <c r="AB192" s="21">
        <f t="shared" si="40"/>
        <v>0</v>
      </c>
      <c r="AC192" s="21">
        <f t="shared" si="40"/>
        <v>0</v>
      </c>
      <c r="AD192" s="21">
        <f t="shared" si="40"/>
        <v>0</v>
      </c>
      <c r="AE192" s="21">
        <f t="shared" si="40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1">+C194+C195</f>
        <v>0</v>
      </c>
      <c r="D193" s="21">
        <f t="shared" si="41"/>
        <v>0</v>
      </c>
      <c r="E193" s="21">
        <f t="shared" si="41"/>
        <v>0</v>
      </c>
      <c r="F193" s="21">
        <f t="shared" si="41"/>
        <v>0</v>
      </c>
      <c r="G193" s="21">
        <f t="shared" si="41"/>
        <v>0</v>
      </c>
      <c r="H193" s="21">
        <f t="shared" si="41"/>
        <v>0</v>
      </c>
      <c r="I193" s="21">
        <f t="shared" si="41"/>
        <v>0</v>
      </c>
      <c r="J193" s="21">
        <f t="shared" si="41"/>
        <v>0</v>
      </c>
      <c r="K193" s="21">
        <f t="shared" si="41"/>
        <v>0</v>
      </c>
      <c r="L193" s="21">
        <f t="shared" si="41"/>
        <v>0</v>
      </c>
      <c r="M193" s="21">
        <f t="shared" si="41"/>
        <v>0</v>
      </c>
      <c r="N193" s="21">
        <f t="shared" si="41"/>
        <v>0</v>
      </c>
      <c r="O193" s="21">
        <f t="shared" si="41"/>
        <v>0</v>
      </c>
      <c r="P193" s="21">
        <f t="shared" si="41"/>
        <v>0</v>
      </c>
      <c r="Q193" s="21">
        <f t="shared" si="41"/>
        <v>0</v>
      </c>
      <c r="R193" s="21">
        <f t="shared" si="41"/>
        <v>0</v>
      </c>
      <c r="S193" s="21">
        <f t="shared" si="41"/>
        <v>0</v>
      </c>
      <c r="T193" s="21">
        <f t="shared" si="41"/>
        <v>0</v>
      </c>
      <c r="U193" s="21">
        <f t="shared" si="41"/>
        <v>0</v>
      </c>
      <c r="V193" s="21">
        <f t="shared" si="41"/>
        <v>0</v>
      </c>
      <c r="W193" s="21">
        <f t="shared" si="41"/>
        <v>0</v>
      </c>
      <c r="X193" s="21">
        <f t="shared" si="41"/>
        <v>0</v>
      </c>
      <c r="Y193" s="21">
        <f t="shared" si="41"/>
        <v>0</v>
      </c>
      <c r="Z193" s="21">
        <f t="shared" si="41"/>
        <v>0</v>
      </c>
      <c r="AA193" s="21">
        <f t="shared" si="41"/>
        <v>0</v>
      </c>
      <c r="AB193" s="21">
        <f t="shared" si="41"/>
        <v>0</v>
      </c>
      <c r="AC193" s="21">
        <f t="shared" si="41"/>
        <v>0</v>
      </c>
      <c r="AD193" s="21">
        <f t="shared" si="41"/>
        <v>0</v>
      </c>
      <c r="AE193" s="21">
        <f t="shared" si="41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2">+C196+C197+C198+C199+C200</f>
        <v>0</v>
      </c>
      <c r="D195" s="21">
        <f t="shared" si="42"/>
        <v>0</v>
      </c>
      <c r="E195" s="21">
        <f t="shared" si="42"/>
        <v>0</v>
      </c>
      <c r="F195" s="21">
        <f t="shared" si="42"/>
        <v>0</v>
      </c>
      <c r="G195" s="21">
        <f t="shared" si="42"/>
        <v>0</v>
      </c>
      <c r="H195" s="21">
        <f t="shared" si="42"/>
        <v>0</v>
      </c>
      <c r="I195" s="21">
        <f t="shared" si="42"/>
        <v>0</v>
      </c>
      <c r="J195" s="21">
        <f t="shared" si="42"/>
        <v>0</v>
      </c>
      <c r="K195" s="21">
        <f t="shared" si="42"/>
        <v>0</v>
      </c>
      <c r="L195" s="21">
        <f t="shared" si="42"/>
        <v>0</v>
      </c>
      <c r="M195" s="21">
        <f t="shared" si="42"/>
        <v>0</v>
      </c>
      <c r="N195" s="21">
        <f t="shared" si="42"/>
        <v>0</v>
      </c>
      <c r="O195" s="21">
        <f t="shared" si="42"/>
        <v>0</v>
      </c>
      <c r="P195" s="21">
        <f t="shared" si="42"/>
        <v>0</v>
      </c>
      <c r="Q195" s="21">
        <f t="shared" si="42"/>
        <v>0</v>
      </c>
      <c r="R195" s="21">
        <f t="shared" si="42"/>
        <v>0</v>
      </c>
      <c r="S195" s="21">
        <f t="shared" si="42"/>
        <v>0</v>
      </c>
      <c r="T195" s="21">
        <f t="shared" si="42"/>
        <v>0</v>
      </c>
      <c r="U195" s="21">
        <f t="shared" si="42"/>
        <v>0</v>
      </c>
      <c r="V195" s="21">
        <f t="shared" si="42"/>
        <v>0</v>
      </c>
      <c r="W195" s="21">
        <f t="shared" si="42"/>
        <v>0</v>
      </c>
      <c r="X195" s="21">
        <f t="shared" si="42"/>
        <v>0</v>
      </c>
      <c r="Y195" s="21">
        <f t="shared" si="42"/>
        <v>0</v>
      </c>
      <c r="Z195" s="21">
        <f t="shared" si="42"/>
        <v>0</v>
      </c>
      <c r="AA195" s="21">
        <f t="shared" si="42"/>
        <v>0</v>
      </c>
      <c r="AB195" s="21">
        <f t="shared" si="42"/>
        <v>0</v>
      </c>
      <c r="AC195" s="21">
        <f t="shared" si="42"/>
        <v>0</v>
      </c>
      <c r="AD195" s="21">
        <f t="shared" si="42"/>
        <v>0</v>
      </c>
      <c r="AE195" s="21">
        <f t="shared" si="42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3">+C203+C204+C205</f>
        <v>0</v>
      </c>
      <c r="D202" s="21">
        <f t="shared" si="43"/>
        <v>0</v>
      </c>
      <c r="E202" s="21">
        <f t="shared" si="43"/>
        <v>0</v>
      </c>
      <c r="F202" s="21">
        <f t="shared" si="43"/>
        <v>0</v>
      </c>
      <c r="G202" s="21">
        <f t="shared" si="43"/>
        <v>0</v>
      </c>
      <c r="H202" s="21">
        <f t="shared" si="43"/>
        <v>0</v>
      </c>
      <c r="I202" s="21">
        <f t="shared" si="43"/>
        <v>0</v>
      </c>
      <c r="J202" s="21">
        <f t="shared" si="43"/>
        <v>0</v>
      </c>
      <c r="K202" s="21">
        <f t="shared" si="43"/>
        <v>0</v>
      </c>
      <c r="L202" s="21">
        <f t="shared" si="43"/>
        <v>0</v>
      </c>
      <c r="M202" s="21">
        <f t="shared" si="43"/>
        <v>0</v>
      </c>
      <c r="N202" s="21">
        <f t="shared" si="43"/>
        <v>0</v>
      </c>
      <c r="O202" s="21">
        <f t="shared" si="43"/>
        <v>0</v>
      </c>
      <c r="P202" s="21">
        <f t="shared" si="43"/>
        <v>0</v>
      </c>
      <c r="Q202" s="21">
        <f t="shared" si="43"/>
        <v>0</v>
      </c>
      <c r="R202" s="21">
        <f t="shared" si="43"/>
        <v>0</v>
      </c>
      <c r="S202" s="21">
        <f t="shared" si="43"/>
        <v>0</v>
      </c>
      <c r="T202" s="21">
        <f t="shared" si="43"/>
        <v>0</v>
      </c>
      <c r="U202" s="21">
        <f t="shared" si="43"/>
        <v>0</v>
      </c>
      <c r="V202" s="21">
        <f t="shared" si="43"/>
        <v>0</v>
      </c>
      <c r="W202" s="21">
        <f t="shared" si="43"/>
        <v>0</v>
      </c>
      <c r="X202" s="21">
        <f t="shared" si="43"/>
        <v>0</v>
      </c>
      <c r="Y202" s="21">
        <f t="shared" si="43"/>
        <v>0</v>
      </c>
      <c r="Z202" s="21">
        <f t="shared" si="43"/>
        <v>0</v>
      </c>
      <c r="AA202" s="21">
        <f t="shared" si="43"/>
        <v>0</v>
      </c>
      <c r="AB202" s="21">
        <f t="shared" si="43"/>
        <v>0</v>
      </c>
      <c r="AC202" s="21">
        <f t="shared" si="43"/>
        <v>0</v>
      </c>
      <c r="AD202" s="21">
        <f t="shared" si="43"/>
        <v>0</v>
      </c>
      <c r="AE202" s="21">
        <f t="shared" si="43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4">+C207+C208+C209+C210+C211+C212+C213</f>
        <v>0</v>
      </c>
      <c r="D206" s="21">
        <f t="shared" si="44"/>
        <v>0</v>
      </c>
      <c r="E206" s="21">
        <f t="shared" si="44"/>
        <v>0</v>
      </c>
      <c r="F206" s="21">
        <f t="shared" si="44"/>
        <v>0</v>
      </c>
      <c r="G206" s="21">
        <f t="shared" si="44"/>
        <v>0</v>
      </c>
      <c r="H206" s="21">
        <f t="shared" si="44"/>
        <v>0</v>
      </c>
      <c r="I206" s="21">
        <f t="shared" si="44"/>
        <v>0</v>
      </c>
      <c r="J206" s="21">
        <f t="shared" si="44"/>
        <v>0</v>
      </c>
      <c r="K206" s="21">
        <f t="shared" si="44"/>
        <v>0</v>
      </c>
      <c r="L206" s="21">
        <f t="shared" si="44"/>
        <v>0</v>
      </c>
      <c r="M206" s="21">
        <f t="shared" si="44"/>
        <v>0</v>
      </c>
      <c r="N206" s="21">
        <f t="shared" si="44"/>
        <v>0</v>
      </c>
      <c r="O206" s="21">
        <f t="shared" si="44"/>
        <v>0</v>
      </c>
      <c r="P206" s="21">
        <f t="shared" si="44"/>
        <v>0</v>
      </c>
      <c r="Q206" s="21">
        <f t="shared" si="44"/>
        <v>0</v>
      </c>
      <c r="R206" s="21">
        <f t="shared" si="44"/>
        <v>0</v>
      </c>
      <c r="S206" s="21">
        <f t="shared" si="44"/>
        <v>0</v>
      </c>
      <c r="T206" s="21">
        <f t="shared" si="44"/>
        <v>0</v>
      </c>
      <c r="U206" s="21">
        <f t="shared" si="44"/>
        <v>0</v>
      </c>
      <c r="V206" s="21">
        <f t="shared" si="44"/>
        <v>0</v>
      </c>
      <c r="W206" s="21">
        <f t="shared" si="44"/>
        <v>0</v>
      </c>
      <c r="X206" s="21">
        <f t="shared" si="44"/>
        <v>0</v>
      </c>
      <c r="Y206" s="21">
        <f t="shared" si="44"/>
        <v>0</v>
      </c>
      <c r="Z206" s="21">
        <f t="shared" si="44"/>
        <v>0</v>
      </c>
      <c r="AA206" s="21">
        <f t="shared" si="44"/>
        <v>0</v>
      </c>
      <c r="AB206" s="21">
        <f t="shared" si="44"/>
        <v>0</v>
      </c>
      <c r="AC206" s="21">
        <f t="shared" si="44"/>
        <v>0</v>
      </c>
      <c r="AD206" s="21">
        <f t="shared" si="44"/>
        <v>0</v>
      </c>
      <c r="AE206" s="21">
        <f t="shared" si="44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5">+C214+C215</f>
        <v>0</v>
      </c>
      <c r="D213" s="21">
        <f t="shared" si="45"/>
        <v>0</v>
      </c>
      <c r="E213" s="21">
        <f t="shared" si="45"/>
        <v>0</v>
      </c>
      <c r="F213" s="21">
        <f t="shared" si="45"/>
        <v>0</v>
      </c>
      <c r="G213" s="21">
        <f t="shared" si="45"/>
        <v>0</v>
      </c>
      <c r="H213" s="21">
        <f t="shared" si="45"/>
        <v>0</v>
      </c>
      <c r="I213" s="21">
        <f t="shared" si="45"/>
        <v>0</v>
      </c>
      <c r="J213" s="21">
        <f t="shared" si="45"/>
        <v>0</v>
      </c>
      <c r="K213" s="21">
        <f t="shared" si="45"/>
        <v>0</v>
      </c>
      <c r="L213" s="21">
        <f t="shared" si="45"/>
        <v>0</v>
      </c>
      <c r="M213" s="21">
        <f t="shared" si="45"/>
        <v>0</v>
      </c>
      <c r="N213" s="21">
        <f t="shared" si="45"/>
        <v>0</v>
      </c>
      <c r="O213" s="21">
        <f t="shared" si="45"/>
        <v>0</v>
      </c>
      <c r="P213" s="21">
        <f t="shared" si="45"/>
        <v>0</v>
      </c>
      <c r="Q213" s="21">
        <f t="shared" si="45"/>
        <v>0</v>
      </c>
      <c r="R213" s="21">
        <f t="shared" si="45"/>
        <v>0</v>
      </c>
      <c r="S213" s="21">
        <f t="shared" si="45"/>
        <v>0</v>
      </c>
      <c r="T213" s="21">
        <f t="shared" si="45"/>
        <v>0</v>
      </c>
      <c r="U213" s="21">
        <f t="shared" si="45"/>
        <v>0</v>
      </c>
      <c r="V213" s="21">
        <f t="shared" si="45"/>
        <v>0</v>
      </c>
      <c r="W213" s="21">
        <f t="shared" si="45"/>
        <v>0</v>
      </c>
      <c r="X213" s="21">
        <f t="shared" si="45"/>
        <v>0</v>
      </c>
      <c r="Y213" s="21">
        <f t="shared" si="45"/>
        <v>0</v>
      </c>
      <c r="Z213" s="21">
        <f t="shared" si="45"/>
        <v>0</v>
      </c>
      <c r="AA213" s="21">
        <f t="shared" si="45"/>
        <v>0</v>
      </c>
      <c r="AB213" s="21">
        <f t="shared" si="45"/>
        <v>0</v>
      </c>
      <c r="AC213" s="21">
        <f t="shared" si="45"/>
        <v>0</v>
      </c>
      <c r="AD213" s="21">
        <f t="shared" si="45"/>
        <v>0</v>
      </c>
      <c r="AE213" s="21">
        <f t="shared" si="45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6">+C217+C225+C226+C230+C240</f>
        <v>1.5598870796308775E-2</v>
      </c>
      <c r="D216" s="21">
        <f t="shared" si="46"/>
        <v>1.5951371949364346E-2</v>
      </c>
      <c r="E216" s="21">
        <f t="shared" si="46"/>
        <v>1.58048528763775E-2</v>
      </c>
      <c r="F216" s="21">
        <f t="shared" si="46"/>
        <v>1.567498847653177E-2</v>
      </c>
      <c r="G216" s="21">
        <f t="shared" si="46"/>
        <v>1.5976753818904635E-2</v>
      </c>
      <c r="H216" s="21">
        <f t="shared" si="46"/>
        <v>1.673818101080482E-2</v>
      </c>
      <c r="I216" s="21">
        <f t="shared" si="46"/>
        <v>1.726455060815869E-2</v>
      </c>
      <c r="J216" s="21">
        <f t="shared" si="46"/>
        <v>1.7938802126026145E-2</v>
      </c>
      <c r="K216" s="21">
        <f t="shared" si="46"/>
        <v>1.7783252371199335E-2</v>
      </c>
      <c r="L216" s="21">
        <f t="shared" si="46"/>
        <v>1.7829274676901562E-2</v>
      </c>
      <c r="M216" s="21">
        <f t="shared" si="46"/>
        <v>1.6903386299023444E-2</v>
      </c>
      <c r="N216" s="21">
        <f t="shared" si="46"/>
        <v>2.5251318217079904E-2</v>
      </c>
      <c r="O216" s="21">
        <f t="shared" si="46"/>
        <v>2.4794640225007873E-2</v>
      </c>
      <c r="P216" s="21">
        <f t="shared" si="46"/>
        <v>2.2737725920768906E-2</v>
      </c>
      <c r="Q216" s="21">
        <f t="shared" si="46"/>
        <v>2.271853329671375E-2</v>
      </c>
      <c r="R216" s="21">
        <f t="shared" si="46"/>
        <v>2.346736465927049E-2</v>
      </c>
      <c r="S216" s="21">
        <f t="shared" si="46"/>
        <v>2.4229711251782381E-2</v>
      </c>
      <c r="T216" s="21">
        <f t="shared" si="46"/>
        <v>2.2685246915075782E-2</v>
      </c>
      <c r="U216" s="21">
        <f t="shared" si="46"/>
        <v>2.162882141584712E-2</v>
      </c>
      <c r="V216" s="21">
        <f t="shared" si="46"/>
        <v>2.0890700066577342E-2</v>
      </c>
      <c r="W216" s="21">
        <f t="shared" si="46"/>
        <v>2.0934430435295519E-2</v>
      </c>
      <c r="X216" s="21">
        <f t="shared" si="46"/>
        <v>2.1142433404833384E-2</v>
      </c>
      <c r="Y216" s="21">
        <f t="shared" si="46"/>
        <v>2.3619394032614271E-2</v>
      </c>
      <c r="Z216" s="21">
        <f t="shared" si="46"/>
        <v>2.2796849014126111E-2</v>
      </c>
      <c r="AA216" s="21">
        <f t="shared" si="46"/>
        <v>2.1622205877868575E-2</v>
      </c>
      <c r="AB216" s="21">
        <f t="shared" si="46"/>
        <v>2.2122145519491525E-2</v>
      </c>
      <c r="AC216" s="21">
        <f t="shared" si="46"/>
        <v>2.2023941535479631E-2</v>
      </c>
      <c r="AD216" s="21">
        <f t="shared" si="46"/>
        <v>2.1358689772754902E-2</v>
      </c>
      <c r="AE216" s="21">
        <f t="shared" si="46"/>
        <v>2.1463122979488665E-2</v>
      </c>
    </row>
    <row r="217" spans="1:31" x14ac:dyDescent="0.2">
      <c r="A217" s="80" t="s">
        <v>441</v>
      </c>
      <c r="B217" s="4" t="s">
        <v>395</v>
      </c>
      <c r="C217" s="21">
        <f t="shared" ref="C217:AE217" si="47">+C218+C219</f>
        <v>4.2925912709032297E-3</v>
      </c>
      <c r="D217" s="21">
        <f t="shared" si="47"/>
        <v>4.3417933395063077E-3</v>
      </c>
      <c r="E217" s="21">
        <f t="shared" si="47"/>
        <v>4.3912003902213939E-3</v>
      </c>
      <c r="F217" s="21">
        <f t="shared" si="47"/>
        <v>4.4408124230484874E-3</v>
      </c>
      <c r="G217" s="21">
        <f t="shared" si="47"/>
        <v>4.4906294379875875E-3</v>
      </c>
      <c r="H217" s="21">
        <f t="shared" si="47"/>
        <v>4.5406514350386923E-3</v>
      </c>
      <c r="I217" s="21">
        <f t="shared" si="47"/>
        <v>4.5908784142018062E-3</v>
      </c>
      <c r="J217" s="21">
        <f t="shared" si="47"/>
        <v>4.6413103754769265E-3</v>
      </c>
      <c r="K217" s="21">
        <f t="shared" si="47"/>
        <v>4.3747105260184644E-3</v>
      </c>
      <c r="L217" s="21">
        <f t="shared" si="47"/>
        <v>4.1066100845169257E-3</v>
      </c>
      <c r="M217" s="21">
        <f t="shared" si="47"/>
        <v>3.8370090509723099E-3</v>
      </c>
      <c r="N217" s="21">
        <f t="shared" si="47"/>
        <v>3.5659074253846187E-3</v>
      </c>
      <c r="O217" s="21">
        <f t="shared" si="47"/>
        <v>3.2933052077538496E-3</v>
      </c>
      <c r="P217" s="21">
        <f t="shared" si="47"/>
        <v>3.0192023980800029E-3</v>
      </c>
      <c r="Q217" s="21">
        <f t="shared" si="47"/>
        <v>2.7435989963630805E-3</v>
      </c>
      <c r="R217" s="21">
        <f t="shared" si="47"/>
        <v>2.4664950026030801E-3</v>
      </c>
      <c r="S217" s="21">
        <f t="shared" si="47"/>
        <v>2.1878904168000039E-3</v>
      </c>
      <c r="T217" s="21">
        <f t="shared" si="47"/>
        <v>1.9077852389538488E-3</v>
      </c>
      <c r="U217" s="21">
        <f t="shared" si="47"/>
        <v>1.6913672655482648E-3</v>
      </c>
      <c r="V217" s="21">
        <f t="shared" si="47"/>
        <v>1.4737899974633921E-3</v>
      </c>
      <c r="W217" s="21">
        <f t="shared" si="47"/>
        <v>1.255053434699232E-3</v>
      </c>
      <c r="X217" s="21">
        <f t="shared" si="47"/>
        <v>1.0351575772557828E-3</v>
      </c>
      <c r="Y217" s="21">
        <f t="shared" si="47"/>
        <v>1.5199081365677208E-3</v>
      </c>
      <c r="Z217" s="21">
        <f t="shared" si="47"/>
        <v>2.0071564256119493E-3</v>
      </c>
      <c r="AA217" s="21">
        <f t="shared" si="47"/>
        <v>1.8148164160155568E-3</v>
      </c>
      <c r="AB217" s="21">
        <f t="shared" si="47"/>
        <v>1.6214582287887081E-3</v>
      </c>
      <c r="AC217" s="21">
        <f t="shared" si="47"/>
        <v>1.4907714286265408E-3</v>
      </c>
      <c r="AD217" s="21">
        <f t="shared" si="47"/>
        <v>1.3559163553826571E-3</v>
      </c>
      <c r="AE217" s="21">
        <f t="shared" si="47"/>
        <v>1.2210612821387733E-3</v>
      </c>
    </row>
    <row r="218" spans="1:31" x14ac:dyDescent="0.2">
      <c r="A218" s="80" t="s">
        <v>442</v>
      </c>
      <c r="B218" s="4" t="s">
        <v>397</v>
      </c>
      <c r="C218" s="27">
        <v>4.2925912709032297E-3</v>
      </c>
      <c r="D218" s="27">
        <v>4.3417933395063077E-3</v>
      </c>
      <c r="E218" s="27">
        <v>4.3912003902213939E-3</v>
      </c>
      <c r="F218" s="27">
        <v>4.4408124230484874E-3</v>
      </c>
      <c r="G218" s="27">
        <v>4.4906294379875875E-3</v>
      </c>
      <c r="H218" s="27">
        <v>4.5406514350386923E-3</v>
      </c>
      <c r="I218" s="27">
        <v>4.5908784142018062E-3</v>
      </c>
      <c r="J218" s="27">
        <v>4.6413103754769265E-3</v>
      </c>
      <c r="K218" s="27">
        <v>4.3747105260184644E-3</v>
      </c>
      <c r="L218" s="27">
        <v>4.1066100845169257E-3</v>
      </c>
      <c r="M218" s="27">
        <v>3.8370090509723099E-3</v>
      </c>
      <c r="N218" s="27">
        <v>3.5659074253846187E-3</v>
      </c>
      <c r="O218" s="27">
        <v>3.2933052077538496E-3</v>
      </c>
      <c r="P218" s="27">
        <v>3.0192023980800029E-3</v>
      </c>
      <c r="Q218" s="27">
        <v>2.7435989963630805E-3</v>
      </c>
      <c r="R218" s="27">
        <v>2.4664950026030801E-3</v>
      </c>
      <c r="S218" s="27">
        <v>2.1878904168000039E-3</v>
      </c>
      <c r="T218" s="27">
        <v>1.9077852389538488E-3</v>
      </c>
      <c r="U218" s="27">
        <v>1.6913672655482648E-3</v>
      </c>
      <c r="V218" s="27">
        <v>1.4737899974633921E-3</v>
      </c>
      <c r="W218" s="27">
        <v>1.255053434699232E-3</v>
      </c>
      <c r="X218" s="27">
        <v>1.0351575772557828E-3</v>
      </c>
      <c r="Y218" s="27">
        <v>1.5199081365677208E-3</v>
      </c>
      <c r="Z218" s="27">
        <v>2.0071564256119493E-3</v>
      </c>
      <c r="AA218" s="27">
        <v>1.8148164160155568E-3</v>
      </c>
      <c r="AB218" s="27">
        <v>1.6214582287887081E-3</v>
      </c>
      <c r="AC218" s="27">
        <v>1.4907714286265408E-3</v>
      </c>
      <c r="AD218" s="27">
        <v>1.3559163553826571E-3</v>
      </c>
      <c r="AE218" s="27">
        <v>1.2210612821387733E-3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48">+D220+D221+D222+D223+D224</f>
        <v>0</v>
      </c>
      <c r="E219" s="21">
        <f t="shared" si="48"/>
        <v>0</v>
      </c>
      <c r="F219" s="21">
        <f t="shared" si="48"/>
        <v>0</v>
      </c>
      <c r="G219" s="21">
        <f t="shared" si="48"/>
        <v>0</v>
      </c>
      <c r="H219" s="21">
        <f t="shared" si="48"/>
        <v>0</v>
      </c>
      <c r="I219" s="21">
        <f t="shared" si="48"/>
        <v>0</v>
      </c>
      <c r="J219" s="21">
        <f t="shared" si="48"/>
        <v>0</v>
      </c>
      <c r="K219" s="21">
        <f t="shared" si="48"/>
        <v>0</v>
      </c>
      <c r="L219" s="21">
        <f t="shared" si="48"/>
        <v>0</v>
      </c>
      <c r="M219" s="21">
        <f t="shared" si="48"/>
        <v>0</v>
      </c>
      <c r="N219" s="21">
        <f t="shared" si="48"/>
        <v>0</v>
      </c>
      <c r="O219" s="21">
        <f t="shared" si="48"/>
        <v>0</v>
      </c>
      <c r="P219" s="21">
        <f t="shared" si="48"/>
        <v>0</v>
      </c>
      <c r="Q219" s="21">
        <f t="shared" si="48"/>
        <v>0</v>
      </c>
      <c r="R219" s="21">
        <f t="shared" si="48"/>
        <v>0</v>
      </c>
      <c r="S219" s="21">
        <f t="shared" si="48"/>
        <v>0</v>
      </c>
      <c r="T219" s="21">
        <f t="shared" si="48"/>
        <v>0</v>
      </c>
      <c r="U219" s="21">
        <f t="shared" si="48"/>
        <v>0</v>
      </c>
      <c r="V219" s="21">
        <f t="shared" si="48"/>
        <v>0</v>
      </c>
      <c r="W219" s="21">
        <f t="shared" si="48"/>
        <v>0</v>
      </c>
      <c r="X219" s="21">
        <f t="shared" si="48"/>
        <v>0</v>
      </c>
      <c r="Y219" s="21">
        <f t="shared" si="48"/>
        <v>0</v>
      </c>
      <c r="Z219" s="21">
        <f t="shared" si="48"/>
        <v>0</v>
      </c>
      <c r="AA219" s="21">
        <f t="shared" si="48"/>
        <v>0</v>
      </c>
      <c r="AB219" s="21">
        <f t="shared" si="48"/>
        <v>0</v>
      </c>
      <c r="AC219" s="21">
        <f t="shared" si="48"/>
        <v>0</v>
      </c>
      <c r="AD219" s="21">
        <f t="shared" si="48"/>
        <v>0</v>
      </c>
      <c r="AE219" s="21">
        <f t="shared" si="48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49">+C227+C228+C229</f>
        <v>3.6318112213678628E-3</v>
      </c>
      <c r="D226" s="21">
        <f t="shared" si="49"/>
        <v>3.6661796477443801E-3</v>
      </c>
      <c r="E226" s="21">
        <f t="shared" si="49"/>
        <v>3.147652509950357E-3</v>
      </c>
      <c r="F226" s="21">
        <f t="shared" si="49"/>
        <v>2.9547819312788978E-3</v>
      </c>
      <c r="G226" s="21">
        <f t="shared" si="49"/>
        <v>3.0082126405397468E-3</v>
      </c>
      <c r="H226" s="21">
        <f t="shared" si="49"/>
        <v>2.3216159159440259E-3</v>
      </c>
      <c r="I226" s="21">
        <f t="shared" si="49"/>
        <v>2.2507227831261986E-3</v>
      </c>
      <c r="J226" s="21">
        <f t="shared" si="49"/>
        <v>2.1856551510692698E-3</v>
      </c>
      <c r="K226" s="21">
        <f t="shared" si="49"/>
        <v>2.0484426285755832E-3</v>
      </c>
      <c r="L226" s="21">
        <f t="shared" si="49"/>
        <v>1.8849456501928183E-3</v>
      </c>
      <c r="M226" s="21">
        <f t="shared" si="49"/>
        <v>1.7373669547386635E-3</v>
      </c>
      <c r="N226" s="21">
        <f t="shared" si="49"/>
        <v>3.9714225728937286E-3</v>
      </c>
      <c r="O226" s="21">
        <f t="shared" si="49"/>
        <v>3.9538432163174625E-3</v>
      </c>
      <c r="P226" s="21">
        <f t="shared" si="49"/>
        <v>3.5162325550227797E-3</v>
      </c>
      <c r="Q226" s="21">
        <f t="shared" si="49"/>
        <v>4.5747098705225756E-3</v>
      </c>
      <c r="R226" s="21">
        <f t="shared" si="49"/>
        <v>5.8678936035414337E-3</v>
      </c>
      <c r="S226" s="21">
        <f t="shared" si="49"/>
        <v>6.9452186192224766E-3</v>
      </c>
      <c r="T226" s="21">
        <f t="shared" si="49"/>
        <v>6.7566689661580203E-3</v>
      </c>
      <c r="U226" s="21">
        <f t="shared" si="49"/>
        <v>6.4114688171250196E-3</v>
      </c>
      <c r="V226" s="21">
        <f t="shared" si="49"/>
        <v>6.2113348315574529E-3</v>
      </c>
      <c r="W226" s="21">
        <f t="shared" si="49"/>
        <v>6.5414296474163788E-3</v>
      </c>
      <c r="X226" s="21">
        <f t="shared" si="49"/>
        <v>6.7779559701994715E-3</v>
      </c>
      <c r="Y226" s="21">
        <f t="shared" si="49"/>
        <v>7.512961411484843E-3</v>
      </c>
      <c r="Z226" s="21">
        <f t="shared" si="49"/>
        <v>6.7103749337348584E-3</v>
      </c>
      <c r="AA226" s="21">
        <f t="shared" si="49"/>
        <v>6.3353668213677865E-3</v>
      </c>
      <c r="AB226" s="21">
        <f t="shared" si="49"/>
        <v>6.7452925760652449E-3</v>
      </c>
      <c r="AC226" s="21">
        <f t="shared" si="49"/>
        <v>6.8236237567741703E-3</v>
      </c>
      <c r="AD226" s="21">
        <f t="shared" si="49"/>
        <v>6.580489770215363E-3</v>
      </c>
      <c r="AE226" s="21">
        <f t="shared" si="49"/>
        <v>6.7045703163690802E-3</v>
      </c>
    </row>
    <row r="227" spans="1:31" x14ac:dyDescent="0.2">
      <c r="A227" s="80" t="s">
        <v>451</v>
      </c>
      <c r="B227" s="4" t="s">
        <v>415</v>
      </c>
      <c r="C227" s="27">
        <v>4.8440700253516577E-4</v>
      </c>
      <c r="D227" s="27">
        <v>4.889910255991809E-4</v>
      </c>
      <c r="E227" s="27">
        <v>4.1983044393840296E-4</v>
      </c>
      <c r="F227" s="27">
        <v>3.9410557741952144E-4</v>
      </c>
      <c r="G227" s="27">
        <v>4.0123210689442838E-4</v>
      </c>
      <c r="H227" s="27">
        <v>3.0965458784413738E-4</v>
      </c>
      <c r="I227" s="27">
        <v>3.0019893944298592E-4</v>
      </c>
      <c r="J227" s="27">
        <v>2.9152028995225424E-4</v>
      </c>
      <c r="K227" s="27">
        <v>2.7321903400029368E-4</v>
      </c>
      <c r="L227" s="27">
        <v>2.514119861130076E-4</v>
      </c>
      <c r="M227" s="27">
        <v>2.3172810136635701E-4</v>
      </c>
      <c r="N227" s="27">
        <v>5.2970399260217728E-4</v>
      </c>
      <c r="O227" s="27">
        <v>5.2735927727790488E-4</v>
      </c>
      <c r="P227" s="27">
        <v>4.6899124661926568E-4</v>
      </c>
      <c r="Q227" s="27">
        <v>6.1016979153813195E-4</v>
      </c>
      <c r="R227" s="27">
        <v>7.8265322133572136E-4</v>
      </c>
      <c r="S227" s="27">
        <v>9.2634565185958895E-4</v>
      </c>
      <c r="T227" s="27">
        <v>9.0119710566516451E-4</v>
      </c>
      <c r="U227" s="27">
        <v>8.5515468790844289E-4</v>
      </c>
      <c r="V227" s="27">
        <v>8.2846103613386419E-4</v>
      </c>
      <c r="W227" s="27">
        <v>8.7248872109773083E-4</v>
      </c>
      <c r="X227" s="27">
        <v>9.0403634294710386E-4</v>
      </c>
      <c r="Y227" s="27">
        <v>1.0020705636040867E-3</v>
      </c>
      <c r="Z227" s="27">
        <v>8.950224583295787E-4</v>
      </c>
      <c r="AA227" s="27">
        <v>8.450042870740568E-4</v>
      </c>
      <c r="AB227" s="27">
        <v>8.9967973521592722E-4</v>
      </c>
      <c r="AC227" s="27">
        <v>9.101274622973915E-4</v>
      </c>
      <c r="AD227" s="27">
        <v>8.7769851749143902E-4</v>
      </c>
      <c r="AE227" s="27">
        <v>8.9424824482352511E-4</v>
      </c>
    </row>
    <row r="228" spans="1:31" x14ac:dyDescent="0.2">
      <c r="A228" s="80" t="s">
        <v>452</v>
      </c>
      <c r="B228" s="4" t="s">
        <v>417</v>
      </c>
      <c r="C228" s="27">
        <v>1.083314309132845E-5</v>
      </c>
      <c r="D228" s="27">
        <v>1.0935658904532081E-5</v>
      </c>
      <c r="E228" s="27">
        <v>9.3889709469063571E-6</v>
      </c>
      <c r="F228" s="27">
        <v>8.8136672073941771E-6</v>
      </c>
      <c r="G228" s="27">
        <v>8.9730429248016309E-6</v>
      </c>
      <c r="H228" s="27">
        <v>6.9250288320478008E-6</v>
      </c>
      <c r="I228" s="27">
        <v>6.7135653486240071E-6</v>
      </c>
      <c r="J228" s="27">
        <v>6.5194784521081866E-6</v>
      </c>
      <c r="K228" s="27">
        <v>6.1101942686818288E-6</v>
      </c>
      <c r="L228" s="27">
        <v>5.6225075322679137E-6</v>
      </c>
      <c r="M228" s="27">
        <v>5.1823026241272588E-6</v>
      </c>
      <c r="N228" s="27">
        <v>1.1846152342710598E-5</v>
      </c>
      <c r="O228" s="27">
        <v>1.1793715783198992E-5</v>
      </c>
      <c r="P228" s="27">
        <v>1.0488389425869586E-5</v>
      </c>
      <c r="Q228" s="27">
        <v>1.3645667026167264E-5</v>
      </c>
      <c r="R228" s="27">
        <v>1.7503038340168332E-5</v>
      </c>
      <c r="S228" s="27">
        <v>2.0716535776949966E-5</v>
      </c>
      <c r="T228" s="27">
        <v>2.0154120704423623E-5</v>
      </c>
      <c r="U228" s="27">
        <v>1.9124440916107439E-5</v>
      </c>
      <c r="V228" s="27">
        <v>1.8527471533355562E-5</v>
      </c>
      <c r="W228" s="27">
        <v>1.9512094399452284E-5</v>
      </c>
      <c r="X228" s="27">
        <v>2.0217616615061809E-5</v>
      </c>
      <c r="Y228" s="27">
        <v>2.2410026581610269E-5</v>
      </c>
      <c r="Z228" s="27">
        <v>2.0016032613675936E-5</v>
      </c>
      <c r="AA228" s="27">
        <v>1.8897440183050815E-5</v>
      </c>
      <c r="AB228" s="27">
        <v>2.0120186654929886E-5</v>
      </c>
      <c r="AC228" s="27">
        <v>2.0353836709244353E-5</v>
      </c>
      <c r="AD228" s="27">
        <v>1.9628604832857158E-5</v>
      </c>
      <c r="AE228" s="27">
        <v>1.9998718318774288E-5</v>
      </c>
    </row>
    <row r="229" spans="1:31" x14ac:dyDescent="0.2">
      <c r="A229" s="80" t="s">
        <v>453</v>
      </c>
      <c r="B229" s="4" t="s">
        <v>419</v>
      </c>
      <c r="C229" s="27">
        <v>3.1365710757413688E-3</v>
      </c>
      <c r="D229" s="27">
        <v>3.1662529632406674E-3</v>
      </c>
      <c r="E229" s="27">
        <v>2.7184330950650475E-3</v>
      </c>
      <c r="F229" s="27">
        <v>2.551862686651982E-3</v>
      </c>
      <c r="G229" s="27">
        <v>2.598007490720517E-3</v>
      </c>
      <c r="H229" s="27">
        <v>2.0050362992678405E-3</v>
      </c>
      <c r="I229" s="27">
        <v>1.9438102783345887E-3</v>
      </c>
      <c r="J229" s="27">
        <v>1.8876153826649074E-3</v>
      </c>
      <c r="K229" s="27">
        <v>1.7691134003066078E-3</v>
      </c>
      <c r="L229" s="27">
        <v>1.6279111565475428E-3</v>
      </c>
      <c r="M229" s="27">
        <v>1.5004565507481793E-3</v>
      </c>
      <c r="N229" s="27">
        <v>3.4298724279488409E-3</v>
      </c>
      <c r="O229" s="27">
        <v>3.4146902232563589E-3</v>
      </c>
      <c r="P229" s="27">
        <v>3.0367529189776442E-3</v>
      </c>
      <c r="Q229" s="27">
        <v>3.9508944119582765E-3</v>
      </c>
      <c r="R229" s="27">
        <v>5.0677373438655438E-3</v>
      </c>
      <c r="S229" s="27">
        <v>5.9981564315859381E-3</v>
      </c>
      <c r="T229" s="27">
        <v>5.8353177397884324E-3</v>
      </c>
      <c r="U229" s="27">
        <v>5.5371896883004692E-3</v>
      </c>
      <c r="V229" s="27">
        <v>5.3643463238902331E-3</v>
      </c>
      <c r="W229" s="27">
        <v>5.6494288319191956E-3</v>
      </c>
      <c r="X229" s="27">
        <v>5.8537020106373058E-3</v>
      </c>
      <c r="Y229" s="27">
        <v>6.4884808212991463E-3</v>
      </c>
      <c r="Z229" s="27">
        <v>5.7953364427916036E-3</v>
      </c>
      <c r="AA229" s="27">
        <v>5.4714650941106793E-3</v>
      </c>
      <c r="AB229" s="27">
        <v>5.8254926541943877E-3</v>
      </c>
      <c r="AC229" s="27">
        <v>5.8931424577675345E-3</v>
      </c>
      <c r="AD229" s="27">
        <v>5.6831626478910666E-3</v>
      </c>
      <c r="AE229" s="27">
        <v>5.7903233532267812E-3</v>
      </c>
    </row>
    <row r="230" spans="1:31" x14ac:dyDescent="0.2">
      <c r="A230" s="80" t="s">
        <v>454</v>
      </c>
      <c r="B230" s="4" t="s">
        <v>421</v>
      </c>
      <c r="C230" s="21">
        <f t="shared" ref="C230:AE230" si="50">+C231+C232+C233+C234+C235+C236+C237</f>
        <v>6.2719848372784406E-4</v>
      </c>
      <c r="D230" s="21">
        <f t="shared" si="50"/>
        <v>6.4584465307794786E-4</v>
      </c>
      <c r="E230" s="21">
        <f t="shared" si="50"/>
        <v>6.6449082242805188E-4</v>
      </c>
      <c r="F230" s="21">
        <f t="shared" si="50"/>
        <v>6.8313699177815568E-4</v>
      </c>
      <c r="G230" s="21">
        <f t="shared" si="50"/>
        <v>7.0178316112825948E-4</v>
      </c>
      <c r="H230" s="21">
        <f t="shared" si="50"/>
        <v>7.204293304783635E-4</v>
      </c>
      <c r="I230" s="21">
        <f t="shared" si="50"/>
        <v>7.3907549982846741E-4</v>
      </c>
      <c r="J230" s="21">
        <f t="shared" si="50"/>
        <v>7.5772166917857122E-4</v>
      </c>
      <c r="K230" s="21">
        <f t="shared" si="50"/>
        <v>7.7244424686785705E-4</v>
      </c>
      <c r="L230" s="21">
        <f t="shared" si="50"/>
        <v>7.8716682455714268E-4</v>
      </c>
      <c r="M230" s="21">
        <f t="shared" si="50"/>
        <v>8.018894022464283E-4</v>
      </c>
      <c r="N230" s="21">
        <f t="shared" si="50"/>
        <v>8.1661197993571414E-4</v>
      </c>
      <c r="O230" s="21">
        <f t="shared" si="50"/>
        <v>8.3133455762499976E-4</v>
      </c>
      <c r="P230" s="21">
        <f t="shared" si="50"/>
        <v>8.4605713531428538E-4</v>
      </c>
      <c r="Q230" s="21">
        <f t="shared" si="50"/>
        <v>8.6077971300357111E-4</v>
      </c>
      <c r="R230" s="21">
        <f t="shared" si="50"/>
        <v>8.7550229069285695E-4</v>
      </c>
      <c r="S230" s="21">
        <f t="shared" si="50"/>
        <v>8.9022486838214257E-4</v>
      </c>
      <c r="T230" s="21">
        <f t="shared" si="50"/>
        <v>9.0494744607142841E-4</v>
      </c>
      <c r="U230" s="21">
        <f t="shared" si="50"/>
        <v>9.1967002376071435E-4</v>
      </c>
      <c r="V230" s="21">
        <f t="shared" si="50"/>
        <v>9.3439260145000008E-4</v>
      </c>
      <c r="W230" s="21">
        <f t="shared" si="50"/>
        <v>9.4911517913928581E-4</v>
      </c>
      <c r="X230" s="21">
        <f t="shared" si="50"/>
        <v>9.6383775682857176E-4</v>
      </c>
      <c r="Y230" s="21">
        <f t="shared" si="50"/>
        <v>9.7856033451785749E-4</v>
      </c>
      <c r="Z230" s="21">
        <f t="shared" si="50"/>
        <v>9.9328291220714322E-4</v>
      </c>
      <c r="AA230" s="21">
        <f t="shared" si="50"/>
        <v>1.0080054898964292E-3</v>
      </c>
      <c r="AB230" s="21">
        <f t="shared" si="50"/>
        <v>1.0227280675857149E-3</v>
      </c>
      <c r="AC230" s="21">
        <f t="shared" si="50"/>
        <v>1.0374506452750008E-3</v>
      </c>
      <c r="AD230" s="21">
        <f t="shared" si="50"/>
        <v>1.0521732229642866E-3</v>
      </c>
      <c r="AE230" s="21">
        <f t="shared" si="50"/>
        <v>1.0668958006535725E-3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6.2719848372784406E-4</v>
      </c>
      <c r="D235" s="27">
        <v>6.4584465307794786E-4</v>
      </c>
      <c r="E235" s="27">
        <v>6.6449082242805188E-4</v>
      </c>
      <c r="F235" s="27">
        <v>6.8313699177815568E-4</v>
      </c>
      <c r="G235" s="27">
        <v>7.0178316112825948E-4</v>
      </c>
      <c r="H235" s="27">
        <v>7.204293304783635E-4</v>
      </c>
      <c r="I235" s="27">
        <v>7.3907549982846741E-4</v>
      </c>
      <c r="J235" s="27">
        <v>7.5772166917857122E-4</v>
      </c>
      <c r="K235" s="27">
        <v>7.7244424686785705E-4</v>
      </c>
      <c r="L235" s="27">
        <v>7.8716682455714268E-4</v>
      </c>
      <c r="M235" s="27">
        <v>8.018894022464283E-4</v>
      </c>
      <c r="N235" s="27">
        <v>8.1661197993571414E-4</v>
      </c>
      <c r="O235" s="27">
        <v>8.3133455762499976E-4</v>
      </c>
      <c r="P235" s="27">
        <v>8.4605713531428538E-4</v>
      </c>
      <c r="Q235" s="27">
        <v>8.6077971300357111E-4</v>
      </c>
      <c r="R235" s="27">
        <v>8.7550229069285695E-4</v>
      </c>
      <c r="S235" s="27">
        <v>8.9022486838214257E-4</v>
      </c>
      <c r="T235" s="27">
        <v>9.0494744607142841E-4</v>
      </c>
      <c r="U235" s="27">
        <v>9.1967002376071435E-4</v>
      </c>
      <c r="V235" s="27">
        <v>9.3439260145000008E-4</v>
      </c>
      <c r="W235" s="27">
        <v>9.4911517913928581E-4</v>
      </c>
      <c r="X235" s="27">
        <v>9.6383775682857176E-4</v>
      </c>
      <c r="Y235" s="27">
        <v>9.7856033451785749E-4</v>
      </c>
      <c r="Z235" s="27">
        <v>9.9328291220714322E-4</v>
      </c>
      <c r="AA235" s="27">
        <v>1.0080054898964292E-3</v>
      </c>
      <c r="AB235" s="27">
        <v>1.0227280675857149E-3</v>
      </c>
      <c r="AC235" s="27">
        <v>1.0374506452750008E-3</v>
      </c>
      <c r="AD235" s="27">
        <v>1.0521732229642866E-3</v>
      </c>
      <c r="AE235" s="27">
        <v>1.0668958006535725E-3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1">+C238+C239</f>
        <v>0</v>
      </c>
      <c r="D237" s="21">
        <f t="shared" si="51"/>
        <v>0</v>
      </c>
      <c r="E237" s="21">
        <f t="shared" si="51"/>
        <v>0</v>
      </c>
      <c r="F237" s="21">
        <f t="shared" si="51"/>
        <v>0</v>
      </c>
      <c r="G237" s="21">
        <f t="shared" si="51"/>
        <v>0</v>
      </c>
      <c r="H237" s="21">
        <f t="shared" si="51"/>
        <v>0</v>
      </c>
      <c r="I237" s="21">
        <f t="shared" si="51"/>
        <v>0</v>
      </c>
      <c r="J237" s="21">
        <f t="shared" si="51"/>
        <v>0</v>
      </c>
      <c r="K237" s="21">
        <f t="shared" si="51"/>
        <v>0</v>
      </c>
      <c r="L237" s="21">
        <f t="shared" si="51"/>
        <v>0</v>
      </c>
      <c r="M237" s="21">
        <f t="shared" si="51"/>
        <v>0</v>
      </c>
      <c r="N237" s="21">
        <f t="shared" si="51"/>
        <v>0</v>
      </c>
      <c r="O237" s="21">
        <f t="shared" si="51"/>
        <v>0</v>
      </c>
      <c r="P237" s="21">
        <f t="shared" si="51"/>
        <v>0</v>
      </c>
      <c r="Q237" s="21">
        <f t="shared" si="51"/>
        <v>0</v>
      </c>
      <c r="R237" s="21">
        <f t="shared" si="51"/>
        <v>0</v>
      </c>
      <c r="S237" s="21">
        <f t="shared" si="51"/>
        <v>0</v>
      </c>
      <c r="T237" s="21">
        <f t="shared" si="51"/>
        <v>0</v>
      </c>
      <c r="U237" s="21">
        <f t="shared" si="51"/>
        <v>0</v>
      </c>
      <c r="V237" s="21">
        <f t="shared" si="51"/>
        <v>0</v>
      </c>
      <c r="W237" s="21">
        <f t="shared" si="51"/>
        <v>0</v>
      </c>
      <c r="X237" s="21">
        <f t="shared" si="51"/>
        <v>0</v>
      </c>
      <c r="Y237" s="21">
        <f t="shared" si="51"/>
        <v>0</v>
      </c>
      <c r="Z237" s="21">
        <f t="shared" si="51"/>
        <v>0</v>
      </c>
      <c r="AA237" s="21">
        <f t="shared" si="51"/>
        <v>0</v>
      </c>
      <c r="AB237" s="21">
        <f t="shared" si="51"/>
        <v>0</v>
      </c>
      <c r="AC237" s="21">
        <f t="shared" si="51"/>
        <v>0</v>
      </c>
      <c r="AD237" s="21">
        <f t="shared" si="51"/>
        <v>0</v>
      </c>
      <c r="AE237" s="21">
        <f t="shared" si="51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7.0472698203098375E-3</v>
      </c>
      <c r="D240" s="21">
        <f t="shared" ref="D240:AE240" si="52">+D241+D242+D243+D244</f>
        <v>7.2975543090357115E-3</v>
      </c>
      <c r="E240" s="21">
        <f t="shared" si="52"/>
        <v>7.6015091537776948E-3</v>
      </c>
      <c r="F240" s="21">
        <f t="shared" si="52"/>
        <v>7.5962571304262292E-3</v>
      </c>
      <c r="G240" s="21">
        <f t="shared" si="52"/>
        <v>7.7761285792490413E-3</v>
      </c>
      <c r="H240" s="21">
        <f t="shared" si="52"/>
        <v>9.1554843293437382E-3</v>
      </c>
      <c r="I240" s="21">
        <f t="shared" si="52"/>
        <v>9.6838739110022189E-3</v>
      </c>
      <c r="J240" s="21">
        <f t="shared" si="52"/>
        <v>1.0354114930301375E-2</v>
      </c>
      <c r="K240" s="21">
        <f t="shared" si="52"/>
        <v>1.0587654969737429E-2</v>
      </c>
      <c r="L240" s="21">
        <f t="shared" si="52"/>
        <v>1.1050552117634675E-2</v>
      </c>
      <c r="M240" s="21">
        <f t="shared" si="52"/>
        <v>1.0527120891066045E-2</v>
      </c>
      <c r="N240" s="21">
        <f t="shared" si="52"/>
        <v>1.6897376238865842E-2</v>
      </c>
      <c r="O240" s="21">
        <f t="shared" si="52"/>
        <v>1.6716157243311561E-2</v>
      </c>
      <c r="P240" s="21">
        <f t="shared" si="52"/>
        <v>1.5356233832351839E-2</v>
      </c>
      <c r="Q240" s="21">
        <f t="shared" si="52"/>
        <v>1.4539444716824522E-2</v>
      </c>
      <c r="R240" s="21">
        <f t="shared" si="52"/>
        <v>1.4257473762433116E-2</v>
      </c>
      <c r="S240" s="21">
        <f t="shared" si="52"/>
        <v>1.4206377347377758E-2</v>
      </c>
      <c r="T240" s="21">
        <f t="shared" si="52"/>
        <v>1.3115845263892485E-2</v>
      </c>
      <c r="U240" s="21">
        <f t="shared" si="52"/>
        <v>1.260631530941312E-2</v>
      </c>
      <c r="V240" s="21">
        <f t="shared" si="52"/>
        <v>1.2271182636106498E-2</v>
      </c>
      <c r="W240" s="21">
        <f t="shared" si="52"/>
        <v>1.2188832174040624E-2</v>
      </c>
      <c r="X240" s="21">
        <f t="shared" si="52"/>
        <v>1.2365482100549559E-2</v>
      </c>
      <c r="Y240" s="21">
        <f t="shared" si="52"/>
        <v>1.3607964150043849E-2</v>
      </c>
      <c r="Z240" s="21">
        <f t="shared" si="52"/>
        <v>1.308603474257216E-2</v>
      </c>
      <c r="AA240" s="21">
        <f t="shared" si="52"/>
        <v>1.2464017150588803E-2</v>
      </c>
      <c r="AB240" s="21">
        <f t="shared" si="52"/>
        <v>1.2732666647051857E-2</v>
      </c>
      <c r="AC240" s="21">
        <f t="shared" si="52"/>
        <v>1.2672095704803921E-2</v>
      </c>
      <c r="AD240" s="21">
        <f t="shared" si="52"/>
        <v>1.2370110424192594E-2</v>
      </c>
      <c r="AE240" s="21">
        <f t="shared" si="52"/>
        <v>1.2470595580327239E-2</v>
      </c>
    </row>
    <row r="241" spans="1:31" x14ac:dyDescent="0.2">
      <c r="A241" s="80" t="s">
        <v>466</v>
      </c>
      <c r="B241" s="4" t="s">
        <v>395</v>
      </c>
      <c r="C241" s="27">
        <v>3.0048138896322609E-3</v>
      </c>
      <c r="D241" s="27">
        <v>3.0392553376544151E-3</v>
      </c>
      <c r="E241" s="27">
        <v>3.0738402731549756E-3</v>
      </c>
      <c r="F241" s="27">
        <v>3.1085686961339412E-3</v>
      </c>
      <c r="G241" s="27">
        <v>3.143440606591311E-3</v>
      </c>
      <c r="H241" s="27">
        <v>3.1784560045270845E-3</v>
      </c>
      <c r="I241" s="27">
        <v>3.213614889941264E-3</v>
      </c>
      <c r="J241" s="27">
        <v>3.248917262833848E-3</v>
      </c>
      <c r="K241" s="27">
        <v>3.0622973682129244E-3</v>
      </c>
      <c r="L241" s="27">
        <v>2.8746270591618471E-3</v>
      </c>
      <c r="M241" s="27">
        <v>2.685906335680617E-3</v>
      </c>
      <c r="N241" s="27">
        <v>2.4961351977692329E-3</v>
      </c>
      <c r="O241" s="27">
        <v>2.3053136454276942E-3</v>
      </c>
      <c r="P241" s="27">
        <v>2.1134416786560018E-3</v>
      </c>
      <c r="Q241" s="27">
        <v>1.920519297454156E-3</v>
      </c>
      <c r="R241" s="27">
        <v>1.7265465018221559E-3</v>
      </c>
      <c r="S241" s="27">
        <v>1.5315232917600024E-3</v>
      </c>
      <c r="T241" s="27">
        <v>1.3354496672676938E-3</v>
      </c>
      <c r="U241" s="27">
        <v>1.1839570858837853E-3</v>
      </c>
      <c r="V241" s="27">
        <v>1.0316529982243743E-3</v>
      </c>
      <c r="W241" s="27">
        <v>8.7853740428946235E-4</v>
      </c>
      <c r="X241" s="27">
        <v>7.2461030407904796E-4</v>
      </c>
      <c r="Y241" s="27">
        <v>1.0639356955974043E-3</v>
      </c>
      <c r="Z241" s="27">
        <v>1.4050094979283642E-3</v>
      </c>
      <c r="AA241" s="27">
        <v>1.2703714912108896E-3</v>
      </c>
      <c r="AB241" s="27">
        <v>1.1350207601520956E-3</v>
      </c>
      <c r="AC241" s="27">
        <v>1.0435400000385787E-3</v>
      </c>
      <c r="AD241" s="27">
        <v>9.4914144876785981E-4</v>
      </c>
      <c r="AE241" s="27">
        <v>8.5474289749714141E-4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1.5336619957662004E-3</v>
      </c>
      <c r="D243" s="27">
        <v>1.674920359069504E-3</v>
      </c>
      <c r="E243" s="27">
        <v>1.8697055909105119E-3</v>
      </c>
      <c r="F243" s="27">
        <v>1.7551404671796655E-3</v>
      </c>
      <c r="G243" s="27">
        <v>1.8255553281446922E-3</v>
      </c>
      <c r="H243" s="27">
        <v>3.0953110029031997E-3</v>
      </c>
      <c r="I243" s="27">
        <v>3.5139570217470853E-3</v>
      </c>
      <c r="J243" s="27">
        <v>4.0743109907532419E-3</v>
      </c>
      <c r="K243" s="27">
        <v>4.4355806140530763E-3</v>
      </c>
      <c r="L243" s="27">
        <v>5.0272577602442558E-3</v>
      </c>
      <c r="M243" s="27">
        <v>4.6336569463997137E-3</v>
      </c>
      <c r="N243" s="27">
        <v>1.1134793121353754E-2</v>
      </c>
      <c r="O243" s="27">
        <v>1.1085505367383867E-2</v>
      </c>
      <c r="P243" s="27">
        <v>9.858563612438696E-3</v>
      </c>
      <c r="Q243" s="27">
        <v>9.1758065673560821E-3</v>
      </c>
      <c r="R243" s="27">
        <v>9.0289180978395337E-3</v>
      </c>
      <c r="S243" s="27">
        <v>9.1139545820891846E-3</v>
      </c>
      <c r="T243" s="27">
        <v>8.1606058123390793E-3</v>
      </c>
      <c r="U243" s="27">
        <v>7.743678128486477E-3</v>
      </c>
      <c r="V243" s="27">
        <v>7.5019592320821234E-3</v>
      </c>
      <c r="W243" s="27">
        <v>7.5138340531940191E-3</v>
      </c>
      <c r="X243" s="27">
        <v>7.7855207691562246E-3</v>
      </c>
      <c r="Y243" s="27">
        <v>8.6297871163750137E-3</v>
      </c>
      <c r="Z243" s="27">
        <v>7.7078935958152222E-3</v>
      </c>
      <c r="AA243" s="27">
        <v>7.1616236997921962E-3</v>
      </c>
      <c r="AB243" s="27">
        <v>7.5067336165569017E-3</v>
      </c>
      <c r="AC243" s="27">
        <v>7.4787531236653396E-3</v>
      </c>
      <c r="AD243" s="27">
        <v>7.212276083567587E-3</v>
      </c>
      <c r="AE243" s="27">
        <v>7.3482694802158074E-3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2.5087939349113767E-3</v>
      </c>
      <c r="D244" s="21">
        <f t="shared" ref="D244:AE244" si="53">+D245+D246+D247+D248+D249+D250+D251</f>
        <v>2.5833786123117919E-3</v>
      </c>
      <c r="E244" s="21">
        <f t="shared" si="53"/>
        <v>2.6579632897122079E-3</v>
      </c>
      <c r="F244" s="21">
        <f t="shared" si="53"/>
        <v>2.7325479671126227E-3</v>
      </c>
      <c r="G244" s="21">
        <f t="shared" si="53"/>
        <v>2.8071326445130384E-3</v>
      </c>
      <c r="H244" s="21">
        <f t="shared" si="53"/>
        <v>2.881717321913454E-3</v>
      </c>
      <c r="I244" s="21">
        <f t="shared" si="53"/>
        <v>2.9563019993138697E-3</v>
      </c>
      <c r="J244" s="21">
        <f t="shared" si="53"/>
        <v>3.0308866767142853E-3</v>
      </c>
      <c r="K244" s="21">
        <f t="shared" si="53"/>
        <v>3.0897769874714282E-3</v>
      </c>
      <c r="L244" s="21">
        <f t="shared" si="53"/>
        <v>3.1486672982285707E-3</v>
      </c>
      <c r="M244" s="21">
        <f t="shared" si="53"/>
        <v>3.2075576089857136E-3</v>
      </c>
      <c r="N244" s="21">
        <f t="shared" si="53"/>
        <v>3.2664479197428565E-3</v>
      </c>
      <c r="O244" s="21">
        <f t="shared" si="53"/>
        <v>3.325338230499999E-3</v>
      </c>
      <c r="P244" s="21">
        <f t="shared" si="53"/>
        <v>3.3842285412571415E-3</v>
      </c>
      <c r="Q244" s="21">
        <f t="shared" si="53"/>
        <v>3.4431188520142844E-3</v>
      </c>
      <c r="R244" s="21">
        <f t="shared" si="53"/>
        <v>3.5020091627714278E-3</v>
      </c>
      <c r="S244" s="21">
        <f t="shared" si="53"/>
        <v>3.5608994735285707E-3</v>
      </c>
      <c r="T244" s="21">
        <f t="shared" si="53"/>
        <v>3.6197897842857136E-3</v>
      </c>
      <c r="U244" s="21">
        <f t="shared" si="53"/>
        <v>3.6786800950428574E-3</v>
      </c>
      <c r="V244" s="21">
        <f t="shared" si="53"/>
        <v>3.7375704058000003E-3</v>
      </c>
      <c r="W244" s="21">
        <f t="shared" si="53"/>
        <v>3.7964607165571432E-3</v>
      </c>
      <c r="X244" s="21">
        <f t="shared" si="53"/>
        <v>3.855351027314287E-3</v>
      </c>
      <c r="Y244" s="21">
        <f t="shared" si="53"/>
        <v>3.91424133807143E-3</v>
      </c>
      <c r="Z244" s="21">
        <f t="shared" si="53"/>
        <v>3.9731316488285729E-3</v>
      </c>
      <c r="AA244" s="21">
        <f t="shared" si="53"/>
        <v>4.0320219595857175E-3</v>
      </c>
      <c r="AB244" s="21">
        <f t="shared" si="53"/>
        <v>4.0909122703428604E-3</v>
      </c>
      <c r="AC244" s="21">
        <f t="shared" si="53"/>
        <v>4.1498025811000034E-3</v>
      </c>
      <c r="AD244" s="21">
        <f t="shared" si="53"/>
        <v>4.2086928918571463E-3</v>
      </c>
      <c r="AE244" s="21">
        <f t="shared" si="53"/>
        <v>4.2675832026142901E-3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2.5087939349113767E-3</v>
      </c>
      <c r="D249" s="27">
        <v>2.5833786123117919E-3</v>
      </c>
      <c r="E249" s="27">
        <v>2.6579632897122079E-3</v>
      </c>
      <c r="F249" s="27">
        <v>2.7325479671126227E-3</v>
      </c>
      <c r="G249" s="27">
        <v>2.8071326445130384E-3</v>
      </c>
      <c r="H249" s="27">
        <v>2.881717321913454E-3</v>
      </c>
      <c r="I249" s="27">
        <v>2.9563019993138697E-3</v>
      </c>
      <c r="J249" s="27">
        <v>3.0308866767142853E-3</v>
      </c>
      <c r="K249" s="27">
        <v>3.0897769874714282E-3</v>
      </c>
      <c r="L249" s="27">
        <v>3.1486672982285707E-3</v>
      </c>
      <c r="M249" s="27">
        <v>3.2075576089857136E-3</v>
      </c>
      <c r="N249" s="27">
        <v>3.2664479197428565E-3</v>
      </c>
      <c r="O249" s="27">
        <v>3.325338230499999E-3</v>
      </c>
      <c r="P249" s="27">
        <v>3.3842285412571415E-3</v>
      </c>
      <c r="Q249" s="27">
        <v>3.4431188520142844E-3</v>
      </c>
      <c r="R249" s="27">
        <v>3.5020091627714278E-3</v>
      </c>
      <c r="S249" s="27">
        <v>3.5608994735285707E-3</v>
      </c>
      <c r="T249" s="27">
        <v>3.6197897842857136E-3</v>
      </c>
      <c r="U249" s="27">
        <v>3.6786800950428574E-3</v>
      </c>
      <c r="V249" s="27">
        <v>3.7375704058000003E-3</v>
      </c>
      <c r="W249" s="27">
        <v>3.7964607165571432E-3</v>
      </c>
      <c r="X249" s="27">
        <v>3.855351027314287E-3</v>
      </c>
      <c r="Y249" s="27">
        <v>3.91424133807143E-3</v>
      </c>
      <c r="Z249" s="27">
        <v>3.9731316488285729E-3</v>
      </c>
      <c r="AA249" s="27">
        <v>4.0320219595857175E-3</v>
      </c>
      <c r="AB249" s="27">
        <v>4.0909122703428604E-3</v>
      </c>
      <c r="AC249" s="27">
        <v>4.1498025811000034E-3</v>
      </c>
      <c r="AD249" s="27">
        <v>4.2086928918571463E-3</v>
      </c>
      <c r="AE249" s="27">
        <v>4.2675832026142901E-3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4">+C253+C254++C255+C256</f>
        <v>0</v>
      </c>
      <c r="D252" s="21">
        <f t="shared" si="54"/>
        <v>0</v>
      </c>
      <c r="E252" s="21">
        <f t="shared" si="54"/>
        <v>0</v>
      </c>
      <c r="F252" s="21">
        <f t="shared" si="54"/>
        <v>0</v>
      </c>
      <c r="G252" s="21">
        <f t="shared" si="54"/>
        <v>0</v>
      </c>
      <c r="H252" s="21">
        <f t="shared" si="54"/>
        <v>0</v>
      </c>
      <c r="I252" s="21">
        <f t="shared" si="54"/>
        <v>0</v>
      </c>
      <c r="J252" s="21">
        <f t="shared" si="54"/>
        <v>0</v>
      </c>
      <c r="K252" s="21">
        <f t="shared" si="54"/>
        <v>0</v>
      </c>
      <c r="L252" s="21">
        <f t="shared" si="54"/>
        <v>0</v>
      </c>
      <c r="M252" s="21">
        <f t="shared" si="54"/>
        <v>0</v>
      </c>
      <c r="N252" s="21">
        <f t="shared" si="54"/>
        <v>0</v>
      </c>
      <c r="O252" s="21">
        <f t="shared" si="54"/>
        <v>0</v>
      </c>
      <c r="P252" s="21">
        <f t="shared" si="54"/>
        <v>0</v>
      </c>
      <c r="Q252" s="21">
        <f t="shared" si="54"/>
        <v>0</v>
      </c>
      <c r="R252" s="21">
        <f t="shared" si="54"/>
        <v>0</v>
      </c>
      <c r="S252" s="21">
        <f t="shared" si="54"/>
        <v>0</v>
      </c>
      <c r="T252" s="21">
        <f t="shared" si="54"/>
        <v>0</v>
      </c>
      <c r="U252" s="21">
        <f t="shared" si="54"/>
        <v>0</v>
      </c>
      <c r="V252" s="21">
        <f t="shared" si="54"/>
        <v>0</v>
      </c>
      <c r="W252" s="21">
        <f t="shared" si="54"/>
        <v>0</v>
      </c>
      <c r="X252" s="21">
        <f t="shared" si="54"/>
        <v>0</v>
      </c>
      <c r="Y252" s="21">
        <f t="shared" si="54"/>
        <v>0</v>
      </c>
      <c r="Z252" s="21">
        <f t="shared" si="54"/>
        <v>0</v>
      </c>
      <c r="AA252" s="21">
        <f t="shared" si="54"/>
        <v>0</v>
      </c>
      <c r="AB252" s="21">
        <f t="shared" si="54"/>
        <v>0</v>
      </c>
      <c r="AC252" s="21">
        <f t="shared" si="54"/>
        <v>0</v>
      </c>
      <c r="AD252" s="21">
        <f t="shared" si="54"/>
        <v>0</v>
      </c>
      <c r="AE252" s="21">
        <f t="shared" si="54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5">+C258+C269</f>
        <v>1.1327296542334238</v>
      </c>
      <c r="D257" s="21">
        <f t="shared" si="55"/>
        <v>1.1282019964050565</v>
      </c>
      <c r="E257" s="21">
        <f t="shared" si="55"/>
        <v>1.1713006586835848</v>
      </c>
      <c r="F257" s="21">
        <f t="shared" si="55"/>
        <v>1.2180437012165546</v>
      </c>
      <c r="G257" s="21">
        <f t="shared" si="55"/>
        <v>1.2400631857706861</v>
      </c>
      <c r="H257" s="21">
        <f t="shared" si="55"/>
        <v>1.2737639458968868</v>
      </c>
      <c r="I257" s="21">
        <f t="shared" si="55"/>
        <v>1.3087112853779672</v>
      </c>
      <c r="J257" s="21">
        <f t="shared" si="55"/>
        <v>1.3422899975643308</v>
      </c>
      <c r="K257" s="21">
        <f t="shared" si="55"/>
        <v>1.3107639085458458</v>
      </c>
      <c r="L257" s="21">
        <f t="shared" si="55"/>
        <v>1.3095383321958587</v>
      </c>
      <c r="M257" s="21">
        <f t="shared" si="55"/>
        <v>1.2365504017812075</v>
      </c>
      <c r="N257" s="21">
        <f t="shared" si="55"/>
        <v>1.2364510830933726</v>
      </c>
      <c r="O257" s="21">
        <f t="shared" si="55"/>
        <v>1.2399894586084124</v>
      </c>
      <c r="P257" s="21">
        <f t="shared" si="55"/>
        <v>1.16443506835223</v>
      </c>
      <c r="Q257" s="21">
        <f t="shared" si="55"/>
        <v>1.2300493365462417</v>
      </c>
      <c r="R257" s="21">
        <f t="shared" si="55"/>
        <v>1.1501444353219981</v>
      </c>
      <c r="S257" s="21">
        <f t="shared" si="55"/>
        <v>1.149190074332189</v>
      </c>
      <c r="T257" s="21">
        <f t="shared" si="55"/>
        <v>1.1762927792730273</v>
      </c>
      <c r="U257" s="21">
        <f t="shared" si="55"/>
        <v>1.1717918937588925</v>
      </c>
      <c r="V257" s="21">
        <f t="shared" si="55"/>
        <v>1.1450182653890251</v>
      </c>
      <c r="W257" s="21">
        <f t="shared" si="55"/>
        <v>1.0959623706173431</v>
      </c>
      <c r="X257" s="21">
        <f t="shared" si="55"/>
        <v>0.96132129032714841</v>
      </c>
      <c r="Y257" s="21">
        <f t="shared" si="55"/>
        <v>0.92005556888548257</v>
      </c>
      <c r="Z257" s="21">
        <f t="shared" si="55"/>
        <v>0.97624407441581329</v>
      </c>
      <c r="AA257" s="21">
        <f t="shared" si="55"/>
        <v>1.0167320082261979</v>
      </c>
      <c r="AB257" s="21">
        <f t="shared" si="55"/>
        <v>1.0310006730988823</v>
      </c>
      <c r="AC257" s="21">
        <f t="shared" si="55"/>
        <v>0.99051236774948181</v>
      </c>
      <c r="AD257" s="21">
        <f t="shared" si="55"/>
        <v>0.93524495312344258</v>
      </c>
      <c r="AE257" s="21">
        <f t="shared" si="55"/>
        <v>0.886023771542228</v>
      </c>
    </row>
    <row r="258" spans="1:31" x14ac:dyDescent="0.2">
      <c r="A258" s="80" t="s">
        <v>488</v>
      </c>
      <c r="B258" s="4" t="s">
        <v>489</v>
      </c>
      <c r="C258" s="21">
        <f t="shared" ref="C258:AE258" si="56">+C259+C260+C264+C265+C266+C267+C268</f>
        <v>0.89349167245949768</v>
      </c>
      <c r="D258" s="21">
        <f t="shared" si="56"/>
        <v>0.89059711283758747</v>
      </c>
      <c r="E258" s="21">
        <f t="shared" si="56"/>
        <v>0.92448063710199069</v>
      </c>
      <c r="F258" s="21">
        <f t="shared" si="56"/>
        <v>0.96105766690437844</v>
      </c>
      <c r="G258" s="21">
        <f t="shared" si="56"/>
        <v>0.97924226781359458</v>
      </c>
      <c r="H258" s="21">
        <f t="shared" si="56"/>
        <v>1.0046022928955325</v>
      </c>
      <c r="I258" s="21">
        <f t="shared" si="56"/>
        <v>1.0323604599114198</v>
      </c>
      <c r="J258" s="21">
        <f t="shared" si="56"/>
        <v>1.0601637630034904</v>
      </c>
      <c r="K258" s="21">
        <f t="shared" si="56"/>
        <v>1.035034244528066</v>
      </c>
      <c r="L258" s="21">
        <f t="shared" si="56"/>
        <v>1.0321611337543</v>
      </c>
      <c r="M258" s="21">
        <f t="shared" si="56"/>
        <v>0.9758286913763029</v>
      </c>
      <c r="N258" s="21">
        <f t="shared" si="56"/>
        <v>0.97213040488633651</v>
      </c>
      <c r="O258" s="21">
        <f t="shared" si="56"/>
        <v>0.97339699445137762</v>
      </c>
      <c r="P258" s="21">
        <f t="shared" si="56"/>
        <v>0.91542564961090389</v>
      </c>
      <c r="Q258" s="21">
        <f t="shared" si="56"/>
        <v>0.96405846734241429</v>
      </c>
      <c r="R258" s="21">
        <f t="shared" si="56"/>
        <v>0.90251356202337374</v>
      </c>
      <c r="S258" s="21">
        <f t="shared" si="56"/>
        <v>0.90019854101643115</v>
      </c>
      <c r="T258" s="21">
        <f t="shared" si="56"/>
        <v>0.9193607835460933</v>
      </c>
      <c r="U258" s="21">
        <f t="shared" si="56"/>
        <v>0.912849019347587</v>
      </c>
      <c r="V258" s="21">
        <f t="shared" si="56"/>
        <v>0.88942730479829613</v>
      </c>
      <c r="W258" s="21">
        <f t="shared" si="56"/>
        <v>0.84936945810167208</v>
      </c>
      <c r="X258" s="21">
        <f t="shared" si="56"/>
        <v>0.74537276396204821</v>
      </c>
      <c r="Y258" s="21">
        <f t="shared" si="56"/>
        <v>0.71692528339292316</v>
      </c>
      <c r="Z258" s="21">
        <f t="shared" si="56"/>
        <v>0.76302457799313861</v>
      </c>
      <c r="AA258" s="21">
        <f t="shared" si="56"/>
        <v>0.7954428114036588</v>
      </c>
      <c r="AB258" s="21">
        <f t="shared" si="56"/>
        <v>0.80749954772612775</v>
      </c>
      <c r="AC258" s="21">
        <f t="shared" si="56"/>
        <v>0.77363550877652054</v>
      </c>
      <c r="AD258" s="21">
        <f t="shared" si="56"/>
        <v>0.72781200746303665</v>
      </c>
      <c r="AE258" s="21">
        <f t="shared" si="56"/>
        <v>0.68676499929933565</v>
      </c>
    </row>
    <row r="259" spans="1:31" x14ac:dyDescent="0.2">
      <c r="A259" s="80" t="s">
        <v>490</v>
      </c>
      <c r="B259" s="4" t="s">
        <v>491</v>
      </c>
      <c r="C259" s="27">
        <v>0.18023054444203346</v>
      </c>
      <c r="D259" s="27">
        <v>0.17235293074256938</v>
      </c>
      <c r="E259" s="27">
        <v>0.19032702508305846</v>
      </c>
      <c r="F259" s="27">
        <v>0.21349028149993879</v>
      </c>
      <c r="G259" s="27">
        <v>0.21372756665081871</v>
      </c>
      <c r="H259" s="27">
        <v>0.23529971066305064</v>
      </c>
      <c r="I259" s="27">
        <v>0.24478318348514727</v>
      </c>
      <c r="J259" s="27">
        <v>0.24116808281248758</v>
      </c>
      <c r="K259" s="27">
        <v>0.23409742899497801</v>
      </c>
      <c r="L259" s="27">
        <v>0.25620595514307448</v>
      </c>
      <c r="M259" s="27">
        <v>0.2205355268136919</v>
      </c>
      <c r="N259" s="27">
        <v>0.23691967583950116</v>
      </c>
      <c r="O259" s="27">
        <v>0.2594661353966442</v>
      </c>
      <c r="P259" s="27">
        <v>0.22210171054921046</v>
      </c>
      <c r="Q259" s="27">
        <v>0.2868243136516383</v>
      </c>
      <c r="R259" s="27">
        <v>0.24450125467164732</v>
      </c>
      <c r="S259" s="27">
        <v>0.26495952743000378</v>
      </c>
      <c r="T259" s="27">
        <v>0.30787050301043428</v>
      </c>
      <c r="U259" s="27">
        <v>0.34315189615979408</v>
      </c>
      <c r="V259" s="27">
        <v>0.36203102702220297</v>
      </c>
      <c r="W259" s="27">
        <v>0.36068087811620175</v>
      </c>
      <c r="X259" s="27">
        <v>0.28954323467767251</v>
      </c>
      <c r="Y259" s="27">
        <v>0.23008026712314814</v>
      </c>
      <c r="Z259" s="27">
        <v>0.24043338812732371</v>
      </c>
      <c r="AA259" s="27">
        <v>0.26494709037390263</v>
      </c>
      <c r="AB259" s="27">
        <v>0.27242206270842456</v>
      </c>
      <c r="AC259" s="27">
        <v>0.28814960740331419</v>
      </c>
      <c r="AD259" s="27">
        <v>0.30387715209820393</v>
      </c>
      <c r="AE259" s="27">
        <v>0.31960469679309361</v>
      </c>
    </row>
    <row r="260" spans="1:31" x14ac:dyDescent="0.2">
      <c r="A260" s="80" t="s">
        <v>492</v>
      </c>
      <c r="B260" s="4" t="s">
        <v>493</v>
      </c>
      <c r="C260" s="21">
        <f t="shared" ref="C260:AE260" si="57">+C261+C262+C263</f>
        <v>2.157818279848887E-2</v>
      </c>
      <c r="D260" s="21">
        <f t="shared" si="57"/>
        <v>2.2223138500527411E-2</v>
      </c>
      <c r="E260" s="21">
        <f t="shared" si="57"/>
        <v>2.3459464911859965E-2</v>
      </c>
      <c r="F260" s="21">
        <f t="shared" si="57"/>
        <v>2.3888200044855076E-2</v>
      </c>
      <c r="G260" s="21">
        <f t="shared" si="57"/>
        <v>2.4758076244480356E-2</v>
      </c>
      <c r="H260" s="21">
        <f t="shared" si="57"/>
        <v>2.8429887512072514E-2</v>
      </c>
      <c r="I260" s="21">
        <f t="shared" si="57"/>
        <v>3.0052604995669321E-2</v>
      </c>
      <c r="J260" s="21">
        <f t="shared" si="57"/>
        <v>3.2952554003653434E-2</v>
      </c>
      <c r="K260" s="21">
        <f t="shared" si="57"/>
        <v>3.3053115213704895E-2</v>
      </c>
      <c r="L260" s="21">
        <f t="shared" si="57"/>
        <v>3.3724368452302506E-2</v>
      </c>
      <c r="M260" s="21">
        <f t="shared" si="57"/>
        <v>3.1927100012128624E-2</v>
      </c>
      <c r="N260" s="21">
        <f t="shared" si="57"/>
        <v>4.5020744438390069E-2</v>
      </c>
      <c r="O260" s="21">
        <f t="shared" si="57"/>
        <v>4.4083965683233341E-2</v>
      </c>
      <c r="P260" s="21">
        <f t="shared" si="57"/>
        <v>4.0445275348718085E-2</v>
      </c>
      <c r="Q260" s="21">
        <f t="shared" si="57"/>
        <v>3.8676150556068378E-2</v>
      </c>
      <c r="R260" s="21">
        <f t="shared" si="57"/>
        <v>3.7670373885757308E-2</v>
      </c>
      <c r="S260" s="21">
        <f t="shared" si="57"/>
        <v>3.717759415443693E-2</v>
      </c>
      <c r="T260" s="21">
        <f t="shared" si="57"/>
        <v>3.4219008096142728E-2</v>
      </c>
      <c r="U260" s="21">
        <f t="shared" si="57"/>
        <v>3.2846764609822263E-2</v>
      </c>
      <c r="V260" s="21">
        <f t="shared" si="57"/>
        <v>3.1895113488768355E-2</v>
      </c>
      <c r="W260" s="21">
        <f t="shared" si="57"/>
        <v>3.1553452332725357E-2</v>
      </c>
      <c r="X260" s="21">
        <f t="shared" si="57"/>
        <v>3.1836805813665728E-2</v>
      </c>
      <c r="Y260" s="21">
        <f t="shared" si="57"/>
        <v>3.4634756192033628E-2</v>
      </c>
      <c r="Z260" s="21">
        <f t="shared" si="57"/>
        <v>3.3168341521295303E-2</v>
      </c>
      <c r="AA260" s="21">
        <f t="shared" si="57"/>
        <v>3.1836132808634406E-2</v>
      </c>
      <c r="AB260" s="21">
        <f t="shared" si="57"/>
        <v>3.2659153670583953E-2</v>
      </c>
      <c r="AC260" s="21">
        <f t="shared" si="57"/>
        <v>3.2025713634087856E-2</v>
      </c>
      <c r="AD260" s="21">
        <f t="shared" si="57"/>
        <v>3.0773700517131335E-2</v>
      </c>
      <c r="AE260" s="21">
        <f t="shared" si="57"/>
        <v>3.0498801533305742E-2</v>
      </c>
    </row>
    <row r="261" spans="1:31" x14ac:dyDescent="0.2">
      <c r="A261" s="80" t="s">
        <v>494</v>
      </c>
      <c r="B261" s="4" t="s">
        <v>495</v>
      </c>
      <c r="C261" s="27">
        <v>2.157818279848887E-2</v>
      </c>
      <c r="D261" s="27">
        <v>2.2223138500527411E-2</v>
      </c>
      <c r="E261" s="27">
        <v>2.3459464911859965E-2</v>
      </c>
      <c r="F261" s="27">
        <v>2.3888200044855076E-2</v>
      </c>
      <c r="G261" s="27">
        <v>2.4758076244480356E-2</v>
      </c>
      <c r="H261" s="27">
        <v>2.8429887512072514E-2</v>
      </c>
      <c r="I261" s="27">
        <v>3.0052604995669321E-2</v>
      </c>
      <c r="J261" s="27">
        <v>3.2952554003653434E-2</v>
      </c>
      <c r="K261" s="27">
        <v>3.3053115213704895E-2</v>
      </c>
      <c r="L261" s="27">
        <v>3.3724368452302506E-2</v>
      </c>
      <c r="M261" s="27">
        <v>3.1927100012128624E-2</v>
      </c>
      <c r="N261" s="27">
        <v>4.5020744438390069E-2</v>
      </c>
      <c r="O261" s="27">
        <v>4.4083965683233341E-2</v>
      </c>
      <c r="P261" s="27">
        <v>4.0445275348718085E-2</v>
      </c>
      <c r="Q261" s="27">
        <v>3.8676150556068378E-2</v>
      </c>
      <c r="R261" s="27">
        <v>3.7670373885757308E-2</v>
      </c>
      <c r="S261" s="27">
        <v>3.717759415443693E-2</v>
      </c>
      <c r="T261" s="27">
        <v>3.4219008096142728E-2</v>
      </c>
      <c r="U261" s="27">
        <v>3.2846764609822263E-2</v>
      </c>
      <c r="V261" s="27">
        <v>3.1895113488768355E-2</v>
      </c>
      <c r="W261" s="27">
        <v>3.1553452332725357E-2</v>
      </c>
      <c r="X261" s="27">
        <v>3.1836805813665728E-2</v>
      </c>
      <c r="Y261" s="27">
        <v>3.4634756192033628E-2</v>
      </c>
      <c r="Z261" s="27">
        <v>3.3168341521295303E-2</v>
      </c>
      <c r="AA261" s="27">
        <v>3.1836132808634406E-2</v>
      </c>
      <c r="AB261" s="27">
        <v>3.2659153670583953E-2</v>
      </c>
      <c r="AC261" s="27">
        <v>3.2025713634087856E-2</v>
      </c>
      <c r="AD261" s="27">
        <v>3.0773700517131335E-2</v>
      </c>
      <c r="AE261" s="27">
        <v>3.0498801533305742E-2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0.62080261875293807</v>
      </c>
      <c r="D264" s="27">
        <v>0.62537312889548524</v>
      </c>
      <c r="E264" s="27">
        <v>0.64036584701342636</v>
      </c>
      <c r="F264" s="27">
        <v>0.6563635236562656</v>
      </c>
      <c r="G264" s="27">
        <v>0.67143829401344668</v>
      </c>
      <c r="H264" s="27">
        <v>0.67071241951007954</v>
      </c>
      <c r="I264" s="27">
        <v>0.67578323607839608</v>
      </c>
      <c r="J264" s="27">
        <v>0.71041468812217434</v>
      </c>
      <c r="K264" s="27">
        <v>0.69014074959441052</v>
      </c>
      <c r="L264" s="27">
        <v>0.66951826453090479</v>
      </c>
      <c r="M264" s="27">
        <v>0.64914162474571324</v>
      </c>
      <c r="N264" s="27">
        <v>0.61051454854671938</v>
      </c>
      <c r="O264" s="27">
        <v>0.59224150285647537</v>
      </c>
      <c r="P264" s="27">
        <v>0.57355448661718944</v>
      </c>
      <c r="Q264" s="27">
        <v>0.55519199868558688</v>
      </c>
      <c r="R264" s="27">
        <v>0.53679447855846107</v>
      </c>
      <c r="S264" s="27">
        <v>0.51734100719280374</v>
      </c>
      <c r="T264" s="27">
        <v>0.49826280930764466</v>
      </c>
      <c r="U264" s="27">
        <v>0.45760547142389119</v>
      </c>
      <c r="V264" s="27">
        <v>0.41710380717052553</v>
      </c>
      <c r="W264" s="27">
        <v>0.37676810591657534</v>
      </c>
      <c r="X264" s="27">
        <v>0.33457785323238837</v>
      </c>
      <c r="Y264" s="27">
        <v>0.35981278000567379</v>
      </c>
      <c r="Z264" s="27">
        <v>0.38459238329849976</v>
      </c>
      <c r="AA264" s="27">
        <v>0.38895799113902779</v>
      </c>
      <c r="AB264" s="27">
        <v>0.39361223326384603</v>
      </c>
      <c r="AC264" s="27">
        <v>0.33540975397038342</v>
      </c>
      <c r="AD264" s="27">
        <v>0.27761153586071496</v>
      </c>
      <c r="AE264" s="27">
        <v>0.21984482897390697</v>
      </c>
    </row>
    <row r="265" spans="1:31" x14ac:dyDescent="0.2">
      <c r="A265" s="80" t="s">
        <v>502</v>
      </c>
      <c r="B265" s="4" t="s">
        <v>503</v>
      </c>
      <c r="C265" s="27">
        <v>7.0880326466037216E-2</v>
      </c>
      <c r="D265" s="27">
        <v>7.0647914699005401E-2</v>
      </c>
      <c r="E265" s="27">
        <v>7.0328300093645824E-2</v>
      </c>
      <c r="F265" s="27">
        <v>6.7315661703318999E-2</v>
      </c>
      <c r="G265" s="27">
        <v>6.9318330904848832E-2</v>
      </c>
      <c r="H265" s="27">
        <v>7.0160275210329762E-2</v>
      </c>
      <c r="I265" s="27">
        <v>8.1741435352207126E-2</v>
      </c>
      <c r="J265" s="27">
        <v>7.5628438065175163E-2</v>
      </c>
      <c r="K265" s="27">
        <v>7.7742950724972684E-2</v>
      </c>
      <c r="L265" s="27">
        <v>7.271254562801821E-2</v>
      </c>
      <c r="M265" s="27">
        <v>7.4224439804769102E-2</v>
      </c>
      <c r="N265" s="27">
        <v>7.9675436061725891E-2</v>
      </c>
      <c r="O265" s="27">
        <v>7.7605390515024741E-2</v>
      </c>
      <c r="P265" s="27">
        <v>7.9324177095785819E-2</v>
      </c>
      <c r="Q265" s="27">
        <v>8.3366004449120748E-2</v>
      </c>
      <c r="R265" s="27">
        <v>8.3547454907508062E-2</v>
      </c>
      <c r="S265" s="27">
        <v>8.0720412239186717E-2</v>
      </c>
      <c r="T265" s="27">
        <v>7.9008463131871584E-2</v>
      </c>
      <c r="U265" s="27">
        <v>7.9244887154079485E-2</v>
      </c>
      <c r="V265" s="27">
        <v>7.8397357116799238E-2</v>
      </c>
      <c r="W265" s="27">
        <v>8.0367021736169691E-2</v>
      </c>
      <c r="X265" s="27">
        <v>8.9414870238321634E-2</v>
      </c>
      <c r="Y265" s="27">
        <v>9.2397480072067606E-2</v>
      </c>
      <c r="Z265" s="27">
        <v>0.10483046504601991</v>
      </c>
      <c r="AA265" s="27">
        <v>0.10970159708209393</v>
      </c>
      <c r="AB265" s="27">
        <v>0.10880609808327321</v>
      </c>
      <c r="AC265" s="27">
        <v>0.11805043376873518</v>
      </c>
      <c r="AD265" s="27">
        <v>0.11554961898698633</v>
      </c>
      <c r="AE265" s="27">
        <v>0.11681667199902938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58">+C270+C277</f>
        <v>0.23923798177392597</v>
      </c>
      <c r="D269" s="21">
        <f t="shared" si="58"/>
        <v>0.23760488356746889</v>
      </c>
      <c r="E269" s="21">
        <f t="shared" si="58"/>
        <v>0.24682002158159405</v>
      </c>
      <c r="F269" s="21">
        <f t="shared" si="58"/>
        <v>0.25698603431217615</v>
      </c>
      <c r="G269" s="21">
        <f t="shared" si="58"/>
        <v>0.26082091795709139</v>
      </c>
      <c r="H269" s="21">
        <f t="shared" si="58"/>
        <v>0.26916165300135442</v>
      </c>
      <c r="I269" s="21">
        <f t="shared" si="58"/>
        <v>0.27635082546654749</v>
      </c>
      <c r="J269" s="21">
        <f t="shared" si="58"/>
        <v>0.28212623456084029</v>
      </c>
      <c r="K269" s="21">
        <f t="shared" si="58"/>
        <v>0.27572966401777965</v>
      </c>
      <c r="L269" s="21">
        <f t="shared" si="58"/>
        <v>0.27737719844155861</v>
      </c>
      <c r="M269" s="21">
        <f t="shared" si="58"/>
        <v>0.26072171040490449</v>
      </c>
      <c r="N269" s="21">
        <f t="shared" si="58"/>
        <v>0.26432067820703609</v>
      </c>
      <c r="O269" s="21">
        <f t="shared" si="58"/>
        <v>0.26659246415703475</v>
      </c>
      <c r="P269" s="21">
        <f t="shared" si="58"/>
        <v>0.24900941874132618</v>
      </c>
      <c r="Q269" s="21">
        <f t="shared" si="58"/>
        <v>0.26599086920382731</v>
      </c>
      <c r="R269" s="21">
        <f t="shared" si="58"/>
        <v>0.24763087329862432</v>
      </c>
      <c r="S269" s="21">
        <f t="shared" si="58"/>
        <v>0.24899153331575793</v>
      </c>
      <c r="T269" s="21">
        <f t="shared" si="58"/>
        <v>0.25693199572693398</v>
      </c>
      <c r="U269" s="21">
        <f t="shared" si="58"/>
        <v>0.25894287441130559</v>
      </c>
      <c r="V269" s="21">
        <f t="shared" si="58"/>
        <v>0.25559096059072894</v>
      </c>
      <c r="W269" s="21">
        <f t="shared" si="58"/>
        <v>0.24659291251567098</v>
      </c>
      <c r="X269" s="21">
        <f t="shared" si="58"/>
        <v>0.21594852636510026</v>
      </c>
      <c r="Y269" s="21">
        <f t="shared" si="58"/>
        <v>0.20313028549255946</v>
      </c>
      <c r="Z269" s="21">
        <f t="shared" si="58"/>
        <v>0.21321949642267471</v>
      </c>
      <c r="AA269" s="21">
        <f t="shared" si="58"/>
        <v>0.22128919682253906</v>
      </c>
      <c r="AB269" s="21">
        <f t="shared" si="58"/>
        <v>0.22350112537275466</v>
      </c>
      <c r="AC269" s="21">
        <f t="shared" si="58"/>
        <v>0.21687685897296122</v>
      </c>
      <c r="AD269" s="21">
        <f t="shared" si="58"/>
        <v>0.20743294566040596</v>
      </c>
      <c r="AE269" s="21">
        <f t="shared" si="58"/>
        <v>0.19925877224289235</v>
      </c>
    </row>
    <row r="270" spans="1:31" x14ac:dyDescent="0.2">
      <c r="A270" s="80" t="s">
        <v>511</v>
      </c>
      <c r="B270" s="4" t="s">
        <v>512</v>
      </c>
      <c r="C270" s="21">
        <f t="shared" ref="C270:AE270" si="59">+C271+C272+C276</f>
        <v>9.5535986856159452E-2</v>
      </c>
      <c r="D270" s="21">
        <f t="shared" si="59"/>
        <v>9.5209128494895837E-2</v>
      </c>
      <c r="E270" s="21">
        <f t="shared" si="59"/>
        <v>9.8627935877025716E-2</v>
      </c>
      <c r="F270" s="21">
        <f t="shared" si="59"/>
        <v>0.10250463706361708</v>
      </c>
      <c r="G270" s="21">
        <f t="shared" si="59"/>
        <v>0.10408467870836864</v>
      </c>
      <c r="H270" s="21">
        <f t="shared" si="59"/>
        <v>0.10677852876679392</v>
      </c>
      <c r="I270" s="21">
        <f t="shared" si="59"/>
        <v>0.10843336205657497</v>
      </c>
      <c r="J270" s="21">
        <f t="shared" si="59"/>
        <v>0.11198984784930403</v>
      </c>
      <c r="K270" s="21">
        <f t="shared" si="59"/>
        <v>0.10913013616128271</v>
      </c>
      <c r="L270" s="21">
        <f t="shared" si="59"/>
        <v>0.10926762622195701</v>
      </c>
      <c r="M270" s="21">
        <f t="shared" si="59"/>
        <v>0.10315810102696053</v>
      </c>
      <c r="N270" s="21">
        <f t="shared" si="59"/>
        <v>0.10340717249939008</v>
      </c>
      <c r="O270" s="21">
        <f t="shared" si="59"/>
        <v>0.10350179343954434</v>
      </c>
      <c r="P270" s="21">
        <f t="shared" si="59"/>
        <v>9.7023546568465041E-2</v>
      </c>
      <c r="Q270" s="21">
        <f t="shared" si="59"/>
        <v>0.10116036843151335</v>
      </c>
      <c r="R270" s="21">
        <f t="shared" si="59"/>
        <v>9.474179049123517E-2</v>
      </c>
      <c r="S270" s="21">
        <f t="shared" si="59"/>
        <v>9.459834998873673E-2</v>
      </c>
      <c r="T270" s="21">
        <f t="shared" si="59"/>
        <v>9.6244545851100732E-2</v>
      </c>
      <c r="U270" s="21">
        <f t="shared" si="59"/>
        <v>9.5297970109958066E-2</v>
      </c>
      <c r="V270" s="21">
        <f t="shared" si="59"/>
        <v>9.2810853976212387E-2</v>
      </c>
      <c r="W270" s="21">
        <f t="shared" si="59"/>
        <v>8.8439404158569462E-2</v>
      </c>
      <c r="X270" s="21">
        <f t="shared" si="59"/>
        <v>7.6826619604818722E-2</v>
      </c>
      <c r="Y270" s="21">
        <f t="shared" si="59"/>
        <v>7.3626739964701218E-2</v>
      </c>
      <c r="Z270" s="21">
        <f t="shared" si="59"/>
        <v>7.6510063822586516E-2</v>
      </c>
      <c r="AA270" s="21">
        <f t="shared" si="59"/>
        <v>7.849401873506065E-2</v>
      </c>
      <c r="AB270" s="21">
        <f t="shared" si="59"/>
        <v>7.9234009999680194E-2</v>
      </c>
      <c r="AC270" s="21">
        <f t="shared" si="59"/>
        <v>7.4305261431587277E-2</v>
      </c>
      <c r="AD270" s="21">
        <f t="shared" si="59"/>
        <v>6.9293224365781697E-2</v>
      </c>
      <c r="AE270" s="21">
        <f t="shared" si="59"/>
        <v>6.4479761248888337E-2</v>
      </c>
    </row>
    <row r="271" spans="1:31" x14ac:dyDescent="0.2">
      <c r="A271" s="80" t="s">
        <v>513</v>
      </c>
      <c r="B271" s="4" t="s">
        <v>491</v>
      </c>
      <c r="C271" s="27">
        <v>1.8023054444203351E-2</v>
      </c>
      <c r="D271" s="27">
        <v>1.7235293074256936E-2</v>
      </c>
      <c r="E271" s="27">
        <v>1.9032702508305844E-2</v>
      </c>
      <c r="F271" s="27">
        <v>2.1349028149993884E-2</v>
      </c>
      <c r="G271" s="27">
        <v>2.1372756665081875E-2</v>
      </c>
      <c r="H271" s="27">
        <v>2.3529971066305066E-2</v>
      </c>
      <c r="I271" s="27">
        <v>2.4478318348514733E-2</v>
      </c>
      <c r="J271" s="27">
        <v>2.411680828124876E-2</v>
      </c>
      <c r="K271" s="27">
        <v>2.34097428994978E-2</v>
      </c>
      <c r="L271" s="27">
        <v>2.562059551430745E-2</v>
      </c>
      <c r="M271" s="27">
        <v>2.2053552681369194E-2</v>
      </c>
      <c r="N271" s="27">
        <v>2.3691967583950119E-2</v>
      </c>
      <c r="O271" s="27">
        <v>2.5946613539664421E-2</v>
      </c>
      <c r="P271" s="27">
        <v>2.2210171054921044E-2</v>
      </c>
      <c r="Q271" s="27">
        <v>2.8682431365163828E-2</v>
      </c>
      <c r="R271" s="27">
        <v>2.4450125467164737E-2</v>
      </c>
      <c r="S271" s="27">
        <v>2.649595274300038E-2</v>
      </c>
      <c r="T271" s="27">
        <v>3.0787050301043433E-2</v>
      </c>
      <c r="U271" s="27">
        <v>3.4315189615979409E-2</v>
      </c>
      <c r="V271" s="27">
        <v>3.620310270222029E-2</v>
      </c>
      <c r="W271" s="27">
        <v>3.6068087811620179E-2</v>
      </c>
      <c r="X271" s="27">
        <v>2.8954323467767249E-2</v>
      </c>
      <c r="Y271" s="27">
        <v>2.3008026712314816E-2</v>
      </c>
      <c r="Z271" s="27">
        <v>2.4043338812732372E-2</v>
      </c>
      <c r="AA271" s="27">
        <v>2.6494709037390266E-2</v>
      </c>
      <c r="AB271" s="27">
        <v>2.7242206270842454E-2</v>
      </c>
      <c r="AC271" s="27">
        <v>2.8814960740331422E-2</v>
      </c>
      <c r="AD271" s="27">
        <v>3.0387715209820396E-2</v>
      </c>
      <c r="AE271" s="27">
        <v>3.1960469679309364E-2</v>
      </c>
    </row>
    <row r="272" spans="1:31" x14ac:dyDescent="0.2">
      <c r="A272" s="80" t="s">
        <v>514</v>
      </c>
      <c r="B272" s="4" t="s">
        <v>493</v>
      </c>
      <c r="C272" s="21">
        <f t="shared" ref="C272:AE272" si="60">+C273+C274+C275</f>
        <v>4.3156365596977737E-3</v>
      </c>
      <c r="D272" s="21">
        <f t="shared" si="60"/>
        <v>4.444627700105481E-3</v>
      </c>
      <c r="E272" s="21">
        <f t="shared" si="60"/>
        <v>4.6918929823719932E-3</v>
      </c>
      <c r="F272" s="21">
        <f t="shared" si="60"/>
        <v>4.7776400089710154E-3</v>
      </c>
      <c r="G272" s="21">
        <f t="shared" si="60"/>
        <v>4.9516152488960716E-3</v>
      </c>
      <c r="H272" s="21">
        <f t="shared" si="60"/>
        <v>5.6859775024145033E-3</v>
      </c>
      <c r="I272" s="21">
        <f t="shared" si="60"/>
        <v>6.0105209991338643E-3</v>
      </c>
      <c r="J272" s="21">
        <f t="shared" si="60"/>
        <v>6.5905108007306883E-3</v>
      </c>
      <c r="K272" s="21">
        <f t="shared" si="60"/>
        <v>6.6106230427409804E-3</v>
      </c>
      <c r="L272" s="21">
        <f t="shared" si="60"/>
        <v>6.7448736904605023E-3</v>
      </c>
      <c r="M272" s="21">
        <f t="shared" si="60"/>
        <v>6.3854200024257256E-3</v>
      </c>
      <c r="N272" s="21">
        <f t="shared" si="60"/>
        <v>9.0041488876780127E-3</v>
      </c>
      <c r="O272" s="21">
        <f t="shared" si="60"/>
        <v>8.8167931366466695E-3</v>
      </c>
      <c r="P272" s="21">
        <f t="shared" si="60"/>
        <v>8.0890550697436166E-3</v>
      </c>
      <c r="Q272" s="21">
        <f t="shared" si="60"/>
        <v>7.7352301112136763E-3</v>
      </c>
      <c r="R272" s="21">
        <f t="shared" si="60"/>
        <v>7.5340747771514621E-3</v>
      </c>
      <c r="S272" s="21">
        <f t="shared" si="60"/>
        <v>7.435518830887387E-3</v>
      </c>
      <c r="T272" s="21">
        <f t="shared" si="60"/>
        <v>6.8438016192285461E-3</v>
      </c>
      <c r="U272" s="21">
        <f t="shared" si="60"/>
        <v>6.5693529219644541E-3</v>
      </c>
      <c r="V272" s="21">
        <f t="shared" si="60"/>
        <v>6.3790226977536724E-3</v>
      </c>
      <c r="W272" s="21">
        <f t="shared" si="60"/>
        <v>6.3106904665450724E-3</v>
      </c>
      <c r="X272" s="21">
        <f t="shared" si="60"/>
        <v>6.3673611627331457E-3</v>
      </c>
      <c r="Y272" s="21">
        <f t="shared" si="60"/>
        <v>6.9269512384067264E-3</v>
      </c>
      <c r="Z272" s="21">
        <f t="shared" si="60"/>
        <v>6.6336683042590603E-3</v>
      </c>
      <c r="AA272" s="21">
        <f t="shared" si="60"/>
        <v>6.3672265617268822E-3</v>
      </c>
      <c r="AB272" s="21">
        <f t="shared" si="60"/>
        <v>6.5318307341167888E-3</v>
      </c>
      <c r="AC272" s="21">
        <f t="shared" si="60"/>
        <v>6.4051427268175714E-3</v>
      </c>
      <c r="AD272" s="21">
        <f t="shared" si="60"/>
        <v>6.1547401034262672E-3</v>
      </c>
      <c r="AE272" s="21">
        <f t="shared" si="60"/>
        <v>6.0997603066611471E-3</v>
      </c>
    </row>
    <row r="273" spans="1:31" x14ac:dyDescent="0.2">
      <c r="A273" s="80" t="s">
        <v>515</v>
      </c>
      <c r="B273" s="4" t="s">
        <v>495</v>
      </c>
      <c r="C273" s="27">
        <v>4.3156365596977737E-3</v>
      </c>
      <c r="D273" s="27">
        <v>4.444627700105481E-3</v>
      </c>
      <c r="E273" s="27">
        <v>4.6918929823719932E-3</v>
      </c>
      <c r="F273" s="27">
        <v>4.7776400089710154E-3</v>
      </c>
      <c r="G273" s="27">
        <v>4.9516152488960716E-3</v>
      </c>
      <c r="H273" s="27">
        <v>5.6859775024145033E-3</v>
      </c>
      <c r="I273" s="27">
        <v>6.0105209991338643E-3</v>
      </c>
      <c r="J273" s="27">
        <v>6.5905108007306883E-3</v>
      </c>
      <c r="K273" s="27">
        <v>6.6106230427409804E-3</v>
      </c>
      <c r="L273" s="27">
        <v>6.7448736904605023E-3</v>
      </c>
      <c r="M273" s="27">
        <v>6.3854200024257256E-3</v>
      </c>
      <c r="N273" s="27">
        <v>9.0041488876780127E-3</v>
      </c>
      <c r="O273" s="27">
        <v>8.8167931366466695E-3</v>
      </c>
      <c r="P273" s="27">
        <v>8.0890550697436166E-3</v>
      </c>
      <c r="Q273" s="27">
        <v>7.7352301112136763E-3</v>
      </c>
      <c r="R273" s="27">
        <v>7.5340747771514621E-3</v>
      </c>
      <c r="S273" s="27">
        <v>7.435518830887387E-3</v>
      </c>
      <c r="T273" s="27">
        <v>6.8438016192285461E-3</v>
      </c>
      <c r="U273" s="27">
        <v>6.5693529219644541E-3</v>
      </c>
      <c r="V273" s="27">
        <v>6.3790226977536724E-3</v>
      </c>
      <c r="W273" s="27">
        <v>6.3106904665450724E-3</v>
      </c>
      <c r="X273" s="27">
        <v>6.3673611627331457E-3</v>
      </c>
      <c r="Y273" s="27">
        <v>6.9269512384067264E-3</v>
      </c>
      <c r="Z273" s="27">
        <v>6.6336683042590603E-3</v>
      </c>
      <c r="AA273" s="27">
        <v>6.3672265617268822E-3</v>
      </c>
      <c r="AB273" s="27">
        <v>6.5318307341167888E-3</v>
      </c>
      <c r="AC273" s="27">
        <v>6.4051427268175714E-3</v>
      </c>
      <c r="AD273" s="27">
        <v>6.1547401034262672E-3</v>
      </c>
      <c r="AE273" s="27">
        <v>6.0997603066611471E-3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7.3197295852258329E-2</v>
      </c>
      <c r="D276" s="27">
        <v>7.3529207720533424E-2</v>
      </c>
      <c r="E276" s="27">
        <v>7.4903340386347883E-2</v>
      </c>
      <c r="F276" s="27">
        <v>7.6377968904652177E-2</v>
      </c>
      <c r="G276" s="27">
        <v>7.7760306794390693E-2</v>
      </c>
      <c r="H276" s="27">
        <v>7.7562580198074341E-2</v>
      </c>
      <c r="I276" s="27">
        <v>7.7944522708926378E-2</v>
      </c>
      <c r="J276" s="27">
        <v>8.1282528767324586E-2</v>
      </c>
      <c r="K276" s="27">
        <v>7.9109770219043932E-2</v>
      </c>
      <c r="L276" s="27">
        <v>7.6902157017189054E-2</v>
      </c>
      <c r="M276" s="27">
        <v>7.4719128343165617E-2</v>
      </c>
      <c r="N276" s="27">
        <v>7.071105602776194E-2</v>
      </c>
      <c r="O276" s="27">
        <v>6.8738386763233253E-2</v>
      </c>
      <c r="P276" s="27">
        <v>6.6724320443800389E-2</v>
      </c>
      <c r="Q276" s="27">
        <v>6.4742706955135843E-2</v>
      </c>
      <c r="R276" s="27">
        <v>6.2757590246918973E-2</v>
      </c>
      <c r="S276" s="27">
        <v>6.0666878414848954E-2</v>
      </c>
      <c r="T276" s="27">
        <v>5.8613693930828756E-2</v>
      </c>
      <c r="U276" s="27">
        <v>5.44134275720142E-2</v>
      </c>
      <c r="V276" s="27">
        <v>5.0228728576238425E-2</v>
      </c>
      <c r="W276" s="27">
        <v>4.6060625880404209E-2</v>
      </c>
      <c r="X276" s="27">
        <v>4.1504934974318328E-2</v>
      </c>
      <c r="Y276" s="27">
        <v>4.3691762013979681E-2</v>
      </c>
      <c r="Z276" s="27">
        <v>4.5833056705595079E-2</v>
      </c>
      <c r="AA276" s="27">
        <v>4.5632083135943503E-2</v>
      </c>
      <c r="AB276" s="27">
        <v>4.545997299472096E-2</v>
      </c>
      <c r="AC276" s="27">
        <v>3.9085157964438282E-2</v>
      </c>
      <c r="AD276" s="27">
        <v>3.2750769052535031E-2</v>
      </c>
      <c r="AE276" s="27">
        <v>2.6419531262917826E-2</v>
      </c>
    </row>
    <row r="277" spans="1:31" x14ac:dyDescent="0.2">
      <c r="A277" s="80" t="s">
        <v>520</v>
      </c>
      <c r="B277" s="4" t="s">
        <v>521</v>
      </c>
      <c r="C277" s="21">
        <f t="shared" ref="C277:AE277" si="61">+C278+C279+C283+C284+C285</f>
        <v>0.14370199491776653</v>
      </c>
      <c r="D277" s="21">
        <f t="shared" si="61"/>
        <v>0.14239575507257307</v>
      </c>
      <c r="E277" s="21">
        <f t="shared" si="61"/>
        <v>0.14819208570456832</v>
      </c>
      <c r="F277" s="21">
        <f t="shared" si="61"/>
        <v>0.15448139724855908</v>
      </c>
      <c r="G277" s="21">
        <f t="shared" si="61"/>
        <v>0.15673623924872276</v>
      </c>
      <c r="H277" s="21">
        <f t="shared" si="61"/>
        <v>0.16238312423456053</v>
      </c>
      <c r="I277" s="21">
        <f t="shared" si="61"/>
        <v>0.16791746340997252</v>
      </c>
      <c r="J277" s="21">
        <f t="shared" si="61"/>
        <v>0.17013638671153627</v>
      </c>
      <c r="K277" s="21">
        <f t="shared" si="61"/>
        <v>0.16659952785649693</v>
      </c>
      <c r="L277" s="21">
        <f t="shared" si="61"/>
        <v>0.16810957221960157</v>
      </c>
      <c r="M277" s="21">
        <f t="shared" si="61"/>
        <v>0.15756360937794395</v>
      </c>
      <c r="N277" s="21">
        <f t="shared" si="61"/>
        <v>0.16091350570764604</v>
      </c>
      <c r="O277" s="21">
        <f t="shared" si="61"/>
        <v>0.16309067071749042</v>
      </c>
      <c r="P277" s="21">
        <f t="shared" si="61"/>
        <v>0.15198587217286114</v>
      </c>
      <c r="Q277" s="21">
        <f t="shared" si="61"/>
        <v>0.16483050077231395</v>
      </c>
      <c r="R277" s="21">
        <f t="shared" si="61"/>
        <v>0.15288908280738917</v>
      </c>
      <c r="S277" s="21">
        <f t="shared" si="61"/>
        <v>0.15439318332702121</v>
      </c>
      <c r="T277" s="21">
        <f t="shared" si="61"/>
        <v>0.16068744987583325</v>
      </c>
      <c r="U277" s="21">
        <f t="shared" si="61"/>
        <v>0.16364490430134754</v>
      </c>
      <c r="V277" s="21">
        <f t="shared" si="61"/>
        <v>0.16278010661451658</v>
      </c>
      <c r="W277" s="21">
        <f t="shared" si="61"/>
        <v>0.15815350835710151</v>
      </c>
      <c r="X277" s="21">
        <f t="shared" si="61"/>
        <v>0.13912190676028155</v>
      </c>
      <c r="Y277" s="21">
        <f t="shared" si="61"/>
        <v>0.12950354552785823</v>
      </c>
      <c r="Z277" s="21">
        <f t="shared" si="61"/>
        <v>0.13670943260008819</v>
      </c>
      <c r="AA277" s="21">
        <f t="shared" si="61"/>
        <v>0.14279517808747841</v>
      </c>
      <c r="AB277" s="21">
        <f t="shared" si="61"/>
        <v>0.14426711537307446</v>
      </c>
      <c r="AC277" s="21">
        <f t="shared" si="61"/>
        <v>0.14257159754137394</v>
      </c>
      <c r="AD277" s="21">
        <f t="shared" si="61"/>
        <v>0.13813972129462426</v>
      </c>
      <c r="AE277" s="21">
        <f t="shared" si="61"/>
        <v>0.13477901099400402</v>
      </c>
    </row>
    <row r="278" spans="1:31" x14ac:dyDescent="0.2">
      <c r="A278" s="80" t="s">
        <v>522</v>
      </c>
      <c r="B278" s="4" t="s">
        <v>491</v>
      </c>
      <c r="C278" s="27">
        <v>4.0551872499457527E-2</v>
      </c>
      <c r="D278" s="27">
        <v>3.8779409417078109E-2</v>
      </c>
      <c r="E278" s="27">
        <v>4.2823580643688144E-2</v>
      </c>
      <c r="F278" s="27">
        <v>4.8035313337486223E-2</v>
      </c>
      <c r="G278" s="27">
        <v>4.8088702496434196E-2</v>
      </c>
      <c r="H278" s="27">
        <v>5.2942434899186389E-2</v>
      </c>
      <c r="I278" s="27">
        <v>5.5076216284158139E-2</v>
      </c>
      <c r="J278" s="27">
        <v>5.4262818632809691E-2</v>
      </c>
      <c r="K278" s="27">
        <v>5.2671921523870055E-2</v>
      </c>
      <c r="L278" s="27">
        <v>5.764633990719175E-2</v>
      </c>
      <c r="M278" s="27">
        <v>4.9620493533080678E-2</v>
      </c>
      <c r="N278" s="27">
        <v>5.3306927063887767E-2</v>
      </c>
      <c r="O278" s="27">
        <v>5.8379880464244929E-2</v>
      </c>
      <c r="P278" s="27">
        <v>4.9972884873572342E-2</v>
      </c>
      <c r="Q278" s="27">
        <v>6.4535470571618611E-2</v>
      </c>
      <c r="R278" s="27">
        <v>5.5012782301120652E-2</v>
      </c>
      <c r="S278" s="27">
        <v>5.9615893671750846E-2</v>
      </c>
      <c r="T278" s="27">
        <v>6.9270863177347708E-2</v>
      </c>
      <c r="U278" s="27">
        <v>7.7209176635953669E-2</v>
      </c>
      <c r="V278" s="27">
        <v>8.1456981079995647E-2</v>
      </c>
      <c r="W278" s="27">
        <v>8.1153197576145378E-2</v>
      </c>
      <c r="X278" s="27">
        <v>6.5147227802476296E-2</v>
      </c>
      <c r="Y278" s="27">
        <v>5.1768060102708326E-2</v>
      </c>
      <c r="Z278" s="27">
        <v>5.4097512328647832E-2</v>
      </c>
      <c r="AA278" s="27">
        <v>5.9613095334128084E-2</v>
      </c>
      <c r="AB278" s="27">
        <v>6.1294964109395521E-2</v>
      </c>
      <c r="AC278" s="27">
        <v>6.4833661665745695E-2</v>
      </c>
      <c r="AD278" s="27">
        <v>6.8372359222095877E-2</v>
      </c>
      <c r="AE278" s="27">
        <v>7.1911056778446059E-2</v>
      </c>
    </row>
    <row r="279" spans="1:31" x14ac:dyDescent="0.2">
      <c r="A279" s="80" t="s">
        <v>523</v>
      </c>
      <c r="B279" s="4" t="s">
        <v>493</v>
      </c>
      <c r="C279" s="21">
        <f t="shared" ref="C279:AE279" si="62">+C280+C281+C282</f>
        <v>4.8550911296599952E-3</v>
      </c>
      <c r="D279" s="21">
        <f t="shared" si="62"/>
        <v>5.0002061626186669E-3</v>
      </c>
      <c r="E279" s="21">
        <f t="shared" si="62"/>
        <v>5.2783796051684923E-3</v>
      </c>
      <c r="F279" s="21">
        <f t="shared" si="62"/>
        <v>5.374845010092391E-3</v>
      </c>
      <c r="G279" s="21">
        <f t="shared" si="62"/>
        <v>5.5705671550080786E-3</v>
      </c>
      <c r="H279" s="21">
        <f t="shared" si="62"/>
        <v>6.3967246902163141E-3</v>
      </c>
      <c r="I279" s="21">
        <f t="shared" si="62"/>
        <v>6.7618361240255956E-3</v>
      </c>
      <c r="J279" s="21">
        <f t="shared" si="62"/>
        <v>7.4143246508220229E-3</v>
      </c>
      <c r="K279" s="21">
        <f t="shared" si="62"/>
        <v>7.4369509230836003E-3</v>
      </c>
      <c r="L279" s="21">
        <f t="shared" si="62"/>
        <v>7.5879829017680639E-3</v>
      </c>
      <c r="M279" s="21">
        <f t="shared" si="62"/>
        <v>7.18359750272894E-3</v>
      </c>
      <c r="N279" s="21">
        <f t="shared" si="62"/>
        <v>1.0129667498637765E-2</v>
      </c>
      <c r="O279" s="21">
        <f t="shared" si="62"/>
        <v>9.9188922787275015E-3</v>
      </c>
      <c r="P279" s="21">
        <f t="shared" si="62"/>
        <v>9.1001869534615681E-3</v>
      </c>
      <c r="Q279" s="21">
        <f t="shared" si="62"/>
        <v>8.7021338751153855E-3</v>
      </c>
      <c r="R279" s="21">
        <f t="shared" si="62"/>
        <v>8.4758341242953915E-3</v>
      </c>
      <c r="S279" s="21">
        <f t="shared" si="62"/>
        <v>8.3649586847483071E-3</v>
      </c>
      <c r="T279" s="21">
        <f t="shared" si="62"/>
        <v>7.6992768216321136E-3</v>
      </c>
      <c r="U279" s="21">
        <f t="shared" si="62"/>
        <v>7.3905220372100094E-3</v>
      </c>
      <c r="V279" s="21">
        <f t="shared" si="62"/>
        <v>7.1764005349728805E-3</v>
      </c>
      <c r="W279" s="21">
        <f t="shared" si="62"/>
        <v>7.0995267748632041E-3</v>
      </c>
      <c r="X279" s="21">
        <f t="shared" si="62"/>
        <v>7.1632813080747875E-3</v>
      </c>
      <c r="Y279" s="21">
        <f t="shared" si="62"/>
        <v>7.7928201432075662E-3</v>
      </c>
      <c r="Z279" s="21">
        <f t="shared" si="62"/>
        <v>7.4628768422914408E-3</v>
      </c>
      <c r="AA279" s="21">
        <f t="shared" si="62"/>
        <v>7.1631298819427409E-3</v>
      </c>
      <c r="AB279" s="21">
        <f t="shared" si="62"/>
        <v>7.3483095758813885E-3</v>
      </c>
      <c r="AC279" s="21">
        <f t="shared" si="62"/>
        <v>7.2057855676697664E-3</v>
      </c>
      <c r="AD279" s="21">
        <f t="shared" si="62"/>
        <v>6.9240826163545488E-3</v>
      </c>
      <c r="AE279" s="21">
        <f t="shared" si="62"/>
        <v>6.86223034499379E-3</v>
      </c>
    </row>
    <row r="280" spans="1:31" x14ac:dyDescent="0.2">
      <c r="A280" s="80" t="s">
        <v>524</v>
      </c>
      <c r="B280" s="4" t="s">
        <v>495</v>
      </c>
      <c r="C280" s="27">
        <v>4.8550911296599952E-3</v>
      </c>
      <c r="D280" s="27">
        <v>5.0002061626186669E-3</v>
      </c>
      <c r="E280" s="27">
        <v>5.2783796051684923E-3</v>
      </c>
      <c r="F280" s="27">
        <v>5.374845010092391E-3</v>
      </c>
      <c r="G280" s="27">
        <v>5.5705671550080786E-3</v>
      </c>
      <c r="H280" s="27">
        <v>6.3967246902163141E-3</v>
      </c>
      <c r="I280" s="27">
        <v>6.7618361240255956E-3</v>
      </c>
      <c r="J280" s="27">
        <v>7.4143246508220229E-3</v>
      </c>
      <c r="K280" s="27">
        <v>7.4369509230836003E-3</v>
      </c>
      <c r="L280" s="27">
        <v>7.5879829017680639E-3</v>
      </c>
      <c r="M280" s="27">
        <v>7.18359750272894E-3</v>
      </c>
      <c r="N280" s="27">
        <v>1.0129667498637765E-2</v>
      </c>
      <c r="O280" s="27">
        <v>9.9188922787275015E-3</v>
      </c>
      <c r="P280" s="27">
        <v>9.1001869534615681E-3</v>
      </c>
      <c r="Q280" s="27">
        <v>8.7021338751153855E-3</v>
      </c>
      <c r="R280" s="27">
        <v>8.4758341242953915E-3</v>
      </c>
      <c r="S280" s="27">
        <v>8.3649586847483071E-3</v>
      </c>
      <c r="T280" s="27">
        <v>7.6992768216321136E-3</v>
      </c>
      <c r="U280" s="27">
        <v>7.3905220372100094E-3</v>
      </c>
      <c r="V280" s="27">
        <v>7.1764005349728805E-3</v>
      </c>
      <c r="W280" s="27">
        <v>7.0995267748632041E-3</v>
      </c>
      <c r="X280" s="27">
        <v>7.1632813080747875E-3</v>
      </c>
      <c r="Y280" s="27">
        <v>7.7928201432075662E-3</v>
      </c>
      <c r="Z280" s="27">
        <v>7.4628768422914408E-3</v>
      </c>
      <c r="AA280" s="27">
        <v>7.1631298819427409E-3</v>
      </c>
      <c r="AB280" s="27">
        <v>7.3483095758813885E-3</v>
      </c>
      <c r="AC280" s="27">
        <v>7.2057855676697664E-3</v>
      </c>
      <c r="AD280" s="27">
        <v>6.9240826163545488E-3</v>
      </c>
      <c r="AE280" s="27">
        <v>6.86223034499379E-3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8.2346957833790632E-2</v>
      </c>
      <c r="D283" s="27">
        <v>8.2720358685600071E-2</v>
      </c>
      <c r="E283" s="27">
        <v>8.4266257934641375E-2</v>
      </c>
      <c r="F283" s="27">
        <v>8.5925215017733717E-2</v>
      </c>
      <c r="G283" s="27">
        <v>8.7480345143689506E-2</v>
      </c>
      <c r="H283" s="27">
        <v>8.7257902722833625E-2</v>
      </c>
      <c r="I283" s="27">
        <v>8.7687588047542175E-2</v>
      </c>
      <c r="J283" s="27">
        <v>9.1442844863240155E-2</v>
      </c>
      <c r="K283" s="27">
        <v>8.8998491496424401E-2</v>
      </c>
      <c r="L283" s="27">
        <v>8.6514926644337672E-2</v>
      </c>
      <c r="M283" s="27">
        <v>8.4059019386061293E-2</v>
      </c>
      <c r="N283" s="27">
        <v>7.9549938031232156E-2</v>
      </c>
      <c r="O283" s="27">
        <v>7.7330685108637415E-2</v>
      </c>
      <c r="P283" s="27">
        <v>7.5064860499275424E-2</v>
      </c>
      <c r="Q283" s="27">
        <v>7.2835545324527809E-2</v>
      </c>
      <c r="R283" s="27">
        <v>7.0602289027783816E-2</v>
      </c>
      <c r="S283" s="27">
        <v>6.8250238216705061E-2</v>
      </c>
      <c r="T283" s="27">
        <v>6.5940405672182331E-2</v>
      </c>
      <c r="U283" s="27">
        <v>6.1215106018515979E-2</v>
      </c>
      <c r="V283" s="27">
        <v>5.6507319648268217E-2</v>
      </c>
      <c r="W283" s="27">
        <v>5.1818204115454729E-2</v>
      </c>
      <c r="X283" s="27">
        <v>4.66930518461081E-2</v>
      </c>
      <c r="Y283" s="27">
        <v>4.9153232265727126E-2</v>
      </c>
      <c r="Z283" s="27">
        <v>5.1562188793794449E-2</v>
      </c>
      <c r="AA283" s="27">
        <v>5.1336093527936437E-2</v>
      </c>
      <c r="AB283" s="27">
        <v>5.1142469619061069E-2</v>
      </c>
      <c r="AC283" s="27">
        <v>4.3970802709993061E-2</v>
      </c>
      <c r="AD283" s="27">
        <v>3.6844615184101911E-2</v>
      </c>
      <c r="AE283" s="27">
        <v>2.972197267078255E-2</v>
      </c>
    </row>
    <row r="284" spans="1:31" x14ac:dyDescent="0.2">
      <c r="A284" s="80" t="s">
        <v>528</v>
      </c>
      <c r="B284" s="4" t="s">
        <v>503</v>
      </c>
      <c r="C284" s="27">
        <v>1.5948073454858373E-2</v>
      </c>
      <c r="D284" s="27">
        <v>1.5895780807276216E-2</v>
      </c>
      <c r="E284" s="27">
        <v>1.582386752107031E-2</v>
      </c>
      <c r="F284" s="27">
        <v>1.5146023883246771E-2</v>
      </c>
      <c r="G284" s="27">
        <v>1.5596624453590984E-2</v>
      </c>
      <c r="H284" s="27">
        <v>1.57860619223242E-2</v>
      </c>
      <c r="I284" s="27">
        <v>1.8391822954246601E-2</v>
      </c>
      <c r="J284" s="27">
        <v>1.7016398564664408E-2</v>
      </c>
      <c r="K284" s="27">
        <v>1.7492163913118856E-2</v>
      </c>
      <c r="L284" s="27">
        <v>1.6360322766304097E-2</v>
      </c>
      <c r="M284" s="27">
        <v>1.6700498956073045E-2</v>
      </c>
      <c r="N284" s="27">
        <v>1.7926973113888325E-2</v>
      </c>
      <c r="O284" s="27">
        <v>1.7461212865880565E-2</v>
      </c>
      <c r="P284" s="27">
        <v>1.7847939846551805E-2</v>
      </c>
      <c r="Q284" s="27">
        <v>1.8757351001052167E-2</v>
      </c>
      <c r="R284" s="27">
        <v>1.8798177354189313E-2</v>
      </c>
      <c r="S284" s="27">
        <v>1.816209275381701E-2</v>
      </c>
      <c r="T284" s="27">
        <v>1.7776904204671103E-2</v>
      </c>
      <c r="U284" s="27">
        <v>1.7830099609667884E-2</v>
      </c>
      <c r="V284" s="27">
        <v>1.7639405351279825E-2</v>
      </c>
      <c r="W284" s="27">
        <v>1.8082579890638179E-2</v>
      </c>
      <c r="X284" s="27">
        <v>2.0118345803622366E-2</v>
      </c>
      <c r="Y284" s="27">
        <v>2.0789433016215206E-2</v>
      </c>
      <c r="Z284" s="27">
        <v>2.3586854635354478E-2</v>
      </c>
      <c r="AA284" s="27">
        <v>2.4682859343471131E-2</v>
      </c>
      <c r="AB284" s="27">
        <v>2.4481372068736476E-2</v>
      </c>
      <c r="AC284" s="27">
        <v>2.6561347597965412E-2</v>
      </c>
      <c r="AD284" s="27">
        <v>2.5998664272071925E-2</v>
      </c>
      <c r="AE284" s="27">
        <v>2.6283751199781602E-2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3">+C288+C289+C290</f>
        <v>1.0144281225278655E-2</v>
      </c>
      <c r="D287" s="21">
        <f t="shared" si="63"/>
        <v>8.9949028033166484E-3</v>
      </c>
      <c r="E287" s="21">
        <f t="shared" si="63"/>
        <v>8.1428302023270095E-3</v>
      </c>
      <c r="F287" s="21">
        <f t="shared" si="63"/>
        <v>7.6097088285961428E-3</v>
      </c>
      <c r="G287" s="21">
        <f t="shared" si="63"/>
        <v>7.3080688172745762E-3</v>
      </c>
      <c r="H287" s="21">
        <f t="shared" si="63"/>
        <v>7.0239186007639816E-3</v>
      </c>
      <c r="I287" s="21">
        <f t="shared" si="63"/>
        <v>3.6232372033519677E-3</v>
      </c>
      <c r="J287" s="21">
        <f t="shared" si="63"/>
        <v>7.3636907445935205E-3</v>
      </c>
      <c r="K287" s="21">
        <f t="shared" si="63"/>
        <v>6.7478275071083159E-3</v>
      </c>
      <c r="L287" s="21">
        <f t="shared" si="63"/>
        <v>5.3702329343458602E-3</v>
      </c>
      <c r="M287" s="21">
        <f t="shared" si="63"/>
        <v>6.1056203959457146E-3</v>
      </c>
      <c r="N287" s="21">
        <f t="shared" si="63"/>
        <v>6.5349868207924943E-3</v>
      </c>
      <c r="O287" s="21">
        <f t="shared" si="63"/>
        <v>6.4364964165753375E-3</v>
      </c>
      <c r="P287" s="21">
        <f t="shared" si="63"/>
        <v>6.0270870524492311E-3</v>
      </c>
      <c r="Q287" s="21">
        <f t="shared" si="63"/>
        <v>6.0346149809674156E-3</v>
      </c>
      <c r="R287" s="21">
        <f t="shared" si="63"/>
        <v>5.2839294632786721E-3</v>
      </c>
      <c r="S287" s="21">
        <f t="shared" si="63"/>
        <v>4.3583908977525895E-3</v>
      </c>
      <c r="T287" s="21">
        <f t="shared" si="63"/>
        <v>3.0241350923578712E-3</v>
      </c>
      <c r="U287" s="21">
        <f t="shared" si="63"/>
        <v>3.215194321546658E-3</v>
      </c>
      <c r="V287" s="21">
        <f t="shared" si="63"/>
        <v>3.2782610845410085E-3</v>
      </c>
      <c r="W287" s="21">
        <f t="shared" si="63"/>
        <v>3.4115106933633402E-3</v>
      </c>
      <c r="X287" s="21">
        <f t="shared" si="63"/>
        <v>3.3771313249586266E-3</v>
      </c>
      <c r="Y287" s="21">
        <f t="shared" si="63"/>
        <v>2.6792703782182736E-3</v>
      </c>
      <c r="Z287" s="21">
        <f t="shared" si="63"/>
        <v>3.307719008877638E-3</v>
      </c>
      <c r="AA287" s="21">
        <f t="shared" si="63"/>
        <v>3.482444767975333E-3</v>
      </c>
      <c r="AB287" s="21">
        <f t="shared" si="63"/>
        <v>3.8788973689260547E-3</v>
      </c>
      <c r="AC287" s="21">
        <f t="shared" si="63"/>
        <v>2.3482123102958139E-3</v>
      </c>
      <c r="AD287" s="21">
        <f t="shared" si="63"/>
        <v>5.3669662774128248E-4</v>
      </c>
      <c r="AE287" s="21">
        <f t="shared" si="63"/>
        <v>5.2840960620000022E-4</v>
      </c>
    </row>
    <row r="288" spans="1:31" x14ac:dyDescent="0.2">
      <c r="A288" s="80" t="s">
        <v>534</v>
      </c>
      <c r="B288" s="4" t="s">
        <v>798</v>
      </c>
      <c r="C288" s="27">
        <v>7.5246340748786524E-3</v>
      </c>
      <c r="D288" s="27">
        <v>6.5006644325666463E-3</v>
      </c>
      <c r="E288" s="27">
        <v>5.7742975810470085E-3</v>
      </c>
      <c r="F288" s="27">
        <v>5.3671789266061419E-3</v>
      </c>
      <c r="G288" s="27">
        <v>5.1917809467945759E-3</v>
      </c>
      <c r="H288" s="27">
        <v>5.0336978238139816E-3</v>
      </c>
      <c r="I288" s="27">
        <v>1.7594515789519679E-3</v>
      </c>
      <c r="J288" s="27">
        <v>5.6251921989635212E-3</v>
      </c>
      <c r="K288" s="27">
        <v>5.1242530219883162E-3</v>
      </c>
      <c r="L288" s="27">
        <v>3.8593496574358603E-3</v>
      </c>
      <c r="M288" s="27">
        <v>4.670159637745714E-3</v>
      </c>
      <c r="N288" s="27">
        <v>5.2020829911574949E-3</v>
      </c>
      <c r="O288" s="27">
        <v>5.2032003693753374E-3</v>
      </c>
      <c r="P288" s="27">
        <v>4.8814685732342308E-3</v>
      </c>
      <c r="Q288" s="27">
        <v>4.9846025036074156E-3</v>
      </c>
      <c r="R288" s="27">
        <v>4.3357854698036725E-3</v>
      </c>
      <c r="S288" s="27">
        <v>3.51674017763259E-3</v>
      </c>
      <c r="T288" s="27">
        <v>2.2758702503128713E-3</v>
      </c>
      <c r="U288" s="27">
        <v>2.9543589268666579E-3</v>
      </c>
      <c r="V288" s="27">
        <v>3.0478882074360084E-3</v>
      </c>
      <c r="W288" s="27">
        <v>3.1189124003133399E-3</v>
      </c>
      <c r="X288" s="27">
        <v>3.0639185814086266E-3</v>
      </c>
      <c r="Y288" s="27">
        <v>2.3493835034182737E-3</v>
      </c>
      <c r="Z288" s="27">
        <v>2.9541201169026379E-3</v>
      </c>
      <c r="AA288" s="27">
        <v>3.0978464409253327E-3</v>
      </c>
      <c r="AB288" s="27">
        <v>3.3518374931010547E-3</v>
      </c>
      <c r="AC288" s="27">
        <v>1.869096755895814E-3</v>
      </c>
      <c r="AD288" s="27">
        <v>3.2934047441282429E-5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2.6196471504000016E-3</v>
      </c>
      <c r="D289" s="27">
        <v>2.4942383707500021E-3</v>
      </c>
      <c r="E289" s="27">
        <v>2.3685326212800006E-3</v>
      </c>
      <c r="F289" s="27">
        <v>2.2425299019900005E-3</v>
      </c>
      <c r="G289" s="27">
        <v>2.1162878704800003E-3</v>
      </c>
      <c r="H289" s="27">
        <v>1.99022077695E-3</v>
      </c>
      <c r="I289" s="27">
        <v>1.8637856243999996E-3</v>
      </c>
      <c r="J289" s="27">
        <v>1.7384985456299995E-3</v>
      </c>
      <c r="K289" s="27">
        <v>1.6235744851199998E-3</v>
      </c>
      <c r="L289" s="27">
        <v>1.5108832769100001E-3</v>
      </c>
      <c r="M289" s="27">
        <v>1.4354607582000001E-3</v>
      </c>
      <c r="N289" s="27">
        <v>1.3329038296349999E-3</v>
      </c>
      <c r="O289" s="27">
        <v>1.2332960472000002E-3</v>
      </c>
      <c r="P289" s="27">
        <v>1.1456184792149999E-3</v>
      </c>
      <c r="Q289" s="27">
        <v>1.05001247736E-3</v>
      </c>
      <c r="R289" s="27">
        <v>9.48143993475E-4</v>
      </c>
      <c r="S289" s="27">
        <v>8.4165072011999976E-4</v>
      </c>
      <c r="T289" s="27">
        <v>7.4826484204500003E-4</v>
      </c>
      <c r="U289" s="27">
        <v>2.6083539468000001E-4</v>
      </c>
      <c r="V289" s="27">
        <v>2.3037287710499999E-4</v>
      </c>
      <c r="W289" s="27">
        <v>2.925982930500001E-4</v>
      </c>
      <c r="X289" s="27">
        <v>3.132127435500001E-4</v>
      </c>
      <c r="Y289" s="27">
        <v>3.2988687480000006E-4</v>
      </c>
      <c r="Z289" s="27">
        <v>3.535988919750001E-4</v>
      </c>
      <c r="AA289" s="27">
        <v>3.8459832705000008E-4</v>
      </c>
      <c r="AB289" s="27">
        <v>5.2705987582500017E-4</v>
      </c>
      <c r="AC289" s="27">
        <v>4.7911555440000009E-4</v>
      </c>
      <c r="AD289" s="27">
        <v>5.0376258030000005E-4</v>
      </c>
      <c r="AE289" s="27">
        <v>5.2840960620000022E-4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4">+C292+C293</f>
        <v>0</v>
      </c>
      <c r="D291" s="21">
        <f t="shared" si="64"/>
        <v>0</v>
      </c>
      <c r="E291" s="21">
        <f t="shared" si="64"/>
        <v>0</v>
      </c>
      <c r="F291" s="21">
        <f t="shared" si="64"/>
        <v>0</v>
      </c>
      <c r="G291" s="21">
        <f t="shared" si="64"/>
        <v>0</v>
      </c>
      <c r="H291" s="21">
        <f t="shared" si="64"/>
        <v>0</v>
      </c>
      <c r="I291" s="21">
        <f t="shared" si="64"/>
        <v>0</v>
      </c>
      <c r="J291" s="21">
        <f t="shared" si="64"/>
        <v>0</v>
      </c>
      <c r="K291" s="21">
        <f t="shared" si="64"/>
        <v>0</v>
      </c>
      <c r="L291" s="21">
        <f t="shared" si="64"/>
        <v>0</v>
      </c>
      <c r="M291" s="21">
        <f t="shared" si="64"/>
        <v>0</v>
      </c>
      <c r="N291" s="21">
        <f t="shared" si="64"/>
        <v>0</v>
      </c>
      <c r="O291" s="21">
        <f t="shared" si="64"/>
        <v>0</v>
      </c>
      <c r="P291" s="21">
        <f t="shared" si="64"/>
        <v>0</v>
      </c>
      <c r="Q291" s="21">
        <f t="shared" si="64"/>
        <v>0</v>
      </c>
      <c r="R291" s="21">
        <f t="shared" si="64"/>
        <v>0</v>
      </c>
      <c r="S291" s="21">
        <f t="shared" si="64"/>
        <v>0</v>
      </c>
      <c r="T291" s="21">
        <f t="shared" si="64"/>
        <v>0</v>
      </c>
      <c r="U291" s="21">
        <f t="shared" si="64"/>
        <v>0</v>
      </c>
      <c r="V291" s="21">
        <f t="shared" si="64"/>
        <v>0</v>
      </c>
      <c r="W291" s="21">
        <f t="shared" si="64"/>
        <v>0</v>
      </c>
      <c r="X291" s="21">
        <f t="shared" si="64"/>
        <v>0</v>
      </c>
      <c r="Y291" s="21">
        <f t="shared" si="64"/>
        <v>0</v>
      </c>
      <c r="Z291" s="21">
        <f t="shared" si="64"/>
        <v>0</v>
      </c>
      <c r="AA291" s="21">
        <f t="shared" si="64"/>
        <v>0</v>
      </c>
      <c r="AB291" s="21">
        <f t="shared" si="64"/>
        <v>0</v>
      </c>
      <c r="AC291" s="21">
        <f t="shared" si="64"/>
        <v>0</v>
      </c>
      <c r="AD291" s="21">
        <f t="shared" si="64"/>
        <v>0</v>
      </c>
      <c r="AE291" s="21">
        <f t="shared" si="64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5">+C298+C383+C391+C399+C407+C415+C423+C424</f>
        <v>2.2511931451530662E-2</v>
      </c>
      <c r="D297" s="28">
        <f t="shared" si="65"/>
        <v>2.7057543374712788E-2</v>
      </c>
      <c r="E297" s="28">
        <f t="shared" si="65"/>
        <v>1.6819747780527149E-2</v>
      </c>
      <c r="F297" s="28">
        <f t="shared" si="65"/>
        <v>1.8612772546785818E-2</v>
      </c>
      <c r="G297" s="28">
        <f t="shared" si="65"/>
        <v>1.1335945926118775E-2</v>
      </c>
      <c r="H297" s="28">
        <f t="shared" si="65"/>
        <v>1.2527923957645929E-2</v>
      </c>
      <c r="I297" s="28">
        <f t="shared" si="65"/>
        <v>1.4555384417058071E-2</v>
      </c>
      <c r="J297" s="28">
        <f t="shared" si="65"/>
        <v>5.5106105080685558E-2</v>
      </c>
      <c r="K297" s="28">
        <f t="shared" si="65"/>
        <v>1.5759664333845277E-2</v>
      </c>
      <c r="L297" s="28">
        <f t="shared" si="65"/>
        <v>4.9064375984078624E-2</v>
      </c>
      <c r="M297" s="28">
        <f t="shared" si="65"/>
        <v>7.8990822724828557E-3</v>
      </c>
      <c r="N297" s="28">
        <f t="shared" si="65"/>
        <v>8.8519394585632946E-3</v>
      </c>
      <c r="O297" s="28">
        <f t="shared" si="65"/>
        <v>1.337048225659482E-2</v>
      </c>
      <c r="P297" s="28">
        <f t="shared" si="65"/>
        <v>9.3062624365297317E-3</v>
      </c>
      <c r="Q297" s="28">
        <f t="shared" si="65"/>
        <v>8.7041247765978162E-3</v>
      </c>
      <c r="R297" s="28">
        <f t="shared" si="65"/>
        <v>2.5427450249913292E-2</v>
      </c>
      <c r="S297" s="28">
        <f t="shared" si="65"/>
        <v>1.1585659133425918E-2</v>
      </c>
      <c r="T297" s="28">
        <f t="shared" si="65"/>
        <v>0.1667981071512401</v>
      </c>
      <c r="U297" s="28">
        <f t="shared" si="65"/>
        <v>2.1896026903070631E-2</v>
      </c>
      <c r="V297" s="28">
        <f t="shared" si="65"/>
        <v>1.4436564017094934E-2</v>
      </c>
      <c r="W297" s="28">
        <f t="shared" si="65"/>
        <v>0.12751519453763996</v>
      </c>
      <c r="X297" s="28">
        <f t="shared" si="65"/>
        <v>7.9363459816472262E-3</v>
      </c>
      <c r="Y297" s="28">
        <f t="shared" si="65"/>
        <v>8.467525419707056E-2</v>
      </c>
      <c r="Z297" s="28">
        <f t="shared" si="65"/>
        <v>6.8144783583253083E-3</v>
      </c>
      <c r="AA297" s="28">
        <f t="shared" si="65"/>
        <v>1.3362531959468548E-2</v>
      </c>
      <c r="AB297" s="28">
        <f t="shared" si="65"/>
        <v>8.2344378987329228E-2</v>
      </c>
      <c r="AC297" s="28">
        <f t="shared" si="65"/>
        <v>1.0232129667668855E-2</v>
      </c>
      <c r="AD297" s="28">
        <f t="shared" si="65"/>
        <v>0.2459052224087194</v>
      </c>
      <c r="AE297" s="28">
        <f t="shared" si="65"/>
        <v>2.3683515338722982E-2</v>
      </c>
    </row>
    <row r="298" spans="1:31" x14ac:dyDescent="0.2">
      <c r="A298" s="9" t="s">
        <v>549</v>
      </c>
      <c r="B298" s="4" t="s">
        <v>550</v>
      </c>
      <c r="C298" s="21">
        <f t="shared" ref="C298:AE298" si="66">+C299+C367</f>
        <v>2.2303136700817412E-2</v>
      </c>
      <c r="D298" s="21">
        <f t="shared" si="66"/>
        <v>2.5941981041127528E-2</v>
      </c>
      <c r="E298" s="21">
        <f t="shared" si="66"/>
        <v>1.6643148840099736E-2</v>
      </c>
      <c r="F298" s="21">
        <f t="shared" si="66"/>
        <v>1.8190864771916563E-2</v>
      </c>
      <c r="G298" s="21">
        <f t="shared" si="66"/>
        <v>1.0840648798638703E-2</v>
      </c>
      <c r="H298" s="21">
        <f t="shared" si="66"/>
        <v>1.1993376491743098E-2</v>
      </c>
      <c r="I298" s="21">
        <f t="shared" si="66"/>
        <v>1.398613714809047E-2</v>
      </c>
      <c r="J298" s="21">
        <f t="shared" si="66"/>
        <v>5.4293360866409471E-2</v>
      </c>
      <c r="K298" s="21">
        <f t="shared" si="66"/>
        <v>1.4598022761952732E-2</v>
      </c>
      <c r="L298" s="21">
        <f t="shared" si="66"/>
        <v>4.7054903761095931E-2</v>
      </c>
      <c r="M298" s="21">
        <f t="shared" si="66"/>
        <v>7.7875959133678237E-3</v>
      </c>
      <c r="N298" s="21">
        <f t="shared" si="66"/>
        <v>8.6832693353656957E-3</v>
      </c>
      <c r="O298" s="21">
        <f t="shared" si="66"/>
        <v>1.2524885588376123E-2</v>
      </c>
      <c r="P298" s="21">
        <f t="shared" si="66"/>
        <v>8.9079224203297315E-3</v>
      </c>
      <c r="Q298" s="21">
        <f t="shared" si="66"/>
        <v>7.8646988535978173E-3</v>
      </c>
      <c r="R298" s="21">
        <f t="shared" si="66"/>
        <v>2.462660842491329E-2</v>
      </c>
      <c r="S298" s="21">
        <f t="shared" si="66"/>
        <v>1.1337683724625918E-2</v>
      </c>
      <c r="T298" s="21">
        <f t="shared" si="66"/>
        <v>0.16649715040564009</v>
      </c>
      <c r="U298" s="21">
        <f t="shared" si="66"/>
        <v>2.129915908187063E-2</v>
      </c>
      <c r="V298" s="21">
        <f t="shared" si="66"/>
        <v>1.3639195520694935E-2</v>
      </c>
      <c r="W298" s="21">
        <f t="shared" si="66"/>
        <v>0.12656040358163997</v>
      </c>
      <c r="X298" s="21">
        <f t="shared" si="66"/>
        <v>7.5736695220472265E-3</v>
      </c>
      <c r="Y298" s="21">
        <f t="shared" si="66"/>
        <v>8.3363070591470564E-2</v>
      </c>
      <c r="Z298" s="21">
        <f t="shared" si="66"/>
        <v>6.5951389947253086E-3</v>
      </c>
      <c r="AA298" s="21">
        <f t="shared" si="66"/>
        <v>1.3100762965772549E-2</v>
      </c>
      <c r="AB298" s="21">
        <f t="shared" si="66"/>
        <v>7.9952004840299226E-2</v>
      </c>
      <c r="AC298" s="21">
        <f t="shared" si="66"/>
        <v>9.7977152461648544E-3</v>
      </c>
      <c r="AD298" s="21">
        <f t="shared" si="66"/>
        <v>0.23939695462064139</v>
      </c>
      <c r="AE298" s="21">
        <f t="shared" si="66"/>
        <v>2.3160231173542982E-2</v>
      </c>
    </row>
    <row r="299" spans="1:31" x14ac:dyDescent="0.2">
      <c r="A299" s="9" t="s">
        <v>551</v>
      </c>
      <c r="B299" s="4" t="s">
        <v>552</v>
      </c>
      <c r="C299" s="21">
        <f t="shared" ref="C299:AE299" si="67">+C300+C349+C364</f>
        <v>2.2303136700817412E-2</v>
      </c>
      <c r="D299" s="21">
        <f t="shared" si="67"/>
        <v>2.5941981041127528E-2</v>
      </c>
      <c r="E299" s="21">
        <f t="shared" si="67"/>
        <v>1.6643148840099736E-2</v>
      </c>
      <c r="F299" s="21">
        <f t="shared" si="67"/>
        <v>1.8190864771916563E-2</v>
      </c>
      <c r="G299" s="21">
        <f t="shared" si="67"/>
        <v>1.0840648798638703E-2</v>
      </c>
      <c r="H299" s="21">
        <f t="shared" si="67"/>
        <v>1.1993376491743098E-2</v>
      </c>
      <c r="I299" s="21">
        <f t="shared" si="67"/>
        <v>1.398613714809047E-2</v>
      </c>
      <c r="J299" s="21">
        <f t="shared" si="67"/>
        <v>5.4293360866409471E-2</v>
      </c>
      <c r="K299" s="21">
        <f t="shared" si="67"/>
        <v>1.4598022761952732E-2</v>
      </c>
      <c r="L299" s="21">
        <f t="shared" si="67"/>
        <v>4.7054903761095931E-2</v>
      </c>
      <c r="M299" s="21">
        <f t="shared" si="67"/>
        <v>7.7875959133678237E-3</v>
      </c>
      <c r="N299" s="21">
        <f t="shared" si="67"/>
        <v>8.6832693353656957E-3</v>
      </c>
      <c r="O299" s="21">
        <f t="shared" si="67"/>
        <v>1.2524885588376123E-2</v>
      </c>
      <c r="P299" s="21">
        <f t="shared" si="67"/>
        <v>8.9079224203297315E-3</v>
      </c>
      <c r="Q299" s="21">
        <f t="shared" si="67"/>
        <v>7.8646988535978173E-3</v>
      </c>
      <c r="R299" s="21">
        <f t="shared" si="67"/>
        <v>2.462660842491329E-2</v>
      </c>
      <c r="S299" s="21">
        <f t="shared" si="67"/>
        <v>1.1337683724625918E-2</v>
      </c>
      <c r="T299" s="21">
        <f t="shared" si="67"/>
        <v>0.16649715040564009</v>
      </c>
      <c r="U299" s="21">
        <f t="shared" si="67"/>
        <v>2.129915908187063E-2</v>
      </c>
      <c r="V299" s="21">
        <f t="shared" si="67"/>
        <v>1.3639195520694935E-2</v>
      </c>
      <c r="W299" s="21">
        <f t="shared" si="67"/>
        <v>0.12656040358163997</v>
      </c>
      <c r="X299" s="21">
        <f t="shared" si="67"/>
        <v>7.5736695220472265E-3</v>
      </c>
      <c r="Y299" s="21">
        <f t="shared" si="67"/>
        <v>8.3363070591470564E-2</v>
      </c>
      <c r="Z299" s="21">
        <f t="shared" si="67"/>
        <v>6.5951389947253086E-3</v>
      </c>
      <c r="AA299" s="21">
        <f t="shared" si="67"/>
        <v>1.3100762965772549E-2</v>
      </c>
      <c r="AB299" s="21">
        <f t="shared" si="67"/>
        <v>7.9952004840299226E-2</v>
      </c>
      <c r="AC299" s="21">
        <f t="shared" si="67"/>
        <v>9.7977152461648544E-3</v>
      </c>
      <c r="AD299" s="21">
        <f t="shared" si="67"/>
        <v>0.23939695462064139</v>
      </c>
      <c r="AE299" s="21">
        <f t="shared" si="67"/>
        <v>2.3160231173542982E-2</v>
      </c>
    </row>
    <row r="300" spans="1:31" x14ac:dyDescent="0.2">
      <c r="A300" s="9" t="s">
        <v>553</v>
      </c>
      <c r="B300" s="4" t="s">
        <v>554</v>
      </c>
      <c r="C300" s="21">
        <f t="shared" ref="C300:AE300" si="68">+C301+C341</f>
        <v>0</v>
      </c>
      <c r="D300" s="21">
        <f t="shared" si="68"/>
        <v>0</v>
      </c>
      <c r="E300" s="21">
        <f t="shared" si="68"/>
        <v>0</v>
      </c>
      <c r="F300" s="21">
        <f t="shared" si="68"/>
        <v>0</v>
      </c>
      <c r="G300" s="21">
        <f t="shared" si="68"/>
        <v>0</v>
      </c>
      <c r="H300" s="21">
        <f t="shared" si="68"/>
        <v>0</v>
      </c>
      <c r="I300" s="21">
        <f t="shared" si="68"/>
        <v>0</v>
      </c>
      <c r="J300" s="21">
        <f t="shared" si="68"/>
        <v>0</v>
      </c>
      <c r="K300" s="21">
        <f t="shared" si="68"/>
        <v>0</v>
      </c>
      <c r="L300" s="21">
        <f t="shared" si="68"/>
        <v>0</v>
      </c>
      <c r="M300" s="21">
        <f t="shared" si="68"/>
        <v>0</v>
      </c>
      <c r="N300" s="21">
        <f t="shared" si="68"/>
        <v>0</v>
      </c>
      <c r="O300" s="21">
        <f t="shared" si="68"/>
        <v>0</v>
      </c>
      <c r="P300" s="21">
        <f t="shared" si="68"/>
        <v>0</v>
      </c>
      <c r="Q300" s="21">
        <f t="shared" si="68"/>
        <v>0</v>
      </c>
      <c r="R300" s="21">
        <f t="shared" si="68"/>
        <v>0</v>
      </c>
      <c r="S300" s="21">
        <f t="shared" si="68"/>
        <v>0</v>
      </c>
      <c r="T300" s="21">
        <f t="shared" si="68"/>
        <v>0</v>
      </c>
      <c r="U300" s="21">
        <f t="shared" si="68"/>
        <v>0</v>
      </c>
      <c r="V300" s="21">
        <f t="shared" si="68"/>
        <v>0</v>
      </c>
      <c r="W300" s="21">
        <f t="shared" si="68"/>
        <v>0</v>
      </c>
      <c r="X300" s="21">
        <f t="shared" si="68"/>
        <v>0</v>
      </c>
      <c r="Y300" s="21">
        <f t="shared" si="68"/>
        <v>0</v>
      </c>
      <c r="Z300" s="21">
        <f t="shared" si="68"/>
        <v>0</v>
      </c>
      <c r="AA300" s="21">
        <f t="shared" si="68"/>
        <v>0</v>
      </c>
      <c r="AB300" s="21">
        <f t="shared" si="68"/>
        <v>0</v>
      </c>
      <c r="AC300" s="21">
        <f t="shared" si="68"/>
        <v>0</v>
      </c>
      <c r="AD300" s="21">
        <f t="shared" si="68"/>
        <v>0</v>
      </c>
      <c r="AE300" s="21">
        <f t="shared" si="68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9">+C302+C315+C328</f>
        <v>0</v>
      </c>
      <c r="D301" s="21">
        <f t="shared" si="69"/>
        <v>0</v>
      </c>
      <c r="E301" s="21">
        <f t="shared" si="69"/>
        <v>0</v>
      </c>
      <c r="F301" s="21">
        <f t="shared" si="69"/>
        <v>0</v>
      </c>
      <c r="G301" s="21">
        <f t="shared" si="69"/>
        <v>0</v>
      </c>
      <c r="H301" s="21">
        <f t="shared" si="69"/>
        <v>0</v>
      </c>
      <c r="I301" s="21">
        <f t="shared" si="69"/>
        <v>0</v>
      </c>
      <c r="J301" s="21">
        <f t="shared" si="69"/>
        <v>0</v>
      </c>
      <c r="K301" s="21">
        <f t="shared" si="69"/>
        <v>0</v>
      </c>
      <c r="L301" s="21">
        <f t="shared" si="69"/>
        <v>0</v>
      </c>
      <c r="M301" s="21">
        <f t="shared" si="69"/>
        <v>0</v>
      </c>
      <c r="N301" s="21">
        <f t="shared" si="69"/>
        <v>0</v>
      </c>
      <c r="O301" s="21">
        <f t="shared" si="69"/>
        <v>0</v>
      </c>
      <c r="P301" s="21">
        <f t="shared" si="69"/>
        <v>0</v>
      </c>
      <c r="Q301" s="21">
        <f t="shared" si="69"/>
        <v>0</v>
      </c>
      <c r="R301" s="21">
        <f t="shared" si="69"/>
        <v>0</v>
      </c>
      <c r="S301" s="21">
        <f t="shared" si="69"/>
        <v>0</v>
      </c>
      <c r="T301" s="21">
        <f t="shared" si="69"/>
        <v>0</v>
      </c>
      <c r="U301" s="21">
        <f t="shared" si="69"/>
        <v>0</v>
      </c>
      <c r="V301" s="21">
        <f t="shared" si="69"/>
        <v>0</v>
      </c>
      <c r="W301" s="21">
        <f t="shared" si="69"/>
        <v>0</v>
      </c>
      <c r="X301" s="21">
        <f t="shared" si="69"/>
        <v>0</v>
      </c>
      <c r="Y301" s="21">
        <f t="shared" si="69"/>
        <v>0</v>
      </c>
      <c r="Z301" s="21">
        <f t="shared" si="69"/>
        <v>0</v>
      </c>
      <c r="AA301" s="21">
        <f t="shared" si="69"/>
        <v>0</v>
      </c>
      <c r="AB301" s="21">
        <f t="shared" si="69"/>
        <v>0</v>
      </c>
      <c r="AC301" s="21">
        <f t="shared" si="69"/>
        <v>0</v>
      </c>
      <c r="AD301" s="21">
        <f t="shared" si="69"/>
        <v>0</v>
      </c>
      <c r="AE301" s="21">
        <f t="shared" si="69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0">+C303+C304+C305+C306+C307+C308+C309+C310+C311+C312+C313+C314</f>
        <v>0</v>
      </c>
      <c r="D302" s="21">
        <f t="shared" si="70"/>
        <v>0</v>
      </c>
      <c r="E302" s="21">
        <f t="shared" si="70"/>
        <v>0</v>
      </c>
      <c r="F302" s="21">
        <f t="shared" si="70"/>
        <v>0</v>
      </c>
      <c r="G302" s="21">
        <f t="shared" si="70"/>
        <v>0</v>
      </c>
      <c r="H302" s="21">
        <f t="shared" si="70"/>
        <v>0</v>
      </c>
      <c r="I302" s="21">
        <f t="shared" si="70"/>
        <v>0</v>
      </c>
      <c r="J302" s="21">
        <f t="shared" si="70"/>
        <v>0</v>
      </c>
      <c r="K302" s="21">
        <f t="shared" si="70"/>
        <v>0</v>
      </c>
      <c r="L302" s="21">
        <f t="shared" si="70"/>
        <v>0</v>
      </c>
      <c r="M302" s="21">
        <f t="shared" si="70"/>
        <v>0</v>
      </c>
      <c r="N302" s="21">
        <f t="shared" si="70"/>
        <v>0</v>
      </c>
      <c r="O302" s="21">
        <f t="shared" si="70"/>
        <v>0</v>
      </c>
      <c r="P302" s="21">
        <f t="shared" si="70"/>
        <v>0</v>
      </c>
      <c r="Q302" s="21">
        <f t="shared" si="70"/>
        <v>0</v>
      </c>
      <c r="R302" s="21">
        <f t="shared" si="70"/>
        <v>0</v>
      </c>
      <c r="S302" s="21">
        <f t="shared" si="70"/>
        <v>0</v>
      </c>
      <c r="T302" s="21">
        <f t="shared" si="70"/>
        <v>0</v>
      </c>
      <c r="U302" s="21">
        <f t="shared" si="70"/>
        <v>0</v>
      </c>
      <c r="V302" s="21">
        <f t="shared" si="70"/>
        <v>0</v>
      </c>
      <c r="W302" s="21">
        <f t="shared" si="70"/>
        <v>0</v>
      </c>
      <c r="X302" s="21">
        <f t="shared" si="70"/>
        <v>0</v>
      </c>
      <c r="Y302" s="21">
        <f t="shared" si="70"/>
        <v>0</v>
      </c>
      <c r="Z302" s="21">
        <f t="shared" si="70"/>
        <v>0</v>
      </c>
      <c r="AA302" s="21">
        <f t="shared" si="70"/>
        <v>0</v>
      </c>
      <c r="AB302" s="21">
        <f t="shared" si="70"/>
        <v>0</v>
      </c>
      <c r="AC302" s="21">
        <f t="shared" si="70"/>
        <v>0</v>
      </c>
      <c r="AD302" s="21">
        <f t="shared" si="70"/>
        <v>0</v>
      </c>
      <c r="AE302" s="21">
        <f t="shared" si="70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1">+C316+C317+C318+C319+C320+C321+C322+C323+C324+C325+C326+C327</f>
        <v>0</v>
      </c>
      <c r="D315" s="21">
        <f t="shared" si="71"/>
        <v>0</v>
      </c>
      <c r="E315" s="21">
        <f t="shared" si="71"/>
        <v>0</v>
      </c>
      <c r="F315" s="21">
        <f t="shared" si="71"/>
        <v>0</v>
      </c>
      <c r="G315" s="21">
        <f t="shared" si="71"/>
        <v>0</v>
      </c>
      <c r="H315" s="21">
        <f t="shared" si="71"/>
        <v>0</v>
      </c>
      <c r="I315" s="21">
        <f t="shared" si="71"/>
        <v>0</v>
      </c>
      <c r="J315" s="21">
        <f t="shared" si="71"/>
        <v>0</v>
      </c>
      <c r="K315" s="21">
        <f t="shared" si="71"/>
        <v>0</v>
      </c>
      <c r="L315" s="21">
        <f t="shared" si="71"/>
        <v>0</v>
      </c>
      <c r="M315" s="21">
        <f t="shared" si="71"/>
        <v>0</v>
      </c>
      <c r="N315" s="21">
        <f t="shared" si="71"/>
        <v>0</v>
      </c>
      <c r="O315" s="21">
        <f t="shared" si="71"/>
        <v>0</v>
      </c>
      <c r="P315" s="21">
        <f t="shared" si="71"/>
        <v>0</v>
      </c>
      <c r="Q315" s="21">
        <f t="shared" si="71"/>
        <v>0</v>
      </c>
      <c r="R315" s="21">
        <f t="shared" si="71"/>
        <v>0</v>
      </c>
      <c r="S315" s="21">
        <f t="shared" si="71"/>
        <v>0</v>
      </c>
      <c r="T315" s="21">
        <f t="shared" si="71"/>
        <v>0</v>
      </c>
      <c r="U315" s="21">
        <f t="shared" si="71"/>
        <v>0</v>
      </c>
      <c r="V315" s="21">
        <f t="shared" si="71"/>
        <v>0</v>
      </c>
      <c r="W315" s="21">
        <f t="shared" si="71"/>
        <v>0</v>
      </c>
      <c r="X315" s="21">
        <f t="shared" si="71"/>
        <v>0</v>
      </c>
      <c r="Y315" s="21">
        <f t="shared" si="71"/>
        <v>0</v>
      </c>
      <c r="Z315" s="21">
        <f t="shared" si="71"/>
        <v>0</v>
      </c>
      <c r="AA315" s="21">
        <f t="shared" si="71"/>
        <v>0</v>
      </c>
      <c r="AB315" s="21">
        <f t="shared" si="71"/>
        <v>0</v>
      </c>
      <c r="AC315" s="21">
        <f t="shared" si="71"/>
        <v>0</v>
      </c>
      <c r="AD315" s="21">
        <f t="shared" si="71"/>
        <v>0</v>
      </c>
      <c r="AE315" s="21">
        <f t="shared" si="71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2">+C329+C330+C331+C332+C333+C334+C335+C336+C337+C338+C339+C340</f>
        <v>0</v>
      </c>
      <c r="D328" s="21">
        <f t="shared" si="72"/>
        <v>0</v>
      </c>
      <c r="E328" s="21">
        <f t="shared" si="72"/>
        <v>0</v>
      </c>
      <c r="F328" s="21">
        <f t="shared" si="72"/>
        <v>0</v>
      </c>
      <c r="G328" s="21">
        <f t="shared" si="72"/>
        <v>0</v>
      </c>
      <c r="H328" s="21">
        <f t="shared" si="72"/>
        <v>0</v>
      </c>
      <c r="I328" s="21">
        <f t="shared" si="72"/>
        <v>0</v>
      </c>
      <c r="J328" s="21">
        <f t="shared" si="72"/>
        <v>0</v>
      </c>
      <c r="K328" s="21">
        <f t="shared" si="72"/>
        <v>0</v>
      </c>
      <c r="L328" s="21">
        <f t="shared" si="72"/>
        <v>0</v>
      </c>
      <c r="M328" s="21">
        <f t="shared" si="72"/>
        <v>0</v>
      </c>
      <c r="N328" s="21">
        <f t="shared" si="72"/>
        <v>0</v>
      </c>
      <c r="O328" s="21">
        <f t="shared" si="72"/>
        <v>0</v>
      </c>
      <c r="P328" s="21">
        <f t="shared" si="72"/>
        <v>0</v>
      </c>
      <c r="Q328" s="21">
        <f t="shared" si="72"/>
        <v>0</v>
      </c>
      <c r="R328" s="21">
        <f t="shared" si="72"/>
        <v>0</v>
      </c>
      <c r="S328" s="21">
        <f t="shared" si="72"/>
        <v>0</v>
      </c>
      <c r="T328" s="21">
        <f t="shared" si="72"/>
        <v>0</v>
      </c>
      <c r="U328" s="21">
        <f t="shared" si="72"/>
        <v>0</v>
      </c>
      <c r="V328" s="21">
        <f t="shared" si="72"/>
        <v>0</v>
      </c>
      <c r="W328" s="21">
        <f t="shared" si="72"/>
        <v>0</v>
      </c>
      <c r="X328" s="21">
        <f t="shared" si="72"/>
        <v>0</v>
      </c>
      <c r="Y328" s="21">
        <f t="shared" si="72"/>
        <v>0</v>
      </c>
      <c r="Z328" s="21">
        <f t="shared" si="72"/>
        <v>0</v>
      </c>
      <c r="AA328" s="21">
        <f t="shared" si="72"/>
        <v>0</v>
      </c>
      <c r="AB328" s="21">
        <f t="shared" si="72"/>
        <v>0</v>
      </c>
      <c r="AC328" s="21">
        <f t="shared" si="72"/>
        <v>0</v>
      </c>
      <c r="AD328" s="21">
        <f t="shared" si="72"/>
        <v>0</v>
      </c>
      <c r="AE328" s="21">
        <f t="shared" si="72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3">+C342+C343+C344+C345+C346+C347+C348</f>
        <v>0</v>
      </c>
      <c r="D341" s="21">
        <f t="shared" si="73"/>
        <v>0</v>
      </c>
      <c r="E341" s="21">
        <f t="shared" si="73"/>
        <v>0</v>
      </c>
      <c r="F341" s="21">
        <f t="shared" si="73"/>
        <v>0</v>
      </c>
      <c r="G341" s="21">
        <f t="shared" si="73"/>
        <v>0</v>
      </c>
      <c r="H341" s="21">
        <f t="shared" si="73"/>
        <v>0</v>
      </c>
      <c r="I341" s="21">
        <f t="shared" si="73"/>
        <v>0</v>
      </c>
      <c r="J341" s="21">
        <f t="shared" si="73"/>
        <v>0</v>
      </c>
      <c r="K341" s="21">
        <f t="shared" si="73"/>
        <v>0</v>
      </c>
      <c r="L341" s="21">
        <f t="shared" si="73"/>
        <v>0</v>
      </c>
      <c r="M341" s="21">
        <f t="shared" si="73"/>
        <v>0</v>
      </c>
      <c r="N341" s="21">
        <f t="shared" si="73"/>
        <v>0</v>
      </c>
      <c r="O341" s="21">
        <f t="shared" si="73"/>
        <v>0</v>
      </c>
      <c r="P341" s="21">
        <f t="shared" si="73"/>
        <v>0</v>
      </c>
      <c r="Q341" s="21">
        <f t="shared" si="73"/>
        <v>0</v>
      </c>
      <c r="R341" s="21">
        <f t="shared" si="73"/>
        <v>0</v>
      </c>
      <c r="S341" s="21">
        <f t="shared" si="73"/>
        <v>0</v>
      </c>
      <c r="T341" s="21">
        <f t="shared" si="73"/>
        <v>0</v>
      </c>
      <c r="U341" s="21">
        <f t="shared" si="73"/>
        <v>0</v>
      </c>
      <c r="V341" s="21">
        <f t="shared" si="73"/>
        <v>0</v>
      </c>
      <c r="W341" s="21">
        <f t="shared" si="73"/>
        <v>0</v>
      </c>
      <c r="X341" s="21">
        <f t="shared" si="73"/>
        <v>0</v>
      </c>
      <c r="Y341" s="21">
        <f t="shared" si="73"/>
        <v>0</v>
      </c>
      <c r="Z341" s="21">
        <f t="shared" si="73"/>
        <v>0</v>
      </c>
      <c r="AA341" s="21">
        <f t="shared" si="73"/>
        <v>0</v>
      </c>
      <c r="AB341" s="21">
        <f t="shared" si="73"/>
        <v>0</v>
      </c>
      <c r="AC341" s="21">
        <f t="shared" si="73"/>
        <v>0</v>
      </c>
      <c r="AD341" s="21">
        <f t="shared" si="73"/>
        <v>0</v>
      </c>
      <c r="AE341" s="21">
        <f t="shared" si="73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4">+C350+C355+C358+C363</f>
        <v>2.2303136700817412E-2</v>
      </c>
      <c r="D349" s="21">
        <f t="shared" si="74"/>
        <v>2.5941981041127528E-2</v>
      </c>
      <c r="E349" s="21">
        <f t="shared" si="74"/>
        <v>1.6643148840099736E-2</v>
      </c>
      <c r="F349" s="21">
        <f t="shared" si="74"/>
        <v>1.8190864771916563E-2</v>
      </c>
      <c r="G349" s="21">
        <f t="shared" si="74"/>
        <v>1.0840648798638703E-2</v>
      </c>
      <c r="H349" s="21">
        <f t="shared" si="74"/>
        <v>1.1993376491743098E-2</v>
      </c>
      <c r="I349" s="21">
        <f t="shared" si="74"/>
        <v>1.398613714809047E-2</v>
      </c>
      <c r="J349" s="21">
        <f t="shared" si="74"/>
        <v>5.4293360866409471E-2</v>
      </c>
      <c r="K349" s="21">
        <f t="shared" si="74"/>
        <v>1.4598022761952732E-2</v>
      </c>
      <c r="L349" s="21">
        <f t="shared" si="74"/>
        <v>4.7054903761095931E-2</v>
      </c>
      <c r="M349" s="21">
        <f t="shared" si="74"/>
        <v>7.7875959133678237E-3</v>
      </c>
      <c r="N349" s="21">
        <f t="shared" si="74"/>
        <v>8.6832693353656957E-3</v>
      </c>
      <c r="O349" s="21">
        <f t="shared" si="74"/>
        <v>1.2524885588376123E-2</v>
      </c>
      <c r="P349" s="21">
        <f t="shared" si="74"/>
        <v>8.9079224203297315E-3</v>
      </c>
      <c r="Q349" s="21">
        <f t="shared" si="74"/>
        <v>7.8646988535978173E-3</v>
      </c>
      <c r="R349" s="21">
        <f t="shared" si="74"/>
        <v>2.462660842491329E-2</v>
      </c>
      <c r="S349" s="21">
        <f t="shared" si="74"/>
        <v>1.1337683724625918E-2</v>
      </c>
      <c r="T349" s="21">
        <f t="shared" si="74"/>
        <v>0.16649715040564009</v>
      </c>
      <c r="U349" s="21">
        <f t="shared" si="74"/>
        <v>2.129915908187063E-2</v>
      </c>
      <c r="V349" s="21">
        <f t="shared" si="74"/>
        <v>1.3639195520694935E-2</v>
      </c>
      <c r="W349" s="21">
        <f t="shared" si="74"/>
        <v>0.12656040358163997</v>
      </c>
      <c r="X349" s="21">
        <f t="shared" si="74"/>
        <v>7.5736695220472265E-3</v>
      </c>
      <c r="Y349" s="21">
        <f t="shared" si="74"/>
        <v>8.3363070591470564E-2</v>
      </c>
      <c r="Z349" s="21">
        <f t="shared" si="74"/>
        <v>6.5951389947253086E-3</v>
      </c>
      <c r="AA349" s="21">
        <f t="shared" si="74"/>
        <v>1.3100762965772549E-2</v>
      </c>
      <c r="AB349" s="21">
        <f t="shared" si="74"/>
        <v>7.9952004840299226E-2</v>
      </c>
      <c r="AC349" s="21">
        <f t="shared" si="74"/>
        <v>9.7977152461648544E-3</v>
      </c>
      <c r="AD349" s="21">
        <f t="shared" si="74"/>
        <v>0.23939695462064139</v>
      </c>
      <c r="AE349" s="21">
        <f t="shared" si="74"/>
        <v>2.3160231173542982E-2</v>
      </c>
    </row>
    <row r="350" spans="1:31" x14ac:dyDescent="0.2">
      <c r="A350" s="9" t="s">
        <v>608</v>
      </c>
      <c r="B350" s="4" t="s">
        <v>609</v>
      </c>
      <c r="C350" s="21">
        <f t="shared" ref="C350:AE350" si="75">+C351+C352+C353+C354</f>
        <v>0</v>
      </c>
      <c r="D350" s="21">
        <f t="shared" si="75"/>
        <v>0</v>
      </c>
      <c r="E350" s="21">
        <f t="shared" si="75"/>
        <v>0</v>
      </c>
      <c r="F350" s="21">
        <f t="shared" si="75"/>
        <v>0</v>
      </c>
      <c r="G350" s="21">
        <f t="shared" si="75"/>
        <v>0</v>
      </c>
      <c r="H350" s="21">
        <f t="shared" si="75"/>
        <v>0</v>
      </c>
      <c r="I350" s="21">
        <f t="shared" si="75"/>
        <v>0</v>
      </c>
      <c r="J350" s="21">
        <f t="shared" si="75"/>
        <v>0</v>
      </c>
      <c r="K350" s="21">
        <f t="shared" si="75"/>
        <v>0</v>
      </c>
      <c r="L350" s="21">
        <f t="shared" si="75"/>
        <v>0</v>
      </c>
      <c r="M350" s="21">
        <f t="shared" si="75"/>
        <v>0</v>
      </c>
      <c r="N350" s="21">
        <f t="shared" si="75"/>
        <v>0</v>
      </c>
      <c r="O350" s="21">
        <f t="shared" si="75"/>
        <v>0</v>
      </c>
      <c r="P350" s="21">
        <f t="shared" si="75"/>
        <v>0</v>
      </c>
      <c r="Q350" s="21">
        <f t="shared" si="75"/>
        <v>0</v>
      </c>
      <c r="R350" s="21">
        <f t="shared" si="75"/>
        <v>0</v>
      </c>
      <c r="S350" s="21">
        <f t="shared" si="75"/>
        <v>0</v>
      </c>
      <c r="T350" s="21">
        <f t="shared" si="75"/>
        <v>0</v>
      </c>
      <c r="U350" s="21">
        <f t="shared" si="75"/>
        <v>0</v>
      </c>
      <c r="V350" s="21">
        <f t="shared" si="75"/>
        <v>0</v>
      </c>
      <c r="W350" s="21">
        <f t="shared" si="75"/>
        <v>0</v>
      </c>
      <c r="X350" s="21">
        <f t="shared" si="75"/>
        <v>0</v>
      </c>
      <c r="Y350" s="21">
        <f t="shared" si="75"/>
        <v>0</v>
      </c>
      <c r="Z350" s="21">
        <f t="shared" si="75"/>
        <v>0</v>
      </c>
      <c r="AA350" s="21">
        <f t="shared" si="75"/>
        <v>0</v>
      </c>
      <c r="AB350" s="21">
        <f t="shared" si="75"/>
        <v>0</v>
      </c>
      <c r="AC350" s="21">
        <f t="shared" si="75"/>
        <v>0</v>
      </c>
      <c r="AD350" s="21">
        <f t="shared" si="75"/>
        <v>0</v>
      </c>
      <c r="AE350" s="21">
        <f t="shared" si="7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6">+C356+C357</f>
        <v>0</v>
      </c>
      <c r="D355" s="21">
        <f t="shared" si="76"/>
        <v>0</v>
      </c>
      <c r="E355" s="21">
        <f t="shared" si="76"/>
        <v>0</v>
      </c>
      <c r="F355" s="21">
        <f t="shared" si="76"/>
        <v>0</v>
      </c>
      <c r="G355" s="21">
        <f t="shared" si="76"/>
        <v>0</v>
      </c>
      <c r="H355" s="21">
        <f t="shared" si="76"/>
        <v>0</v>
      </c>
      <c r="I355" s="21">
        <f t="shared" si="76"/>
        <v>0</v>
      </c>
      <c r="J355" s="21">
        <f t="shared" si="76"/>
        <v>0</v>
      </c>
      <c r="K355" s="21">
        <f t="shared" si="76"/>
        <v>0</v>
      </c>
      <c r="L355" s="21">
        <f t="shared" si="76"/>
        <v>0</v>
      </c>
      <c r="M355" s="21">
        <f t="shared" si="76"/>
        <v>0</v>
      </c>
      <c r="N355" s="21">
        <f t="shared" si="76"/>
        <v>0</v>
      </c>
      <c r="O355" s="21">
        <f t="shared" si="76"/>
        <v>0</v>
      </c>
      <c r="P355" s="21">
        <f t="shared" si="76"/>
        <v>0</v>
      </c>
      <c r="Q355" s="21">
        <f t="shared" si="76"/>
        <v>0</v>
      </c>
      <c r="R355" s="21">
        <f t="shared" si="76"/>
        <v>0</v>
      </c>
      <c r="S355" s="21">
        <f t="shared" si="76"/>
        <v>0</v>
      </c>
      <c r="T355" s="21">
        <f t="shared" si="76"/>
        <v>0</v>
      </c>
      <c r="U355" s="21">
        <f t="shared" si="76"/>
        <v>0</v>
      </c>
      <c r="V355" s="21">
        <f t="shared" si="76"/>
        <v>0</v>
      </c>
      <c r="W355" s="21">
        <f t="shared" si="76"/>
        <v>0</v>
      </c>
      <c r="X355" s="21">
        <f t="shared" si="76"/>
        <v>0</v>
      </c>
      <c r="Y355" s="21">
        <f t="shared" si="76"/>
        <v>0</v>
      </c>
      <c r="Z355" s="21">
        <f t="shared" si="76"/>
        <v>0</v>
      </c>
      <c r="AA355" s="21">
        <f t="shared" si="76"/>
        <v>0</v>
      </c>
      <c r="AB355" s="21">
        <f t="shared" si="76"/>
        <v>0</v>
      </c>
      <c r="AC355" s="21">
        <f t="shared" si="76"/>
        <v>0</v>
      </c>
      <c r="AD355" s="21">
        <f t="shared" si="76"/>
        <v>0</v>
      </c>
      <c r="AE355" s="21">
        <f t="shared" si="76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7">+C359+C362</f>
        <v>4.5482038245429034E-3</v>
      </c>
      <c r="D358" s="21">
        <f t="shared" si="77"/>
        <v>3.6451805904352545E-3</v>
      </c>
      <c r="E358" s="21">
        <f t="shared" si="77"/>
        <v>1.2932470942501446E-3</v>
      </c>
      <c r="F358" s="21">
        <f t="shared" si="77"/>
        <v>2.5727683396349131E-3</v>
      </c>
      <c r="G358" s="21">
        <f t="shared" si="77"/>
        <v>3.5850070320435352E-3</v>
      </c>
      <c r="H358" s="21">
        <f t="shared" si="77"/>
        <v>4.3299297184481158E-3</v>
      </c>
      <c r="I358" s="21">
        <f t="shared" si="77"/>
        <v>6.7591595927931772E-3</v>
      </c>
      <c r="J358" s="21">
        <f t="shared" si="77"/>
        <v>5.1096692386325068E-2</v>
      </c>
      <c r="K358" s="21">
        <f t="shared" si="77"/>
        <v>3.8699328878418386E-3</v>
      </c>
      <c r="L358" s="21">
        <f t="shared" si="77"/>
        <v>4.3107808354324352E-2</v>
      </c>
      <c r="M358" s="21">
        <f t="shared" si="77"/>
        <v>1.2932495408503651E-3</v>
      </c>
      <c r="N358" s="21">
        <f t="shared" si="77"/>
        <v>1.7708870161263657E-3</v>
      </c>
      <c r="O358" s="21">
        <f t="shared" si="77"/>
        <v>1.0239448053534482E-2</v>
      </c>
      <c r="P358" s="21">
        <f t="shared" si="77"/>
        <v>5.5694694881825253E-3</v>
      </c>
      <c r="Q358" s="21">
        <f t="shared" si="77"/>
        <v>2.4860439143482029E-3</v>
      </c>
      <c r="R358" s="21">
        <f t="shared" si="77"/>
        <v>1.816285738423944E-2</v>
      </c>
      <c r="S358" s="21">
        <f t="shared" si="77"/>
        <v>4.0463812925352737E-3</v>
      </c>
      <c r="T358" s="21">
        <f t="shared" si="77"/>
        <v>0.1548111838338265</v>
      </c>
      <c r="U358" s="21">
        <f t="shared" si="77"/>
        <v>1.219932856665187E-2</v>
      </c>
      <c r="V358" s="21">
        <f t="shared" si="77"/>
        <v>9.5622698349217689E-3</v>
      </c>
      <c r="W358" s="21">
        <f t="shared" si="77"/>
        <v>0.11469491875390979</v>
      </c>
      <c r="X358" s="21">
        <f t="shared" si="77"/>
        <v>4.2692056746046038E-3</v>
      </c>
      <c r="Y358" s="21">
        <f t="shared" si="77"/>
        <v>8.1879491705317317E-2</v>
      </c>
      <c r="Z358" s="21">
        <f t="shared" si="77"/>
        <v>4.0232686158312662E-3</v>
      </c>
      <c r="AA358" s="21">
        <f t="shared" si="77"/>
        <v>9.6904490707008933E-3</v>
      </c>
      <c r="AB358" s="21">
        <f t="shared" si="77"/>
        <v>7.4983774031529671E-2</v>
      </c>
      <c r="AC358" s="21">
        <f t="shared" si="77"/>
        <v>4.6832313314167521E-3</v>
      </c>
      <c r="AD358" s="21">
        <f t="shared" si="77"/>
        <v>0.21929940523305858</v>
      </c>
      <c r="AE358" s="21">
        <f t="shared" si="77"/>
        <v>1.2567537777183033E-2</v>
      </c>
    </row>
    <row r="359" spans="1:31" x14ac:dyDescent="0.2">
      <c r="A359" s="9" t="s">
        <v>622</v>
      </c>
      <c r="B359" s="4" t="s">
        <v>623</v>
      </c>
      <c r="C359" s="21">
        <f t="shared" ref="C359:AE359" si="78">+C360+C361</f>
        <v>2.787157991207473E-3</v>
      </c>
      <c r="D359" s="21">
        <f t="shared" si="78"/>
        <v>2.2221604500191356E-3</v>
      </c>
      <c r="E359" s="21">
        <f t="shared" si="78"/>
        <v>1.1849476004022099E-3</v>
      </c>
      <c r="F359" s="21">
        <f t="shared" si="78"/>
        <v>1.9042151126117709E-3</v>
      </c>
      <c r="G359" s="21">
        <f t="shared" si="78"/>
        <v>2.9071734751241322E-3</v>
      </c>
      <c r="H359" s="21">
        <f t="shared" si="78"/>
        <v>3.6040427437286355E-3</v>
      </c>
      <c r="I359" s="21">
        <f t="shared" si="78"/>
        <v>6.3678643715934548E-3</v>
      </c>
      <c r="J359" s="21">
        <f t="shared" si="78"/>
        <v>4.9402086760232895E-2</v>
      </c>
      <c r="K359" s="21">
        <f t="shared" si="78"/>
        <v>3.3481479694590938E-3</v>
      </c>
      <c r="L359" s="21">
        <f t="shared" si="78"/>
        <v>3.9428016280798062E-2</v>
      </c>
      <c r="M359" s="21">
        <f t="shared" si="78"/>
        <v>1.1059111489272965E-3</v>
      </c>
      <c r="N359" s="21">
        <f t="shared" si="78"/>
        <v>8.9418924714422901E-4</v>
      </c>
      <c r="O359" s="21">
        <f t="shared" si="78"/>
        <v>5.6267111530131191E-3</v>
      </c>
      <c r="P359" s="21">
        <f t="shared" si="78"/>
        <v>4.6500958896333513E-3</v>
      </c>
      <c r="Q359" s="21">
        <f t="shared" si="78"/>
        <v>1.4126099897733716E-3</v>
      </c>
      <c r="R359" s="21">
        <f t="shared" si="78"/>
        <v>1.594598716870245E-2</v>
      </c>
      <c r="S359" s="21">
        <f t="shared" si="78"/>
        <v>3.8728360558655849E-3</v>
      </c>
      <c r="T359" s="21">
        <f t="shared" si="78"/>
        <v>0.15326752141503883</v>
      </c>
      <c r="U359" s="21">
        <f t="shared" si="78"/>
        <v>8.1134325887736031E-3</v>
      </c>
      <c r="V359" s="21">
        <f t="shared" si="78"/>
        <v>5.0207207667868521E-3</v>
      </c>
      <c r="W359" s="21">
        <f t="shared" si="78"/>
        <v>0.11392915716490087</v>
      </c>
      <c r="X359" s="21">
        <f t="shared" si="78"/>
        <v>3.8756071002695827E-3</v>
      </c>
      <c r="Y359" s="21">
        <f t="shared" si="78"/>
        <v>8.0879602648513363E-2</v>
      </c>
      <c r="Z359" s="21">
        <f t="shared" si="78"/>
        <v>3.5045054175379719E-3</v>
      </c>
      <c r="AA359" s="21">
        <f t="shared" si="78"/>
        <v>8.2483209538092139E-3</v>
      </c>
      <c r="AB359" s="21">
        <f t="shared" si="78"/>
        <v>7.3740747447787927E-2</v>
      </c>
      <c r="AC359" s="21">
        <f t="shared" si="78"/>
        <v>3.9557155080361308E-3</v>
      </c>
      <c r="AD359" s="21">
        <f t="shared" si="78"/>
        <v>0.21729291087257988</v>
      </c>
      <c r="AE359" s="21">
        <f t="shared" si="78"/>
        <v>1.1307650253767685E-2</v>
      </c>
    </row>
    <row r="360" spans="1:31" x14ac:dyDescent="0.2">
      <c r="A360" s="9" t="s">
        <v>624</v>
      </c>
      <c r="B360" s="4" t="s">
        <v>556</v>
      </c>
      <c r="C360" s="27">
        <v>1.3742039320430322E-3</v>
      </c>
      <c r="D360" s="27">
        <v>5.9870220336008355E-4</v>
      </c>
      <c r="E360" s="27">
        <v>4.0192270539889181E-5</v>
      </c>
      <c r="F360" s="27">
        <v>6.9604648865611576E-4</v>
      </c>
      <c r="G360" s="27">
        <v>1.2750010446411092E-3</v>
      </c>
      <c r="H360" s="27">
        <v>4.5558984120648967E-4</v>
      </c>
      <c r="I360" s="27">
        <v>9.3487685926308729E-4</v>
      </c>
      <c r="J360" s="27">
        <v>4.5500902804839873E-3</v>
      </c>
      <c r="K360" s="27">
        <v>5.8336873598648412E-4</v>
      </c>
      <c r="L360" s="27">
        <v>2.0286874311061642E-2</v>
      </c>
      <c r="M360" s="27">
        <v>4.4559985488732638E-4</v>
      </c>
      <c r="N360" s="27">
        <v>4.6511517699918001E-4</v>
      </c>
      <c r="O360" s="27">
        <v>2.7193672061815201E-3</v>
      </c>
      <c r="P360" s="27">
        <v>2.9956019441695447E-3</v>
      </c>
      <c r="Q360" s="27">
        <v>3.4221511274714895E-4</v>
      </c>
      <c r="R360" s="27">
        <v>6.4558544148117947E-3</v>
      </c>
      <c r="S360" s="27">
        <v>2.0832606354403839E-3</v>
      </c>
      <c r="T360" s="27">
        <v>4.6325657489328922E-3</v>
      </c>
      <c r="U360" s="27">
        <v>2.0137953817327141E-3</v>
      </c>
      <c r="V360" s="27">
        <v>1.3807090394136498E-3</v>
      </c>
      <c r="W360" s="27">
        <v>2.4477092758792514E-2</v>
      </c>
      <c r="X360" s="27">
        <v>1.0594032003577729E-3</v>
      </c>
      <c r="Y360" s="27">
        <v>7.9599281690039513E-3</v>
      </c>
      <c r="Z360" s="27">
        <v>1.9092490132763546E-3</v>
      </c>
      <c r="AA360" s="27">
        <v>7.5110757604313137E-4</v>
      </c>
      <c r="AB360" s="27">
        <v>5.268811714831971E-2</v>
      </c>
      <c r="AC360" s="27">
        <v>1.3437925550853934E-3</v>
      </c>
      <c r="AD360" s="27">
        <v>7.9534695266859801E-2</v>
      </c>
      <c r="AE360" s="27">
        <v>1.5379932426246611E-3</v>
      </c>
    </row>
    <row r="361" spans="1:31" x14ac:dyDescent="0.2">
      <c r="A361" s="9" t="s">
        <v>625</v>
      </c>
      <c r="B361" s="4" t="s">
        <v>592</v>
      </c>
      <c r="C361" s="27">
        <v>1.4129540591644408E-3</v>
      </c>
      <c r="D361" s="27">
        <v>1.6234582466590521E-3</v>
      </c>
      <c r="E361" s="27">
        <v>1.1447553298623207E-3</v>
      </c>
      <c r="F361" s="27">
        <v>1.2081686239556551E-3</v>
      </c>
      <c r="G361" s="27">
        <v>1.632172430483023E-3</v>
      </c>
      <c r="H361" s="27">
        <v>3.1484529025221459E-3</v>
      </c>
      <c r="I361" s="27">
        <v>5.4329875123303676E-3</v>
      </c>
      <c r="J361" s="27">
        <v>4.4851996479748905E-2</v>
      </c>
      <c r="K361" s="27">
        <v>2.7647792334726099E-3</v>
      </c>
      <c r="L361" s="27">
        <v>1.9141141969736424E-2</v>
      </c>
      <c r="M361" s="27">
        <v>6.6031129403997012E-4</v>
      </c>
      <c r="N361" s="27">
        <v>4.2907407014504894E-4</v>
      </c>
      <c r="O361" s="27">
        <v>2.9073439468315994E-3</v>
      </c>
      <c r="P361" s="27">
        <v>1.6544939454638068E-3</v>
      </c>
      <c r="Q361" s="27">
        <v>1.0703948770262226E-3</v>
      </c>
      <c r="R361" s="27">
        <v>9.4901327538906531E-3</v>
      </c>
      <c r="S361" s="27">
        <v>1.7895754204252012E-3</v>
      </c>
      <c r="T361" s="27">
        <v>0.14863495566610593</v>
      </c>
      <c r="U361" s="27">
        <v>6.0996372070408885E-3</v>
      </c>
      <c r="V361" s="27">
        <v>3.6400117273732019E-3</v>
      </c>
      <c r="W361" s="27">
        <v>8.9452064406108353E-2</v>
      </c>
      <c r="X361" s="27">
        <v>2.8162038999118098E-3</v>
      </c>
      <c r="Y361" s="27">
        <v>7.2919674479509408E-2</v>
      </c>
      <c r="Z361" s="27">
        <v>1.595256404261617E-3</v>
      </c>
      <c r="AA361" s="27">
        <v>7.4972133777660823E-3</v>
      </c>
      <c r="AB361" s="27">
        <v>2.105263029946822E-2</v>
      </c>
      <c r="AC361" s="27">
        <v>2.611922952950737E-3</v>
      </c>
      <c r="AD361" s="27">
        <v>0.13775821560572007</v>
      </c>
      <c r="AE361" s="27">
        <v>9.7696570111430233E-3</v>
      </c>
    </row>
    <row r="362" spans="1:31" x14ac:dyDescent="0.2">
      <c r="A362" s="9" t="s">
        <v>626</v>
      </c>
      <c r="B362" s="4" t="s">
        <v>627</v>
      </c>
      <c r="C362" s="27">
        <v>1.7610458333354303E-3</v>
      </c>
      <c r="D362" s="27">
        <v>1.4230201404161189E-3</v>
      </c>
      <c r="E362" s="27">
        <v>1.0829949384793461E-4</v>
      </c>
      <c r="F362" s="27">
        <v>6.6855322702314226E-4</v>
      </c>
      <c r="G362" s="27">
        <v>6.7783355691940304E-4</v>
      </c>
      <c r="H362" s="27">
        <v>7.2588697471948028E-4</v>
      </c>
      <c r="I362" s="27">
        <v>3.9129522119972211E-4</v>
      </c>
      <c r="J362" s="27">
        <v>1.6946056260921758E-3</v>
      </c>
      <c r="K362" s="27">
        <v>5.217849183827446E-4</v>
      </c>
      <c r="L362" s="27">
        <v>3.6797920735262904E-3</v>
      </c>
      <c r="M362" s="27">
        <v>1.873383919230686E-4</v>
      </c>
      <c r="N362" s="27">
        <v>8.7669776898213671E-4</v>
      </c>
      <c r="O362" s="27">
        <v>4.6127369005213633E-3</v>
      </c>
      <c r="P362" s="27">
        <v>9.1937359854917379E-4</v>
      </c>
      <c r="Q362" s="27">
        <v>1.0734339245748313E-3</v>
      </c>
      <c r="R362" s="27">
        <v>2.2168702155369916E-3</v>
      </c>
      <c r="S362" s="27">
        <v>1.7354523666968888E-4</v>
      </c>
      <c r="T362" s="27">
        <v>1.5436624187876674E-3</v>
      </c>
      <c r="U362" s="27">
        <v>4.0858959778782679E-3</v>
      </c>
      <c r="V362" s="27">
        <v>4.5415490681349176E-3</v>
      </c>
      <c r="W362" s="27">
        <v>7.6576158900891695E-4</v>
      </c>
      <c r="X362" s="27">
        <v>3.9359857433502089E-4</v>
      </c>
      <c r="Y362" s="27">
        <v>9.998890568039538E-4</v>
      </c>
      <c r="Z362" s="27">
        <v>5.1876319829329421E-4</v>
      </c>
      <c r="AA362" s="27">
        <v>1.4421281168916793E-3</v>
      </c>
      <c r="AB362" s="27">
        <v>1.2430265837417411E-3</v>
      </c>
      <c r="AC362" s="27">
        <v>7.2751582338062147E-4</v>
      </c>
      <c r="AD362" s="27">
        <v>2.0064943604787043E-3</v>
      </c>
      <c r="AE362" s="27">
        <v>1.2598875234153485E-3</v>
      </c>
    </row>
    <row r="363" spans="1:31" x14ac:dyDescent="0.2">
      <c r="A363" s="9" t="s">
        <v>628</v>
      </c>
      <c r="B363" s="4" t="s">
        <v>629</v>
      </c>
      <c r="C363" s="27">
        <v>1.7754932876274509E-2</v>
      </c>
      <c r="D363" s="27">
        <v>2.2296800450692274E-2</v>
      </c>
      <c r="E363" s="27">
        <v>1.5349901745849593E-2</v>
      </c>
      <c r="F363" s="27">
        <v>1.5618096432281649E-2</v>
      </c>
      <c r="G363" s="27">
        <v>7.2556417665951677E-3</v>
      </c>
      <c r="H363" s="27">
        <v>7.6634467732949818E-3</v>
      </c>
      <c r="I363" s="27">
        <v>7.2269775552972924E-3</v>
      </c>
      <c r="J363" s="27">
        <v>3.196668480084399E-3</v>
      </c>
      <c r="K363" s="27">
        <v>1.0728089874110894E-2</v>
      </c>
      <c r="L363" s="27">
        <v>3.9470954067715785E-3</v>
      </c>
      <c r="M363" s="27">
        <v>6.4943463725174585E-3</v>
      </c>
      <c r="N363" s="27">
        <v>6.9123823192393293E-3</v>
      </c>
      <c r="O363" s="27">
        <v>2.2854375348416406E-3</v>
      </c>
      <c r="P363" s="27">
        <v>3.3384529321472062E-3</v>
      </c>
      <c r="Q363" s="27">
        <v>5.3786549392496148E-3</v>
      </c>
      <c r="R363" s="27">
        <v>6.4637510406738491E-3</v>
      </c>
      <c r="S363" s="27">
        <v>7.291302432090644E-3</v>
      </c>
      <c r="T363" s="27">
        <v>1.1685966571813583E-2</v>
      </c>
      <c r="U363" s="27">
        <v>9.0998305152187597E-3</v>
      </c>
      <c r="V363" s="27">
        <v>4.0769256857731652E-3</v>
      </c>
      <c r="W363" s="27">
        <v>1.1865484827730187E-2</v>
      </c>
      <c r="X363" s="27">
        <v>3.3044638474426231E-3</v>
      </c>
      <c r="Y363" s="27">
        <v>1.4835788861532451E-3</v>
      </c>
      <c r="Z363" s="27">
        <v>2.5718703788940424E-3</v>
      </c>
      <c r="AA363" s="27">
        <v>3.4103138950716551E-3</v>
      </c>
      <c r="AB363" s="27">
        <v>4.9682308087695536E-3</v>
      </c>
      <c r="AC363" s="27">
        <v>5.1144839147481014E-3</v>
      </c>
      <c r="AD363" s="27">
        <v>2.0097549387582823E-2</v>
      </c>
      <c r="AE363" s="27">
        <v>1.0592693396359947E-2</v>
      </c>
    </row>
    <row r="364" spans="1:31" x14ac:dyDescent="0.2">
      <c r="A364" s="9" t="s">
        <v>630</v>
      </c>
      <c r="B364" s="4" t="s">
        <v>631</v>
      </c>
      <c r="C364" s="21">
        <f t="shared" ref="C364:AE364" si="79">+C365+C366</f>
        <v>0</v>
      </c>
      <c r="D364" s="21">
        <f t="shared" si="79"/>
        <v>0</v>
      </c>
      <c r="E364" s="21">
        <f t="shared" si="79"/>
        <v>0</v>
      </c>
      <c r="F364" s="21">
        <f t="shared" si="79"/>
        <v>0</v>
      </c>
      <c r="G364" s="21">
        <f t="shared" si="79"/>
        <v>0</v>
      </c>
      <c r="H364" s="21">
        <f t="shared" si="79"/>
        <v>0</v>
      </c>
      <c r="I364" s="21">
        <f t="shared" si="79"/>
        <v>0</v>
      </c>
      <c r="J364" s="21">
        <f t="shared" si="79"/>
        <v>0</v>
      </c>
      <c r="K364" s="21">
        <f t="shared" si="79"/>
        <v>0</v>
      </c>
      <c r="L364" s="21">
        <f t="shared" si="79"/>
        <v>0</v>
      </c>
      <c r="M364" s="21">
        <f t="shared" si="79"/>
        <v>0</v>
      </c>
      <c r="N364" s="21">
        <f t="shared" si="79"/>
        <v>0</v>
      </c>
      <c r="O364" s="21">
        <f t="shared" si="79"/>
        <v>0</v>
      </c>
      <c r="P364" s="21">
        <f t="shared" si="79"/>
        <v>0</v>
      </c>
      <c r="Q364" s="21">
        <f t="shared" si="79"/>
        <v>0</v>
      </c>
      <c r="R364" s="21">
        <f t="shared" si="79"/>
        <v>0</v>
      </c>
      <c r="S364" s="21">
        <f t="shared" si="79"/>
        <v>0</v>
      </c>
      <c r="T364" s="21">
        <f t="shared" si="79"/>
        <v>0</v>
      </c>
      <c r="U364" s="21">
        <f t="shared" si="79"/>
        <v>0</v>
      </c>
      <c r="V364" s="21">
        <f t="shared" si="79"/>
        <v>0</v>
      </c>
      <c r="W364" s="21">
        <f t="shared" si="79"/>
        <v>0</v>
      </c>
      <c r="X364" s="21">
        <f t="shared" si="79"/>
        <v>0</v>
      </c>
      <c r="Y364" s="21">
        <f t="shared" si="79"/>
        <v>0</v>
      </c>
      <c r="Z364" s="21">
        <f t="shared" si="79"/>
        <v>0</v>
      </c>
      <c r="AA364" s="21">
        <f t="shared" si="79"/>
        <v>0</v>
      </c>
      <c r="AB364" s="21">
        <f t="shared" si="79"/>
        <v>0</v>
      </c>
      <c r="AC364" s="21">
        <f t="shared" si="79"/>
        <v>0</v>
      </c>
      <c r="AD364" s="21">
        <f t="shared" si="79"/>
        <v>0</v>
      </c>
      <c r="AE364" s="21">
        <f t="shared" si="79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0">C368+C371+C374+C377+C380</f>
        <v>0</v>
      </c>
      <c r="D367" s="21">
        <f t="shared" si="80"/>
        <v>0</v>
      </c>
      <c r="E367" s="21">
        <f t="shared" si="80"/>
        <v>0</v>
      </c>
      <c r="F367" s="21">
        <f t="shared" si="80"/>
        <v>0</v>
      </c>
      <c r="G367" s="21">
        <f t="shared" si="80"/>
        <v>0</v>
      </c>
      <c r="H367" s="21">
        <f t="shared" si="80"/>
        <v>0</v>
      </c>
      <c r="I367" s="21">
        <f t="shared" si="80"/>
        <v>0</v>
      </c>
      <c r="J367" s="21">
        <f t="shared" si="80"/>
        <v>0</v>
      </c>
      <c r="K367" s="21">
        <f t="shared" si="80"/>
        <v>0</v>
      </c>
      <c r="L367" s="21">
        <f t="shared" si="80"/>
        <v>0</v>
      </c>
      <c r="M367" s="21">
        <f t="shared" si="80"/>
        <v>0</v>
      </c>
      <c r="N367" s="21">
        <f t="shared" si="80"/>
        <v>0</v>
      </c>
      <c r="O367" s="21">
        <f t="shared" si="80"/>
        <v>0</v>
      </c>
      <c r="P367" s="21">
        <f t="shared" si="80"/>
        <v>0</v>
      </c>
      <c r="Q367" s="21">
        <f t="shared" si="80"/>
        <v>0</v>
      </c>
      <c r="R367" s="21">
        <f t="shared" si="80"/>
        <v>0</v>
      </c>
      <c r="S367" s="21">
        <f t="shared" si="80"/>
        <v>0</v>
      </c>
      <c r="T367" s="21">
        <f t="shared" si="80"/>
        <v>0</v>
      </c>
      <c r="U367" s="21">
        <f t="shared" si="80"/>
        <v>0</v>
      </c>
      <c r="V367" s="21">
        <f t="shared" si="80"/>
        <v>0</v>
      </c>
      <c r="W367" s="21">
        <f t="shared" si="80"/>
        <v>0</v>
      </c>
      <c r="X367" s="21">
        <f t="shared" si="80"/>
        <v>0</v>
      </c>
      <c r="Y367" s="21">
        <f t="shared" si="80"/>
        <v>0</v>
      </c>
      <c r="Z367" s="21">
        <f t="shared" si="80"/>
        <v>0</v>
      </c>
      <c r="AA367" s="21">
        <f t="shared" si="80"/>
        <v>0</v>
      </c>
      <c r="AB367" s="21">
        <f t="shared" si="80"/>
        <v>0</v>
      </c>
      <c r="AC367" s="21">
        <f t="shared" si="80"/>
        <v>0</v>
      </c>
      <c r="AD367" s="21">
        <f t="shared" si="80"/>
        <v>0</v>
      </c>
      <c r="AE367" s="21">
        <f t="shared" si="80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1">+C369+C370</f>
        <v>0</v>
      </c>
      <c r="D368" s="21">
        <f t="shared" si="81"/>
        <v>0</v>
      </c>
      <c r="E368" s="21">
        <f t="shared" si="81"/>
        <v>0</v>
      </c>
      <c r="F368" s="21">
        <f t="shared" si="81"/>
        <v>0</v>
      </c>
      <c r="G368" s="21">
        <f t="shared" si="81"/>
        <v>0</v>
      </c>
      <c r="H368" s="21">
        <f t="shared" si="81"/>
        <v>0</v>
      </c>
      <c r="I368" s="21">
        <f t="shared" si="81"/>
        <v>0</v>
      </c>
      <c r="J368" s="21">
        <f t="shared" si="81"/>
        <v>0</v>
      </c>
      <c r="K368" s="21">
        <f t="shared" si="81"/>
        <v>0</v>
      </c>
      <c r="L368" s="21">
        <f t="shared" si="81"/>
        <v>0</v>
      </c>
      <c r="M368" s="21">
        <f t="shared" si="81"/>
        <v>0</v>
      </c>
      <c r="N368" s="21">
        <f t="shared" si="81"/>
        <v>0</v>
      </c>
      <c r="O368" s="21">
        <f t="shared" si="81"/>
        <v>0</v>
      </c>
      <c r="P368" s="21">
        <f t="shared" si="81"/>
        <v>0</v>
      </c>
      <c r="Q368" s="21">
        <f t="shared" si="81"/>
        <v>0</v>
      </c>
      <c r="R368" s="21">
        <f t="shared" si="81"/>
        <v>0</v>
      </c>
      <c r="S368" s="21">
        <f t="shared" si="81"/>
        <v>0</v>
      </c>
      <c r="T368" s="21">
        <f t="shared" si="81"/>
        <v>0</v>
      </c>
      <c r="U368" s="21">
        <f t="shared" si="81"/>
        <v>0</v>
      </c>
      <c r="V368" s="21">
        <f t="shared" si="81"/>
        <v>0</v>
      </c>
      <c r="W368" s="21">
        <f t="shared" si="81"/>
        <v>0</v>
      </c>
      <c r="X368" s="21">
        <f t="shared" si="81"/>
        <v>0</v>
      </c>
      <c r="Y368" s="21">
        <f t="shared" si="81"/>
        <v>0</v>
      </c>
      <c r="Z368" s="21">
        <f t="shared" si="81"/>
        <v>0</v>
      </c>
      <c r="AA368" s="21">
        <f t="shared" si="81"/>
        <v>0</v>
      </c>
      <c r="AB368" s="21">
        <f t="shared" si="81"/>
        <v>0</v>
      </c>
      <c r="AC368" s="21">
        <f t="shared" si="81"/>
        <v>0</v>
      </c>
      <c r="AD368" s="21">
        <f t="shared" si="81"/>
        <v>0</v>
      </c>
      <c r="AE368" s="21">
        <f t="shared" si="81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2">+C372+C373</f>
        <v>0</v>
      </c>
      <c r="D371" s="21">
        <f t="shared" si="82"/>
        <v>0</v>
      </c>
      <c r="E371" s="21">
        <f t="shared" si="82"/>
        <v>0</v>
      </c>
      <c r="F371" s="21">
        <f t="shared" si="82"/>
        <v>0</v>
      </c>
      <c r="G371" s="21">
        <f t="shared" si="82"/>
        <v>0</v>
      </c>
      <c r="H371" s="21">
        <f t="shared" si="82"/>
        <v>0</v>
      </c>
      <c r="I371" s="21">
        <f t="shared" si="82"/>
        <v>0</v>
      </c>
      <c r="J371" s="21">
        <f t="shared" si="82"/>
        <v>0</v>
      </c>
      <c r="K371" s="21">
        <f t="shared" si="82"/>
        <v>0</v>
      </c>
      <c r="L371" s="21">
        <f t="shared" si="82"/>
        <v>0</v>
      </c>
      <c r="M371" s="21">
        <f t="shared" si="82"/>
        <v>0</v>
      </c>
      <c r="N371" s="21">
        <f t="shared" si="82"/>
        <v>0</v>
      </c>
      <c r="O371" s="21">
        <f t="shared" si="82"/>
        <v>0</v>
      </c>
      <c r="P371" s="21">
        <f t="shared" si="82"/>
        <v>0</v>
      </c>
      <c r="Q371" s="21">
        <f t="shared" si="82"/>
        <v>0</v>
      </c>
      <c r="R371" s="21">
        <f t="shared" si="82"/>
        <v>0</v>
      </c>
      <c r="S371" s="21">
        <f t="shared" si="82"/>
        <v>0</v>
      </c>
      <c r="T371" s="21">
        <f t="shared" si="82"/>
        <v>0</v>
      </c>
      <c r="U371" s="21">
        <f t="shared" si="82"/>
        <v>0</v>
      </c>
      <c r="V371" s="21">
        <f t="shared" si="82"/>
        <v>0</v>
      </c>
      <c r="W371" s="21">
        <f t="shared" si="82"/>
        <v>0</v>
      </c>
      <c r="X371" s="21">
        <f t="shared" si="82"/>
        <v>0</v>
      </c>
      <c r="Y371" s="21">
        <f t="shared" si="82"/>
        <v>0</v>
      </c>
      <c r="Z371" s="21">
        <f t="shared" si="82"/>
        <v>0</v>
      </c>
      <c r="AA371" s="21">
        <f t="shared" si="82"/>
        <v>0</v>
      </c>
      <c r="AB371" s="21">
        <f t="shared" si="82"/>
        <v>0</v>
      </c>
      <c r="AC371" s="21">
        <f t="shared" si="82"/>
        <v>0</v>
      </c>
      <c r="AD371" s="21">
        <f t="shared" si="82"/>
        <v>0</v>
      </c>
      <c r="AE371" s="21">
        <f t="shared" si="82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3">+C375+C376</f>
        <v>0</v>
      </c>
      <c r="D374" s="21">
        <f t="shared" si="83"/>
        <v>0</v>
      </c>
      <c r="E374" s="21">
        <f t="shared" si="83"/>
        <v>0</v>
      </c>
      <c r="F374" s="21">
        <f t="shared" si="83"/>
        <v>0</v>
      </c>
      <c r="G374" s="21">
        <f t="shared" si="83"/>
        <v>0</v>
      </c>
      <c r="H374" s="21">
        <f t="shared" si="83"/>
        <v>0</v>
      </c>
      <c r="I374" s="21">
        <f t="shared" si="83"/>
        <v>0</v>
      </c>
      <c r="J374" s="21">
        <f t="shared" si="83"/>
        <v>0</v>
      </c>
      <c r="K374" s="21">
        <f t="shared" si="83"/>
        <v>0</v>
      </c>
      <c r="L374" s="21">
        <f t="shared" si="83"/>
        <v>0</v>
      </c>
      <c r="M374" s="21">
        <f t="shared" si="83"/>
        <v>0</v>
      </c>
      <c r="N374" s="21">
        <f t="shared" si="83"/>
        <v>0</v>
      </c>
      <c r="O374" s="21">
        <f t="shared" si="83"/>
        <v>0</v>
      </c>
      <c r="P374" s="21">
        <f t="shared" si="83"/>
        <v>0</v>
      </c>
      <c r="Q374" s="21">
        <f t="shared" si="83"/>
        <v>0</v>
      </c>
      <c r="R374" s="21">
        <f t="shared" si="83"/>
        <v>0</v>
      </c>
      <c r="S374" s="21">
        <f t="shared" si="83"/>
        <v>0</v>
      </c>
      <c r="T374" s="21">
        <f t="shared" si="83"/>
        <v>0</v>
      </c>
      <c r="U374" s="21">
        <f t="shared" si="83"/>
        <v>0</v>
      </c>
      <c r="V374" s="21">
        <f t="shared" si="83"/>
        <v>0</v>
      </c>
      <c r="W374" s="21">
        <f t="shared" si="83"/>
        <v>0</v>
      </c>
      <c r="X374" s="21">
        <f t="shared" si="83"/>
        <v>0</v>
      </c>
      <c r="Y374" s="21">
        <f t="shared" si="83"/>
        <v>0</v>
      </c>
      <c r="Z374" s="21">
        <f t="shared" si="83"/>
        <v>0</v>
      </c>
      <c r="AA374" s="21">
        <f t="shared" si="83"/>
        <v>0</v>
      </c>
      <c r="AB374" s="21">
        <f t="shared" si="83"/>
        <v>0</v>
      </c>
      <c r="AC374" s="21">
        <f t="shared" si="83"/>
        <v>0</v>
      </c>
      <c r="AD374" s="21">
        <f t="shared" si="83"/>
        <v>0</v>
      </c>
      <c r="AE374" s="21">
        <f t="shared" si="83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4">+C378+C379</f>
        <v>0</v>
      </c>
      <c r="D377" s="21">
        <f t="shared" si="84"/>
        <v>0</v>
      </c>
      <c r="E377" s="21">
        <f t="shared" si="84"/>
        <v>0</v>
      </c>
      <c r="F377" s="21">
        <f t="shared" si="84"/>
        <v>0</v>
      </c>
      <c r="G377" s="21">
        <f t="shared" si="84"/>
        <v>0</v>
      </c>
      <c r="H377" s="21">
        <f t="shared" si="84"/>
        <v>0</v>
      </c>
      <c r="I377" s="21">
        <f t="shared" si="84"/>
        <v>0</v>
      </c>
      <c r="J377" s="21">
        <f t="shared" si="84"/>
        <v>0</v>
      </c>
      <c r="K377" s="21">
        <f t="shared" si="84"/>
        <v>0</v>
      </c>
      <c r="L377" s="21">
        <f t="shared" si="84"/>
        <v>0</v>
      </c>
      <c r="M377" s="21">
        <f t="shared" si="84"/>
        <v>0</v>
      </c>
      <c r="N377" s="21">
        <f t="shared" si="84"/>
        <v>0</v>
      </c>
      <c r="O377" s="21">
        <f t="shared" si="84"/>
        <v>0</v>
      </c>
      <c r="P377" s="21">
        <f t="shared" si="84"/>
        <v>0</v>
      </c>
      <c r="Q377" s="21">
        <f t="shared" si="84"/>
        <v>0</v>
      </c>
      <c r="R377" s="21">
        <f t="shared" si="84"/>
        <v>0</v>
      </c>
      <c r="S377" s="21">
        <f t="shared" si="84"/>
        <v>0</v>
      </c>
      <c r="T377" s="21">
        <f t="shared" si="84"/>
        <v>0</v>
      </c>
      <c r="U377" s="21">
        <f t="shared" si="84"/>
        <v>0</v>
      </c>
      <c r="V377" s="21">
        <f t="shared" si="84"/>
        <v>0</v>
      </c>
      <c r="W377" s="21">
        <f t="shared" si="84"/>
        <v>0</v>
      </c>
      <c r="X377" s="21">
        <f t="shared" si="84"/>
        <v>0</v>
      </c>
      <c r="Y377" s="21">
        <f t="shared" si="84"/>
        <v>0</v>
      </c>
      <c r="Z377" s="21">
        <f t="shared" si="84"/>
        <v>0</v>
      </c>
      <c r="AA377" s="21">
        <f t="shared" si="84"/>
        <v>0</v>
      </c>
      <c r="AB377" s="21">
        <f t="shared" si="84"/>
        <v>0</v>
      </c>
      <c r="AC377" s="21">
        <f t="shared" si="84"/>
        <v>0</v>
      </c>
      <c r="AD377" s="21">
        <f t="shared" si="84"/>
        <v>0</v>
      </c>
      <c r="AE377" s="21">
        <f t="shared" si="84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5">+C381+C382</f>
        <v>0</v>
      </c>
      <c r="D380" s="21">
        <f t="shared" si="85"/>
        <v>0</v>
      </c>
      <c r="E380" s="21">
        <f t="shared" si="85"/>
        <v>0</v>
      </c>
      <c r="F380" s="21">
        <f t="shared" si="85"/>
        <v>0</v>
      </c>
      <c r="G380" s="21">
        <f t="shared" si="85"/>
        <v>0</v>
      </c>
      <c r="H380" s="21">
        <f t="shared" si="85"/>
        <v>0</v>
      </c>
      <c r="I380" s="21">
        <f t="shared" si="85"/>
        <v>0</v>
      </c>
      <c r="J380" s="21">
        <f t="shared" si="85"/>
        <v>0</v>
      </c>
      <c r="K380" s="21">
        <f t="shared" si="85"/>
        <v>0</v>
      </c>
      <c r="L380" s="21">
        <f t="shared" si="85"/>
        <v>0</v>
      </c>
      <c r="M380" s="21">
        <f t="shared" si="85"/>
        <v>0</v>
      </c>
      <c r="N380" s="21">
        <f t="shared" si="85"/>
        <v>0</v>
      </c>
      <c r="O380" s="21">
        <f t="shared" si="85"/>
        <v>0</v>
      </c>
      <c r="P380" s="21">
        <f t="shared" si="85"/>
        <v>0</v>
      </c>
      <c r="Q380" s="21">
        <f t="shared" si="85"/>
        <v>0</v>
      </c>
      <c r="R380" s="21">
        <f t="shared" si="85"/>
        <v>0</v>
      </c>
      <c r="S380" s="21">
        <f t="shared" si="85"/>
        <v>0</v>
      </c>
      <c r="T380" s="21">
        <f t="shared" si="85"/>
        <v>0</v>
      </c>
      <c r="U380" s="21">
        <f t="shared" si="85"/>
        <v>0</v>
      </c>
      <c r="V380" s="21">
        <f t="shared" si="85"/>
        <v>0</v>
      </c>
      <c r="W380" s="21">
        <f t="shared" si="85"/>
        <v>0</v>
      </c>
      <c r="X380" s="21">
        <f t="shared" si="85"/>
        <v>0</v>
      </c>
      <c r="Y380" s="21">
        <f t="shared" si="85"/>
        <v>0</v>
      </c>
      <c r="Z380" s="21">
        <f t="shared" si="85"/>
        <v>0</v>
      </c>
      <c r="AA380" s="21">
        <f t="shared" si="85"/>
        <v>0</v>
      </c>
      <c r="AB380" s="21">
        <f t="shared" si="85"/>
        <v>0</v>
      </c>
      <c r="AC380" s="21">
        <f t="shared" si="85"/>
        <v>0</v>
      </c>
      <c r="AD380" s="21">
        <f t="shared" si="85"/>
        <v>0</v>
      </c>
      <c r="AE380" s="21">
        <f t="shared" si="8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6">+C384+C385</f>
        <v>7.5540451913250458E-5</v>
      </c>
      <c r="D383" s="21">
        <f t="shared" si="86"/>
        <v>6.1040764785260307E-5</v>
      </c>
      <c r="E383" s="21">
        <f t="shared" si="86"/>
        <v>4.6455308274143143E-6</v>
      </c>
      <c r="F383" s="21">
        <f t="shared" si="86"/>
        <v>2.8677739069253808E-5</v>
      </c>
      <c r="G383" s="21">
        <f t="shared" si="86"/>
        <v>2.907582088007176E-5</v>
      </c>
      <c r="H383" s="21">
        <f t="shared" si="86"/>
        <v>3.1137082902831759E-5</v>
      </c>
      <c r="I383" s="21">
        <f t="shared" si="86"/>
        <v>1.6784695367603309E-5</v>
      </c>
      <c r="J383" s="21">
        <f t="shared" si="86"/>
        <v>7.2690484476082987E-5</v>
      </c>
      <c r="K383" s="21">
        <f t="shared" si="86"/>
        <v>2.2382079892547232E-5</v>
      </c>
      <c r="L383" s="21">
        <f t="shared" si="86"/>
        <v>1.5784549778269564E-4</v>
      </c>
      <c r="M383" s="21">
        <f t="shared" si="86"/>
        <v>9.8690727150326983E-6</v>
      </c>
      <c r="N383" s="21">
        <f t="shared" si="86"/>
        <v>3.7606145397599558E-5</v>
      </c>
      <c r="O383" s="21">
        <f t="shared" si="86"/>
        <v>1.9786437321869544E-4</v>
      </c>
      <c r="P383" s="21">
        <f t="shared" si="86"/>
        <v>4.859820000000001E-6</v>
      </c>
      <c r="Q383" s="21">
        <f t="shared" si="86"/>
        <v>6.6679200000000004E-5</v>
      </c>
      <c r="R383" s="21">
        <f t="shared" si="86"/>
        <v>1.5037659E-4</v>
      </c>
      <c r="S383" s="21">
        <f t="shared" si="86"/>
        <v>1.7860500000000005E-6</v>
      </c>
      <c r="T383" s="21">
        <f t="shared" si="86"/>
        <v>8.5390830000000011E-5</v>
      </c>
      <c r="U383" s="21">
        <f t="shared" si="86"/>
        <v>1.2515580000000003E-5</v>
      </c>
      <c r="V383" s="21">
        <f t="shared" si="86"/>
        <v>1.9732986000000003E-4</v>
      </c>
      <c r="W383" s="21">
        <f t="shared" si="86"/>
        <v>5.4917730000000013E-5</v>
      </c>
      <c r="X383" s="21">
        <f t="shared" si="86"/>
        <v>2.3769900000000008E-5</v>
      </c>
      <c r="Y383" s="21">
        <f t="shared" si="86"/>
        <v>1.7896221000000007E-4</v>
      </c>
      <c r="Z383" s="21">
        <f t="shared" si="86"/>
        <v>1.0813320000000002E-5</v>
      </c>
      <c r="AA383" s="21">
        <f t="shared" si="86"/>
        <v>4.1749470000000009E-5</v>
      </c>
      <c r="AB383" s="21">
        <f t="shared" si="86"/>
        <v>6.4324260000000021E-5</v>
      </c>
      <c r="AC383" s="21">
        <f t="shared" si="86"/>
        <v>1.9906740000000003E-5</v>
      </c>
      <c r="AD383" s="21">
        <f t="shared" si="86"/>
        <v>1.9533989160000001E-3</v>
      </c>
      <c r="AE383" s="21">
        <f t="shared" si="86"/>
        <v>4.8536460000000003E-5</v>
      </c>
    </row>
    <row r="384" spans="1:31" x14ac:dyDescent="0.2">
      <c r="A384" s="9" t="s">
        <v>669</v>
      </c>
      <c r="B384" s="4" t="s">
        <v>670</v>
      </c>
      <c r="C384" s="27">
        <v>7.5540451913250458E-5</v>
      </c>
      <c r="D384" s="27">
        <v>6.1040764785260307E-5</v>
      </c>
      <c r="E384" s="27">
        <v>4.6455308274143143E-6</v>
      </c>
      <c r="F384" s="27">
        <v>2.8677739069253808E-5</v>
      </c>
      <c r="G384" s="27">
        <v>2.907582088007176E-5</v>
      </c>
      <c r="H384" s="27">
        <v>3.1137082902831759E-5</v>
      </c>
      <c r="I384" s="27">
        <v>1.6784695367603309E-5</v>
      </c>
      <c r="J384" s="27">
        <v>7.2690484476082987E-5</v>
      </c>
      <c r="K384" s="27">
        <v>2.2382079892547232E-5</v>
      </c>
      <c r="L384" s="27">
        <v>1.5784549778269564E-4</v>
      </c>
      <c r="M384" s="27">
        <v>9.8690727150326983E-6</v>
      </c>
      <c r="N384" s="27">
        <v>3.7606145397599558E-5</v>
      </c>
      <c r="O384" s="27">
        <v>1.9786437321869544E-4</v>
      </c>
      <c r="P384" s="27">
        <v>4.859820000000001E-6</v>
      </c>
      <c r="Q384" s="27">
        <v>6.6679200000000004E-5</v>
      </c>
      <c r="R384" s="27">
        <v>1.5037659E-4</v>
      </c>
      <c r="S384" s="27">
        <v>1.7860500000000005E-6</v>
      </c>
      <c r="T384" s="27">
        <v>8.5390830000000011E-5</v>
      </c>
      <c r="U384" s="27">
        <v>1.2515580000000003E-5</v>
      </c>
      <c r="V384" s="27">
        <v>1.9732986000000003E-4</v>
      </c>
      <c r="W384" s="27">
        <v>5.4917730000000013E-5</v>
      </c>
      <c r="X384" s="27">
        <v>2.3769900000000008E-5</v>
      </c>
      <c r="Y384" s="27">
        <v>1.7896221000000007E-4</v>
      </c>
      <c r="Z384" s="27">
        <v>1.0813320000000002E-5</v>
      </c>
      <c r="AA384" s="27">
        <v>4.1749470000000009E-5</v>
      </c>
      <c r="AB384" s="27">
        <v>6.4324260000000021E-5</v>
      </c>
      <c r="AC384" s="27">
        <v>1.9906740000000003E-5</v>
      </c>
      <c r="AD384" s="27">
        <v>1.9533989160000001E-3</v>
      </c>
      <c r="AE384" s="27">
        <v>4.8536460000000003E-5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7">+C392+C393</f>
        <v>1.3325429880000001E-4</v>
      </c>
      <c r="D391" s="21">
        <f t="shared" si="87"/>
        <v>1.0545215688E-3</v>
      </c>
      <c r="E391" s="21">
        <f t="shared" si="87"/>
        <v>1.7195340959999999E-4</v>
      </c>
      <c r="F391" s="21">
        <f t="shared" si="87"/>
        <v>3.9323003580000001E-4</v>
      </c>
      <c r="G391" s="21">
        <f t="shared" si="87"/>
        <v>4.6622130660000001E-4</v>
      </c>
      <c r="H391" s="21">
        <f t="shared" si="87"/>
        <v>5.0341038300000002E-4</v>
      </c>
      <c r="I391" s="21">
        <f t="shared" si="87"/>
        <v>5.5246257359999995E-4</v>
      </c>
      <c r="J391" s="21">
        <f t="shared" si="87"/>
        <v>7.400537297999999E-4</v>
      </c>
      <c r="K391" s="21">
        <f t="shared" si="87"/>
        <v>1.1392594919999999E-3</v>
      </c>
      <c r="L391" s="21">
        <f t="shared" si="87"/>
        <v>1.8516267252E-3</v>
      </c>
      <c r="M391" s="21">
        <f t="shared" si="87"/>
        <v>1.0161728639999999E-4</v>
      </c>
      <c r="N391" s="21">
        <f t="shared" si="87"/>
        <v>1.3106397780000001E-4</v>
      </c>
      <c r="O391" s="21">
        <f t="shared" si="87"/>
        <v>6.4773229500000005E-4</v>
      </c>
      <c r="P391" s="21">
        <f t="shared" si="87"/>
        <v>3.9348019619999997E-4</v>
      </c>
      <c r="Q391" s="21">
        <f t="shared" si="87"/>
        <v>7.7274672299999997E-4</v>
      </c>
      <c r="R391" s="21">
        <f t="shared" si="87"/>
        <v>6.5046523499999996E-4</v>
      </c>
      <c r="S391" s="21">
        <f t="shared" si="87"/>
        <v>2.4618935880000003E-4</v>
      </c>
      <c r="T391" s="21">
        <f t="shared" si="87"/>
        <v>2.1556591559999998E-4</v>
      </c>
      <c r="U391" s="21">
        <f t="shared" si="87"/>
        <v>5.8435224120000008E-4</v>
      </c>
      <c r="V391" s="21">
        <f t="shared" si="87"/>
        <v>6.0003863639999998E-4</v>
      </c>
      <c r="W391" s="21">
        <f t="shared" si="87"/>
        <v>8.9987322599999989E-4</v>
      </c>
      <c r="X391" s="21">
        <f t="shared" si="87"/>
        <v>3.389065596E-4</v>
      </c>
      <c r="Y391" s="21">
        <f t="shared" si="87"/>
        <v>1.1332213955999998E-3</v>
      </c>
      <c r="Z391" s="21">
        <f t="shared" si="87"/>
        <v>2.085260436E-4</v>
      </c>
      <c r="AA391" s="21">
        <f t="shared" si="87"/>
        <v>2.2001952369600004E-4</v>
      </c>
      <c r="AB391" s="21">
        <f t="shared" si="87"/>
        <v>2.3280498870299998E-3</v>
      </c>
      <c r="AC391" s="21">
        <f t="shared" si="87"/>
        <v>4.1450768150399998E-4</v>
      </c>
      <c r="AD391" s="21">
        <f t="shared" si="87"/>
        <v>4.5548688720780002E-3</v>
      </c>
      <c r="AE391" s="21">
        <f t="shared" si="87"/>
        <v>4.7474770517999987E-4</v>
      </c>
    </row>
    <row r="392" spans="1:31" x14ac:dyDescent="0.2">
      <c r="A392" s="9" t="s">
        <v>679</v>
      </c>
      <c r="B392" s="4" t="s">
        <v>680</v>
      </c>
      <c r="C392" s="27">
        <v>1.3325429880000001E-4</v>
      </c>
      <c r="D392" s="27">
        <v>1.0545215688E-3</v>
      </c>
      <c r="E392" s="27">
        <v>1.7195340959999999E-4</v>
      </c>
      <c r="F392" s="27">
        <v>3.9323003580000001E-4</v>
      </c>
      <c r="G392" s="27">
        <v>4.6622130660000001E-4</v>
      </c>
      <c r="H392" s="27">
        <v>5.0341038300000002E-4</v>
      </c>
      <c r="I392" s="27">
        <v>5.5246257359999995E-4</v>
      </c>
      <c r="J392" s="27">
        <v>7.400537297999999E-4</v>
      </c>
      <c r="K392" s="27">
        <v>1.1392594919999999E-3</v>
      </c>
      <c r="L392" s="27">
        <v>1.8516267252E-3</v>
      </c>
      <c r="M392" s="27">
        <v>1.0161728639999999E-4</v>
      </c>
      <c r="N392" s="27">
        <v>1.3106397780000001E-4</v>
      </c>
      <c r="O392" s="27">
        <v>6.4773229500000005E-4</v>
      </c>
      <c r="P392" s="27">
        <v>3.9348019619999997E-4</v>
      </c>
      <c r="Q392" s="27">
        <v>7.7274672299999997E-4</v>
      </c>
      <c r="R392" s="27">
        <v>6.5046523499999996E-4</v>
      </c>
      <c r="S392" s="27">
        <v>2.4618935880000003E-4</v>
      </c>
      <c r="T392" s="27">
        <v>2.1556591559999998E-4</v>
      </c>
      <c r="U392" s="27">
        <v>5.8435224120000008E-4</v>
      </c>
      <c r="V392" s="27">
        <v>6.0003863639999998E-4</v>
      </c>
      <c r="W392" s="27">
        <v>8.9987322599999989E-4</v>
      </c>
      <c r="X392" s="27">
        <v>3.389065596E-4</v>
      </c>
      <c r="Y392" s="27">
        <v>1.1332213955999998E-3</v>
      </c>
      <c r="Z392" s="27">
        <v>2.085260436E-4</v>
      </c>
      <c r="AA392" s="27">
        <v>2.2001952369600004E-4</v>
      </c>
      <c r="AB392" s="27">
        <v>2.3280498870299998E-3</v>
      </c>
      <c r="AC392" s="27">
        <v>4.1450768150399998E-4</v>
      </c>
      <c r="AD392" s="27">
        <v>4.5548688720780002E-3</v>
      </c>
      <c r="AE392" s="27">
        <v>4.7474770517999987E-4</v>
      </c>
    </row>
    <row r="393" spans="1:31" x14ac:dyDescent="0.2">
      <c r="A393" s="9" t="s">
        <v>681</v>
      </c>
      <c r="B393" s="4" t="s">
        <v>682</v>
      </c>
      <c r="C393" s="21">
        <f t="shared" ref="C393:AE393" si="88">+C394+C395+C396+C397+C398</f>
        <v>0</v>
      </c>
      <c r="D393" s="21">
        <f t="shared" si="88"/>
        <v>0</v>
      </c>
      <c r="E393" s="21">
        <f t="shared" si="88"/>
        <v>0</v>
      </c>
      <c r="F393" s="21">
        <f t="shared" si="88"/>
        <v>0</v>
      </c>
      <c r="G393" s="21">
        <f t="shared" si="88"/>
        <v>0</v>
      </c>
      <c r="H393" s="21">
        <f t="shared" si="88"/>
        <v>0</v>
      </c>
      <c r="I393" s="21">
        <f t="shared" si="88"/>
        <v>0</v>
      </c>
      <c r="J393" s="21">
        <f t="shared" si="88"/>
        <v>0</v>
      </c>
      <c r="K393" s="21">
        <f t="shared" si="88"/>
        <v>0</v>
      </c>
      <c r="L393" s="21">
        <f t="shared" si="88"/>
        <v>0</v>
      </c>
      <c r="M393" s="21">
        <f t="shared" si="88"/>
        <v>0</v>
      </c>
      <c r="N393" s="21">
        <f t="shared" si="88"/>
        <v>0</v>
      </c>
      <c r="O393" s="21">
        <f t="shared" si="88"/>
        <v>0</v>
      </c>
      <c r="P393" s="21">
        <f t="shared" si="88"/>
        <v>0</v>
      </c>
      <c r="Q393" s="21">
        <f t="shared" si="88"/>
        <v>0</v>
      </c>
      <c r="R393" s="21">
        <f t="shared" si="88"/>
        <v>0</v>
      </c>
      <c r="S393" s="21">
        <f t="shared" si="88"/>
        <v>0</v>
      </c>
      <c r="T393" s="21">
        <f t="shared" si="88"/>
        <v>0</v>
      </c>
      <c r="U393" s="21">
        <f t="shared" si="88"/>
        <v>0</v>
      </c>
      <c r="V393" s="21">
        <f t="shared" si="88"/>
        <v>0</v>
      </c>
      <c r="W393" s="21">
        <f t="shared" si="88"/>
        <v>0</v>
      </c>
      <c r="X393" s="21">
        <f t="shared" si="88"/>
        <v>0</v>
      </c>
      <c r="Y393" s="21">
        <f t="shared" si="88"/>
        <v>0</v>
      </c>
      <c r="Z393" s="21">
        <f t="shared" si="88"/>
        <v>0</v>
      </c>
      <c r="AA393" s="21">
        <f t="shared" si="88"/>
        <v>0</v>
      </c>
      <c r="AB393" s="21">
        <f t="shared" si="88"/>
        <v>0</v>
      </c>
      <c r="AC393" s="21">
        <f t="shared" si="88"/>
        <v>0</v>
      </c>
      <c r="AD393" s="21">
        <f t="shared" si="88"/>
        <v>0</v>
      </c>
      <c r="AE393" s="21">
        <f t="shared" si="88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9">+C400+C401</f>
        <v>0</v>
      </c>
      <c r="D399" s="21">
        <f t="shared" si="89"/>
        <v>0</v>
      </c>
      <c r="E399" s="21">
        <f t="shared" si="89"/>
        <v>0</v>
      </c>
      <c r="F399" s="21">
        <f t="shared" si="89"/>
        <v>0</v>
      </c>
      <c r="G399" s="21">
        <f t="shared" si="89"/>
        <v>0</v>
      </c>
      <c r="H399" s="21">
        <f t="shared" si="89"/>
        <v>0</v>
      </c>
      <c r="I399" s="21">
        <f t="shared" si="89"/>
        <v>0</v>
      </c>
      <c r="J399" s="21">
        <f t="shared" si="89"/>
        <v>0</v>
      </c>
      <c r="K399" s="21">
        <f t="shared" si="89"/>
        <v>0</v>
      </c>
      <c r="L399" s="21">
        <f t="shared" si="89"/>
        <v>0</v>
      </c>
      <c r="M399" s="21">
        <f t="shared" si="89"/>
        <v>0</v>
      </c>
      <c r="N399" s="21">
        <f t="shared" si="89"/>
        <v>0</v>
      </c>
      <c r="O399" s="21">
        <f t="shared" si="89"/>
        <v>0</v>
      </c>
      <c r="P399" s="21">
        <f t="shared" si="89"/>
        <v>0</v>
      </c>
      <c r="Q399" s="21">
        <f t="shared" si="89"/>
        <v>0</v>
      </c>
      <c r="R399" s="21">
        <f t="shared" si="89"/>
        <v>0</v>
      </c>
      <c r="S399" s="21">
        <f t="shared" si="89"/>
        <v>0</v>
      </c>
      <c r="T399" s="21">
        <f t="shared" si="89"/>
        <v>0</v>
      </c>
      <c r="U399" s="21">
        <f t="shared" si="89"/>
        <v>0</v>
      </c>
      <c r="V399" s="21">
        <f t="shared" si="89"/>
        <v>0</v>
      </c>
      <c r="W399" s="21">
        <f t="shared" si="89"/>
        <v>0</v>
      </c>
      <c r="X399" s="21">
        <f t="shared" si="89"/>
        <v>0</v>
      </c>
      <c r="Y399" s="21">
        <f t="shared" si="89"/>
        <v>0</v>
      </c>
      <c r="Z399" s="21">
        <f t="shared" si="89"/>
        <v>0</v>
      </c>
      <c r="AA399" s="21">
        <f t="shared" si="89"/>
        <v>0</v>
      </c>
      <c r="AB399" s="21">
        <f t="shared" si="89"/>
        <v>0</v>
      </c>
      <c r="AC399" s="21">
        <f t="shared" si="89"/>
        <v>0</v>
      </c>
      <c r="AD399" s="21">
        <f t="shared" si="89"/>
        <v>0</v>
      </c>
      <c r="AE399" s="21">
        <f t="shared" si="89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0">+C408+C409</f>
        <v>0</v>
      </c>
      <c r="D407" s="21">
        <f t="shared" si="90"/>
        <v>0</v>
      </c>
      <c r="E407" s="21">
        <f t="shared" si="90"/>
        <v>0</v>
      </c>
      <c r="F407" s="21">
        <f t="shared" si="90"/>
        <v>0</v>
      </c>
      <c r="G407" s="21">
        <f t="shared" si="90"/>
        <v>0</v>
      </c>
      <c r="H407" s="21">
        <f t="shared" si="90"/>
        <v>0</v>
      </c>
      <c r="I407" s="21">
        <f t="shared" si="90"/>
        <v>0</v>
      </c>
      <c r="J407" s="21">
        <f t="shared" si="90"/>
        <v>0</v>
      </c>
      <c r="K407" s="21">
        <f t="shared" si="90"/>
        <v>0</v>
      </c>
      <c r="L407" s="21">
        <f t="shared" si="90"/>
        <v>0</v>
      </c>
      <c r="M407" s="21">
        <f t="shared" si="90"/>
        <v>0</v>
      </c>
      <c r="N407" s="21">
        <f t="shared" si="90"/>
        <v>0</v>
      </c>
      <c r="O407" s="21">
        <f t="shared" si="90"/>
        <v>0</v>
      </c>
      <c r="P407" s="21">
        <f t="shared" si="90"/>
        <v>0</v>
      </c>
      <c r="Q407" s="21">
        <f t="shared" si="90"/>
        <v>0</v>
      </c>
      <c r="R407" s="21">
        <f t="shared" si="90"/>
        <v>0</v>
      </c>
      <c r="S407" s="21">
        <f t="shared" si="90"/>
        <v>0</v>
      </c>
      <c r="T407" s="21">
        <f t="shared" si="90"/>
        <v>0</v>
      </c>
      <c r="U407" s="21">
        <f t="shared" si="90"/>
        <v>0</v>
      </c>
      <c r="V407" s="21">
        <f t="shared" si="90"/>
        <v>0</v>
      </c>
      <c r="W407" s="21">
        <f t="shared" si="90"/>
        <v>0</v>
      </c>
      <c r="X407" s="21">
        <f t="shared" si="90"/>
        <v>0</v>
      </c>
      <c r="Y407" s="21">
        <f t="shared" si="90"/>
        <v>0</v>
      </c>
      <c r="Z407" s="21">
        <f t="shared" si="90"/>
        <v>0</v>
      </c>
      <c r="AA407" s="21">
        <f t="shared" si="90"/>
        <v>0</v>
      </c>
      <c r="AB407" s="21">
        <f t="shared" si="90"/>
        <v>0</v>
      </c>
      <c r="AC407" s="21">
        <f t="shared" si="90"/>
        <v>0</v>
      </c>
      <c r="AD407" s="21">
        <f t="shared" si="90"/>
        <v>0</v>
      </c>
      <c r="AE407" s="21">
        <f t="shared" si="90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1">+C410+C411+C412+C413+C414</f>
        <v>0</v>
      </c>
      <c r="D409" s="21">
        <f t="shared" si="91"/>
        <v>0</v>
      </c>
      <c r="E409" s="21">
        <f t="shared" si="91"/>
        <v>0</v>
      </c>
      <c r="F409" s="21">
        <f t="shared" si="91"/>
        <v>0</v>
      </c>
      <c r="G409" s="21">
        <f t="shared" si="91"/>
        <v>0</v>
      </c>
      <c r="H409" s="21">
        <f t="shared" si="91"/>
        <v>0</v>
      </c>
      <c r="I409" s="21">
        <f t="shared" si="91"/>
        <v>0</v>
      </c>
      <c r="J409" s="21">
        <f t="shared" si="91"/>
        <v>0</v>
      </c>
      <c r="K409" s="21">
        <f t="shared" si="91"/>
        <v>0</v>
      </c>
      <c r="L409" s="21">
        <f t="shared" si="91"/>
        <v>0</v>
      </c>
      <c r="M409" s="21">
        <f t="shared" si="91"/>
        <v>0</v>
      </c>
      <c r="N409" s="21">
        <f t="shared" si="91"/>
        <v>0</v>
      </c>
      <c r="O409" s="21">
        <f t="shared" si="91"/>
        <v>0</v>
      </c>
      <c r="P409" s="21">
        <f t="shared" si="91"/>
        <v>0</v>
      </c>
      <c r="Q409" s="21">
        <f t="shared" si="91"/>
        <v>0</v>
      </c>
      <c r="R409" s="21">
        <f t="shared" si="91"/>
        <v>0</v>
      </c>
      <c r="S409" s="21">
        <f t="shared" si="91"/>
        <v>0</v>
      </c>
      <c r="T409" s="21">
        <f t="shared" si="91"/>
        <v>0</v>
      </c>
      <c r="U409" s="21">
        <f t="shared" si="91"/>
        <v>0</v>
      </c>
      <c r="V409" s="21">
        <f t="shared" si="91"/>
        <v>0</v>
      </c>
      <c r="W409" s="21">
        <f t="shared" si="91"/>
        <v>0</v>
      </c>
      <c r="X409" s="21">
        <f t="shared" si="91"/>
        <v>0</v>
      </c>
      <c r="Y409" s="21">
        <f t="shared" si="91"/>
        <v>0</v>
      </c>
      <c r="Z409" s="21">
        <f t="shared" si="91"/>
        <v>0</v>
      </c>
      <c r="AA409" s="21">
        <f t="shared" si="91"/>
        <v>0</v>
      </c>
      <c r="AB409" s="21">
        <f t="shared" si="91"/>
        <v>0</v>
      </c>
      <c r="AC409" s="21">
        <f t="shared" si="91"/>
        <v>0</v>
      </c>
      <c r="AD409" s="21">
        <f t="shared" si="91"/>
        <v>0</v>
      </c>
      <c r="AE409" s="21">
        <f t="shared" si="91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2">+C416+C417</f>
        <v>0</v>
      </c>
      <c r="D415" s="21">
        <f t="shared" si="92"/>
        <v>0</v>
      </c>
      <c r="E415" s="21">
        <f t="shared" si="92"/>
        <v>0</v>
      </c>
      <c r="F415" s="21">
        <f t="shared" si="92"/>
        <v>0</v>
      </c>
      <c r="G415" s="21">
        <f t="shared" si="92"/>
        <v>0</v>
      </c>
      <c r="H415" s="21">
        <f t="shared" si="92"/>
        <v>0</v>
      </c>
      <c r="I415" s="21">
        <f t="shared" si="92"/>
        <v>0</v>
      </c>
      <c r="J415" s="21">
        <f t="shared" si="92"/>
        <v>0</v>
      </c>
      <c r="K415" s="21">
        <f t="shared" si="92"/>
        <v>0</v>
      </c>
      <c r="L415" s="21">
        <f t="shared" si="92"/>
        <v>0</v>
      </c>
      <c r="M415" s="21">
        <f t="shared" si="92"/>
        <v>0</v>
      </c>
      <c r="N415" s="21">
        <f t="shared" si="92"/>
        <v>0</v>
      </c>
      <c r="O415" s="21">
        <f t="shared" si="92"/>
        <v>0</v>
      </c>
      <c r="P415" s="21">
        <f t="shared" si="92"/>
        <v>0</v>
      </c>
      <c r="Q415" s="21">
        <f t="shared" si="92"/>
        <v>0</v>
      </c>
      <c r="R415" s="21">
        <f t="shared" si="92"/>
        <v>0</v>
      </c>
      <c r="S415" s="21">
        <f t="shared" si="92"/>
        <v>0</v>
      </c>
      <c r="T415" s="21">
        <f t="shared" si="92"/>
        <v>0</v>
      </c>
      <c r="U415" s="21">
        <f t="shared" si="92"/>
        <v>0</v>
      </c>
      <c r="V415" s="21">
        <f t="shared" si="92"/>
        <v>0</v>
      </c>
      <c r="W415" s="21">
        <f t="shared" si="92"/>
        <v>0</v>
      </c>
      <c r="X415" s="21">
        <f t="shared" si="92"/>
        <v>0</v>
      </c>
      <c r="Y415" s="21">
        <f t="shared" si="92"/>
        <v>0</v>
      </c>
      <c r="Z415" s="21">
        <f t="shared" si="92"/>
        <v>0</v>
      </c>
      <c r="AA415" s="21">
        <f t="shared" si="92"/>
        <v>0</v>
      </c>
      <c r="AB415" s="21">
        <f t="shared" si="92"/>
        <v>0</v>
      </c>
      <c r="AC415" s="21">
        <f t="shared" si="92"/>
        <v>0</v>
      </c>
      <c r="AD415" s="21">
        <f t="shared" si="92"/>
        <v>0</v>
      </c>
      <c r="AE415" s="21">
        <f t="shared" si="92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3">+C418+C419+C420+C421+C422</f>
        <v>0</v>
      </c>
      <c r="D417" s="21">
        <f t="shared" si="93"/>
        <v>0</v>
      </c>
      <c r="E417" s="21">
        <f t="shared" si="93"/>
        <v>0</v>
      </c>
      <c r="F417" s="21">
        <f t="shared" si="93"/>
        <v>0</v>
      </c>
      <c r="G417" s="21">
        <f t="shared" si="93"/>
        <v>0</v>
      </c>
      <c r="H417" s="21">
        <f t="shared" si="93"/>
        <v>0</v>
      </c>
      <c r="I417" s="21">
        <f t="shared" si="93"/>
        <v>0</v>
      </c>
      <c r="J417" s="21">
        <f t="shared" si="93"/>
        <v>0</v>
      </c>
      <c r="K417" s="21">
        <f t="shared" si="93"/>
        <v>0</v>
      </c>
      <c r="L417" s="21">
        <f t="shared" si="93"/>
        <v>0</v>
      </c>
      <c r="M417" s="21">
        <f t="shared" si="93"/>
        <v>0</v>
      </c>
      <c r="N417" s="21">
        <f t="shared" si="93"/>
        <v>0</v>
      </c>
      <c r="O417" s="21">
        <f t="shared" si="93"/>
        <v>0</v>
      </c>
      <c r="P417" s="21">
        <f t="shared" si="93"/>
        <v>0</v>
      </c>
      <c r="Q417" s="21">
        <f t="shared" si="93"/>
        <v>0</v>
      </c>
      <c r="R417" s="21">
        <f t="shared" si="93"/>
        <v>0</v>
      </c>
      <c r="S417" s="21">
        <f t="shared" si="93"/>
        <v>0</v>
      </c>
      <c r="T417" s="21">
        <f t="shared" si="93"/>
        <v>0</v>
      </c>
      <c r="U417" s="21">
        <f t="shared" si="93"/>
        <v>0</v>
      </c>
      <c r="V417" s="21">
        <f t="shared" si="93"/>
        <v>0</v>
      </c>
      <c r="W417" s="21">
        <f t="shared" si="93"/>
        <v>0</v>
      </c>
      <c r="X417" s="21">
        <f t="shared" si="93"/>
        <v>0</v>
      </c>
      <c r="Y417" s="21">
        <f t="shared" si="93"/>
        <v>0</v>
      </c>
      <c r="Z417" s="21">
        <f t="shared" si="93"/>
        <v>0</v>
      </c>
      <c r="AA417" s="21">
        <f t="shared" si="93"/>
        <v>0</v>
      </c>
      <c r="AB417" s="21">
        <f t="shared" si="93"/>
        <v>0</v>
      </c>
      <c r="AC417" s="21">
        <f t="shared" si="93"/>
        <v>0</v>
      </c>
      <c r="AD417" s="21">
        <f t="shared" si="93"/>
        <v>0</v>
      </c>
      <c r="AE417" s="21">
        <f t="shared" si="93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4">+C426+C430+C431+C434</f>
        <v>2.6277050062289434E-2</v>
      </c>
      <c r="D425" s="28">
        <f t="shared" si="94"/>
        <v>2.5522729334468409E-2</v>
      </c>
      <c r="E425" s="28">
        <f t="shared" si="94"/>
        <v>2.6082521841073573E-2</v>
      </c>
      <c r="F425" s="28">
        <f t="shared" si="94"/>
        <v>2.6452524066758912E-2</v>
      </c>
      <c r="G425" s="28">
        <f t="shared" si="94"/>
        <v>2.6453136317503245E-2</v>
      </c>
      <c r="H425" s="28">
        <f t="shared" si="94"/>
        <v>2.5695335612745254E-2</v>
      </c>
      <c r="I425" s="28">
        <f t="shared" si="94"/>
        <v>2.4395567163610583E-2</v>
      </c>
      <c r="J425" s="28">
        <f t="shared" si="94"/>
        <v>2.309646645696534E-2</v>
      </c>
      <c r="K425" s="28">
        <f t="shared" si="94"/>
        <v>2.1931343225952415E-2</v>
      </c>
      <c r="L425" s="28">
        <f t="shared" si="94"/>
        <v>2.2661421103533353E-2</v>
      </c>
      <c r="M425" s="28">
        <f t="shared" si="94"/>
        <v>2.3702849892792189E-2</v>
      </c>
      <c r="N425" s="28">
        <f t="shared" si="94"/>
        <v>1.4964897584334527E-2</v>
      </c>
      <c r="O425" s="28">
        <f t="shared" si="94"/>
        <v>1.2207853061240446E-2</v>
      </c>
      <c r="P425" s="28">
        <f t="shared" si="94"/>
        <v>1.231266256282661E-2</v>
      </c>
      <c r="Q425" s="28">
        <f t="shared" si="94"/>
        <v>1.2559128726893144E-2</v>
      </c>
      <c r="R425" s="28">
        <f t="shared" si="94"/>
        <v>1.1877329878221373E-2</v>
      </c>
      <c r="S425" s="28">
        <f t="shared" si="94"/>
        <v>1.1402103591858344E-2</v>
      </c>
      <c r="T425" s="28">
        <f t="shared" si="94"/>
        <v>1.0881481586843943E-2</v>
      </c>
      <c r="U425" s="28">
        <f t="shared" si="94"/>
        <v>1.0857688861307165E-2</v>
      </c>
      <c r="V425" s="28">
        <f t="shared" si="94"/>
        <v>1.0669425308146756E-2</v>
      </c>
      <c r="W425" s="28">
        <f t="shared" si="94"/>
        <v>9.3895858922125996E-3</v>
      </c>
      <c r="X425" s="28">
        <f t="shared" si="94"/>
        <v>8.9635803299270324E-3</v>
      </c>
      <c r="Y425" s="28">
        <f t="shared" si="94"/>
        <v>9.1786485338223953E-3</v>
      </c>
      <c r="Z425" s="28">
        <f t="shared" si="94"/>
        <v>9.8022084434452976E-3</v>
      </c>
      <c r="AA425" s="28">
        <f t="shared" si="94"/>
        <v>9.4184090792038978E-3</v>
      </c>
      <c r="AB425" s="28">
        <f t="shared" si="94"/>
        <v>9.1442135082919988E-3</v>
      </c>
      <c r="AC425" s="28">
        <f t="shared" si="94"/>
        <v>8.8846084947109428E-3</v>
      </c>
      <c r="AD425" s="28">
        <f t="shared" si="94"/>
        <v>9.0883910961721773E-3</v>
      </c>
      <c r="AE425" s="28">
        <f t="shared" si="94"/>
        <v>9.2584952466870703E-3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5">+C432+C433</f>
        <v>1.2576845228279019E-3</v>
      </c>
      <c r="D431" s="21">
        <f t="shared" si="95"/>
        <v>1.2775937965596035E-3</v>
      </c>
      <c r="E431" s="21">
        <f t="shared" si="95"/>
        <v>1.2601817677774575E-3</v>
      </c>
      <c r="F431" s="21">
        <f t="shared" si="95"/>
        <v>1.2760183062639351E-3</v>
      </c>
      <c r="G431" s="21">
        <f t="shared" si="95"/>
        <v>1.2836456657595403E-3</v>
      </c>
      <c r="H431" s="21">
        <f t="shared" si="95"/>
        <v>1.3113611210380204E-3</v>
      </c>
      <c r="I431" s="21">
        <f t="shared" si="95"/>
        <v>1.3388580948610115E-3</v>
      </c>
      <c r="J431" s="21">
        <f t="shared" si="95"/>
        <v>1.3698042508645907E-3</v>
      </c>
      <c r="K431" s="21">
        <f t="shared" si="95"/>
        <v>1.3830151581368804E-3</v>
      </c>
      <c r="L431" s="21">
        <f t="shared" si="95"/>
        <v>1.3676575360835159E-3</v>
      </c>
      <c r="M431" s="21">
        <f t="shared" si="95"/>
        <v>1.3852690352542684E-3</v>
      </c>
      <c r="N431" s="21">
        <f t="shared" si="95"/>
        <v>1.3898215814097579E-3</v>
      </c>
      <c r="O431" s="21">
        <f t="shared" si="95"/>
        <v>1.4631709242713716E-3</v>
      </c>
      <c r="P431" s="21">
        <f t="shared" si="95"/>
        <v>1.5815978708654131E-3</v>
      </c>
      <c r="Q431" s="21">
        <f t="shared" si="95"/>
        <v>1.6559343748283801E-3</v>
      </c>
      <c r="R431" s="21">
        <f t="shared" si="95"/>
        <v>1.7046890690543871E-3</v>
      </c>
      <c r="S431" s="21">
        <f t="shared" si="95"/>
        <v>1.8816178948441282E-3</v>
      </c>
      <c r="T431" s="21">
        <f t="shared" si="95"/>
        <v>2.0610413613966062E-3</v>
      </c>
      <c r="U431" s="21">
        <f t="shared" si="95"/>
        <v>2.1956250860084006E-3</v>
      </c>
      <c r="V431" s="21">
        <f t="shared" si="95"/>
        <v>2.2158447741256371E-3</v>
      </c>
      <c r="W431" s="21">
        <f t="shared" si="95"/>
        <v>2.223245556939874E-3</v>
      </c>
      <c r="X431" s="21">
        <f t="shared" si="95"/>
        <v>2.220784969585902E-3</v>
      </c>
      <c r="Y431" s="21">
        <f t="shared" si="95"/>
        <v>2.2123031222548791E-3</v>
      </c>
      <c r="Z431" s="21">
        <f t="shared" si="95"/>
        <v>2.2290944793145742E-3</v>
      </c>
      <c r="AA431" s="21">
        <f t="shared" si="95"/>
        <v>2.2957433249031298E-3</v>
      </c>
      <c r="AB431" s="21">
        <f t="shared" si="95"/>
        <v>2.3673017590580456E-3</v>
      </c>
      <c r="AC431" s="21">
        <f t="shared" si="95"/>
        <v>2.437711982205445E-3</v>
      </c>
      <c r="AD431" s="21">
        <f t="shared" si="95"/>
        <v>2.4247161189168854E-3</v>
      </c>
      <c r="AE431" s="21">
        <f t="shared" si="95"/>
        <v>2.5564498184616441E-3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1.2576845228279019E-3</v>
      </c>
      <c r="D433" s="27">
        <v>1.2775937965596035E-3</v>
      </c>
      <c r="E433" s="27">
        <v>1.2601817677774575E-3</v>
      </c>
      <c r="F433" s="27">
        <v>1.2760183062639351E-3</v>
      </c>
      <c r="G433" s="27">
        <v>1.2836456657595403E-3</v>
      </c>
      <c r="H433" s="27">
        <v>1.3113611210380204E-3</v>
      </c>
      <c r="I433" s="27">
        <v>1.3388580948610115E-3</v>
      </c>
      <c r="J433" s="27">
        <v>1.3698042508645907E-3</v>
      </c>
      <c r="K433" s="27">
        <v>1.3830151581368804E-3</v>
      </c>
      <c r="L433" s="27">
        <v>1.3676575360835159E-3</v>
      </c>
      <c r="M433" s="27">
        <v>1.3852690352542684E-3</v>
      </c>
      <c r="N433" s="27">
        <v>1.3898215814097579E-3</v>
      </c>
      <c r="O433" s="27">
        <v>1.4631709242713716E-3</v>
      </c>
      <c r="P433" s="27">
        <v>1.5815978708654131E-3</v>
      </c>
      <c r="Q433" s="27">
        <v>1.6559343748283801E-3</v>
      </c>
      <c r="R433" s="27">
        <v>1.7046890690543871E-3</v>
      </c>
      <c r="S433" s="27">
        <v>1.8816178948441282E-3</v>
      </c>
      <c r="T433" s="27">
        <v>2.0610413613966062E-3</v>
      </c>
      <c r="U433" s="27">
        <v>2.1956250860084006E-3</v>
      </c>
      <c r="V433" s="27">
        <v>2.2158447741256371E-3</v>
      </c>
      <c r="W433" s="27">
        <v>2.223245556939874E-3</v>
      </c>
      <c r="X433" s="27">
        <v>2.220784969585902E-3</v>
      </c>
      <c r="Y433" s="27">
        <v>2.2123031222548791E-3</v>
      </c>
      <c r="Z433" s="27">
        <v>2.2290944793145742E-3</v>
      </c>
      <c r="AA433" s="27">
        <v>2.2957433249031298E-3</v>
      </c>
      <c r="AB433" s="27">
        <v>2.3673017590580456E-3</v>
      </c>
      <c r="AC433" s="27">
        <v>2.437711982205445E-3</v>
      </c>
      <c r="AD433" s="27">
        <v>2.4247161189168854E-3</v>
      </c>
      <c r="AE433" s="27">
        <v>2.5564498184616441E-3</v>
      </c>
    </row>
    <row r="434" spans="1:31" x14ac:dyDescent="0.2">
      <c r="A434" s="80" t="s">
        <v>736</v>
      </c>
      <c r="B434" s="4" t="s">
        <v>737</v>
      </c>
      <c r="C434" s="21">
        <f>+C435</f>
        <v>2.5019365539461533E-2</v>
      </c>
      <c r="D434" s="21">
        <f t="shared" ref="D434:AE434" si="96">+D435</f>
        <v>2.4245135537908805E-2</v>
      </c>
      <c r="E434" s="21">
        <f t="shared" si="96"/>
        <v>2.4822340073296114E-2</v>
      </c>
      <c r="F434" s="21">
        <f t="shared" si="96"/>
        <v>2.5176505760494978E-2</v>
      </c>
      <c r="G434" s="21">
        <f t="shared" si="96"/>
        <v>2.5169490651743703E-2</v>
      </c>
      <c r="H434" s="21">
        <f t="shared" si="96"/>
        <v>2.4383974491707233E-2</v>
      </c>
      <c r="I434" s="21">
        <f t="shared" si="96"/>
        <v>2.3056709068749574E-2</v>
      </c>
      <c r="J434" s="21">
        <f t="shared" si="96"/>
        <v>2.1726662206100748E-2</v>
      </c>
      <c r="K434" s="21">
        <f t="shared" si="96"/>
        <v>2.0548328067815536E-2</v>
      </c>
      <c r="L434" s="21">
        <f t="shared" si="96"/>
        <v>2.1293763567449837E-2</v>
      </c>
      <c r="M434" s="21">
        <f t="shared" si="96"/>
        <v>2.2317580857537919E-2</v>
      </c>
      <c r="N434" s="21">
        <f t="shared" si="96"/>
        <v>1.3575076002924768E-2</v>
      </c>
      <c r="O434" s="21">
        <f t="shared" si="96"/>
        <v>1.0744682136969075E-2</v>
      </c>
      <c r="P434" s="21">
        <f t="shared" si="96"/>
        <v>1.0731064691961197E-2</v>
      </c>
      <c r="Q434" s="21">
        <f t="shared" si="96"/>
        <v>1.0903194352064764E-2</v>
      </c>
      <c r="R434" s="21">
        <f t="shared" si="96"/>
        <v>1.0172640809166985E-2</v>
      </c>
      <c r="S434" s="21">
        <f t="shared" si="96"/>
        <v>9.5204856970142158E-3</v>
      </c>
      <c r="T434" s="21">
        <f t="shared" si="96"/>
        <v>8.8204402254473367E-3</v>
      </c>
      <c r="U434" s="21">
        <f t="shared" si="96"/>
        <v>8.6620637752987638E-3</v>
      </c>
      <c r="V434" s="21">
        <f t="shared" si="96"/>
        <v>8.4535805340211195E-3</v>
      </c>
      <c r="W434" s="21">
        <f t="shared" si="96"/>
        <v>7.1663403352727256E-3</v>
      </c>
      <c r="X434" s="21">
        <f t="shared" si="96"/>
        <v>6.7427953603411304E-3</v>
      </c>
      <c r="Y434" s="21">
        <f t="shared" si="96"/>
        <v>6.9663454115675167E-3</v>
      </c>
      <c r="Z434" s="21">
        <f t="shared" si="96"/>
        <v>7.5731139641307234E-3</v>
      </c>
      <c r="AA434" s="21">
        <f t="shared" si="96"/>
        <v>7.1226657543007679E-3</v>
      </c>
      <c r="AB434" s="21">
        <f t="shared" si="96"/>
        <v>6.7769117492339527E-3</v>
      </c>
      <c r="AC434" s="21">
        <f t="shared" si="96"/>
        <v>6.4468965125054978E-3</v>
      </c>
      <c r="AD434" s="21">
        <f t="shared" si="96"/>
        <v>6.663674977255292E-3</v>
      </c>
      <c r="AE434" s="21">
        <f t="shared" si="96"/>
        <v>6.7020454282254267E-3</v>
      </c>
    </row>
    <row r="435" spans="1:31" x14ac:dyDescent="0.2">
      <c r="A435" s="80" t="s">
        <v>738</v>
      </c>
      <c r="B435" s="4" t="s">
        <v>739</v>
      </c>
      <c r="C435" s="27">
        <v>2.5019365539461533E-2</v>
      </c>
      <c r="D435" s="27">
        <v>2.4245135537908805E-2</v>
      </c>
      <c r="E435" s="27">
        <v>2.4822340073296114E-2</v>
      </c>
      <c r="F435" s="27">
        <v>2.5176505760494978E-2</v>
      </c>
      <c r="G435" s="27">
        <v>2.5169490651743703E-2</v>
      </c>
      <c r="H435" s="27">
        <v>2.4383974491707233E-2</v>
      </c>
      <c r="I435" s="27">
        <v>2.3056709068749574E-2</v>
      </c>
      <c r="J435" s="27">
        <v>2.1726662206100748E-2</v>
      </c>
      <c r="K435" s="27">
        <v>2.0548328067815536E-2</v>
      </c>
      <c r="L435" s="27">
        <v>2.1293763567449837E-2</v>
      </c>
      <c r="M435" s="27">
        <v>2.2317580857537919E-2</v>
      </c>
      <c r="N435" s="27">
        <v>1.3575076002924768E-2</v>
      </c>
      <c r="O435" s="27">
        <v>1.0744682136969075E-2</v>
      </c>
      <c r="P435" s="27">
        <v>1.0731064691961197E-2</v>
      </c>
      <c r="Q435" s="27">
        <v>1.0903194352064764E-2</v>
      </c>
      <c r="R435" s="27">
        <v>1.0172640809166985E-2</v>
      </c>
      <c r="S435" s="27">
        <v>9.5204856970142158E-3</v>
      </c>
      <c r="T435" s="27">
        <v>8.8204402254473367E-3</v>
      </c>
      <c r="U435" s="27">
        <v>8.6620637752987638E-3</v>
      </c>
      <c r="V435" s="27">
        <v>8.4535805340211195E-3</v>
      </c>
      <c r="W435" s="27">
        <v>7.1663403352727256E-3</v>
      </c>
      <c r="X435" s="27">
        <v>6.7427953603411304E-3</v>
      </c>
      <c r="Y435" s="27">
        <v>6.9663454115675167E-3</v>
      </c>
      <c r="Z435" s="27">
        <v>7.5731139641307234E-3</v>
      </c>
      <c r="AA435" s="27">
        <v>7.1226657543007679E-3</v>
      </c>
      <c r="AB435" s="27">
        <v>6.7769117492339527E-3</v>
      </c>
      <c r="AC435" s="27">
        <v>6.4468965125054978E-3</v>
      </c>
      <c r="AD435" s="27">
        <v>6.663674977255292E-3</v>
      </c>
      <c r="AE435" s="27">
        <v>6.7020454282254267E-3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7">+C441+C442</f>
        <v>0</v>
      </c>
      <c r="D440" s="21">
        <f t="shared" si="97"/>
        <v>0</v>
      </c>
      <c r="E440" s="21">
        <f t="shared" si="97"/>
        <v>0</v>
      </c>
      <c r="F440" s="21">
        <f t="shared" si="97"/>
        <v>0</v>
      </c>
      <c r="G440" s="21">
        <f t="shared" si="97"/>
        <v>0</v>
      </c>
      <c r="H440" s="21">
        <f t="shared" si="97"/>
        <v>0</v>
      </c>
      <c r="I440" s="21">
        <f t="shared" si="97"/>
        <v>0</v>
      </c>
      <c r="J440" s="21">
        <f t="shared" si="97"/>
        <v>0</v>
      </c>
      <c r="K440" s="21">
        <f t="shared" si="97"/>
        <v>0</v>
      </c>
      <c r="L440" s="21">
        <f t="shared" si="97"/>
        <v>0</v>
      </c>
      <c r="M440" s="21">
        <f t="shared" si="97"/>
        <v>0</v>
      </c>
      <c r="N440" s="21">
        <f t="shared" si="97"/>
        <v>0</v>
      </c>
      <c r="O440" s="21">
        <f t="shared" si="97"/>
        <v>0</v>
      </c>
      <c r="P440" s="21">
        <f t="shared" si="97"/>
        <v>0</v>
      </c>
      <c r="Q440" s="21">
        <f t="shared" si="97"/>
        <v>0</v>
      </c>
      <c r="R440" s="21">
        <f t="shared" si="97"/>
        <v>0</v>
      </c>
      <c r="S440" s="21">
        <f t="shared" si="97"/>
        <v>0</v>
      </c>
      <c r="T440" s="21">
        <f t="shared" si="97"/>
        <v>0</v>
      </c>
      <c r="U440" s="21">
        <f t="shared" si="97"/>
        <v>0</v>
      </c>
      <c r="V440" s="21">
        <f t="shared" si="97"/>
        <v>0</v>
      </c>
      <c r="W440" s="21">
        <f t="shared" si="97"/>
        <v>0</v>
      </c>
      <c r="X440" s="21">
        <f t="shared" si="97"/>
        <v>0</v>
      </c>
      <c r="Y440" s="21">
        <f t="shared" si="97"/>
        <v>0</v>
      </c>
      <c r="Z440" s="21">
        <f t="shared" si="97"/>
        <v>0</v>
      </c>
      <c r="AA440" s="21">
        <f t="shared" si="97"/>
        <v>0</v>
      </c>
      <c r="AB440" s="21">
        <f t="shared" si="97"/>
        <v>0</v>
      </c>
      <c r="AC440" s="21">
        <f t="shared" si="97"/>
        <v>0</v>
      </c>
      <c r="AD440" s="21">
        <f t="shared" si="97"/>
        <v>0</v>
      </c>
      <c r="AE440" s="21">
        <f t="shared" si="97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98">+D455-D4</f>
        <v>0</v>
      </c>
      <c r="E453" s="29">
        <f t="shared" si="98"/>
        <v>0</v>
      </c>
      <c r="F453" s="29">
        <f t="shared" si="98"/>
        <v>0</v>
      </c>
      <c r="G453" s="29">
        <f t="shared" si="98"/>
        <v>0</v>
      </c>
      <c r="H453" s="29">
        <f t="shared" si="98"/>
        <v>0</v>
      </c>
      <c r="I453" s="29">
        <f t="shared" si="98"/>
        <v>0</v>
      </c>
      <c r="J453" s="29">
        <f t="shared" si="98"/>
        <v>0</v>
      </c>
      <c r="K453" s="29">
        <f t="shared" si="98"/>
        <v>0</v>
      </c>
      <c r="L453" s="29">
        <f t="shared" si="98"/>
        <v>0</v>
      </c>
      <c r="M453" s="29">
        <f t="shared" si="98"/>
        <v>0</v>
      </c>
      <c r="N453" s="29">
        <f t="shared" si="98"/>
        <v>0</v>
      </c>
      <c r="O453" s="29">
        <f t="shared" si="98"/>
        <v>0</v>
      </c>
      <c r="P453" s="29">
        <f t="shared" si="98"/>
        <v>0</v>
      </c>
      <c r="Q453" s="29">
        <f t="shared" si="98"/>
        <v>0</v>
      </c>
      <c r="R453" s="29">
        <f t="shared" si="98"/>
        <v>0</v>
      </c>
      <c r="S453" s="29">
        <f t="shared" si="98"/>
        <v>0</v>
      </c>
      <c r="T453" s="29">
        <f t="shared" si="98"/>
        <v>0</v>
      </c>
      <c r="U453" s="29">
        <f t="shared" si="98"/>
        <v>0</v>
      </c>
      <c r="V453" s="29">
        <f t="shared" si="98"/>
        <v>0</v>
      </c>
      <c r="W453" s="29">
        <f t="shared" si="98"/>
        <v>0</v>
      </c>
      <c r="X453" s="29">
        <f t="shared" si="98"/>
        <v>0</v>
      </c>
      <c r="Y453" s="29">
        <f t="shared" si="98"/>
        <v>0</v>
      </c>
      <c r="Z453" s="29">
        <f t="shared" si="98"/>
        <v>0</v>
      </c>
      <c r="AA453" s="29">
        <f t="shared" si="98"/>
        <v>0</v>
      </c>
      <c r="AB453" s="29">
        <f t="shared" si="98"/>
        <v>0</v>
      </c>
      <c r="AC453" s="29">
        <f t="shared" si="98"/>
        <v>0</v>
      </c>
      <c r="AD453" s="29">
        <f t="shared" si="98"/>
        <v>0</v>
      </c>
      <c r="AE453" s="29">
        <f t="shared" si="98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99">+C456+C471+C524+C555+C576</f>
        <v>1.2293117595214396</v>
      </c>
      <c r="D455" s="28">
        <f t="shared" si="99"/>
        <v>1.2287167791435818</v>
      </c>
      <c r="E455" s="28">
        <f t="shared" si="99"/>
        <v>1.2633358869537987</v>
      </c>
      <c r="F455" s="28">
        <f t="shared" si="99"/>
        <v>1.3128963407060454</v>
      </c>
      <c r="G455" s="28">
        <f t="shared" si="99"/>
        <v>1.3296425119191964</v>
      </c>
      <c r="H455" s="28">
        <f t="shared" si="99"/>
        <v>1.3674094627057536</v>
      </c>
      <c r="I455" s="28">
        <f t="shared" si="99"/>
        <v>1.4037561229760636</v>
      </c>
      <c r="J455" s="28">
        <f t="shared" si="99"/>
        <v>1.4822873291476442</v>
      </c>
      <c r="K455" s="28">
        <f t="shared" si="99"/>
        <v>1.410913343734107</v>
      </c>
      <c r="L455" s="28">
        <f t="shared" si="99"/>
        <v>1.4444075248397006</v>
      </c>
      <c r="M455" s="28">
        <f t="shared" si="99"/>
        <v>1.3322453780673409</v>
      </c>
      <c r="N455" s="28">
        <f t="shared" si="99"/>
        <v>1.3321262624005026</v>
      </c>
      <c r="O455" s="28">
        <f t="shared" si="99"/>
        <v>1.3389439572643347</v>
      </c>
      <c r="P455" s="28">
        <f t="shared" si="99"/>
        <v>1.2578227493554555</v>
      </c>
      <c r="Q455" s="28">
        <f t="shared" si="99"/>
        <v>1.3242230617747863</v>
      </c>
      <c r="R455" s="28">
        <f t="shared" si="99"/>
        <v>1.2643177357739777</v>
      </c>
      <c r="S455" s="28">
        <f t="shared" si="99"/>
        <v>1.2672750695949209</v>
      </c>
      <c r="T455" s="28">
        <f t="shared" si="99"/>
        <v>1.451996460882689</v>
      </c>
      <c r="U455" s="28">
        <f t="shared" si="99"/>
        <v>1.3027088581131523</v>
      </c>
      <c r="V455" s="28">
        <f t="shared" si="99"/>
        <v>1.2683494228832657</v>
      </c>
      <c r="W455" s="28">
        <f t="shared" si="99"/>
        <v>1.3321088479368168</v>
      </c>
      <c r="X455" s="28">
        <f t="shared" si="99"/>
        <v>1.0857690767330068</v>
      </c>
      <c r="Y455" s="28">
        <f t="shared" si="99"/>
        <v>1.1233758347286853</v>
      </c>
      <c r="Z455" s="28">
        <f t="shared" si="99"/>
        <v>1.1063764541820742</v>
      </c>
      <c r="AA455" s="28">
        <f t="shared" si="99"/>
        <v>1.1523190239518561</v>
      </c>
      <c r="AB455" s="28">
        <f t="shared" si="99"/>
        <v>1.2410494777656771</v>
      </c>
      <c r="AC455" s="28">
        <f t="shared" si="99"/>
        <v>1.1314591795407198</v>
      </c>
      <c r="AD455" s="28">
        <f t="shared" si="99"/>
        <v>1.3108429268818642</v>
      </c>
      <c r="AE455" s="28">
        <f t="shared" si="99"/>
        <v>1.0427366344038949</v>
      </c>
    </row>
    <row r="456" spans="1:32" x14ac:dyDescent="0.2">
      <c r="A456" s="6" t="s">
        <v>19</v>
      </c>
      <c r="B456" s="7" t="s">
        <v>20</v>
      </c>
      <c r="C456" s="28">
        <f t="shared" ref="C456:AE456" si="100">+C457+C463+C467</f>
        <v>2.1987746945102814E-2</v>
      </c>
      <c r="D456" s="28">
        <f t="shared" si="100"/>
        <v>2.2926010469157682E-2</v>
      </c>
      <c r="E456" s="28">
        <f t="shared" si="100"/>
        <v>2.512305076240328E-2</v>
      </c>
      <c r="F456" s="28">
        <f t="shared" si="100"/>
        <v>2.6440420763312777E-2</v>
      </c>
      <c r="G456" s="28">
        <f t="shared" si="100"/>
        <v>2.8443196461203336E-2</v>
      </c>
      <c r="H456" s="28">
        <f t="shared" si="100"/>
        <v>3.1597932819401743E-2</v>
      </c>
      <c r="I456" s="28">
        <f t="shared" si="100"/>
        <v>3.5143873398411331E-2</v>
      </c>
      <c r="J456" s="28">
        <f t="shared" si="100"/>
        <v>3.6430042367537566E-2</v>
      </c>
      <c r="K456" s="28">
        <f t="shared" si="100"/>
        <v>3.786512294265048E-2</v>
      </c>
      <c r="L456" s="28">
        <f t="shared" si="100"/>
        <v>3.9881663137477173E-2</v>
      </c>
      <c r="M456" s="28">
        <f t="shared" si="100"/>
        <v>4.102181261838346E-2</v>
      </c>
      <c r="N456" s="28">
        <f t="shared" si="100"/>
        <v>4.0009812418854297E-2</v>
      </c>
      <c r="O456" s="28">
        <f t="shared" si="100"/>
        <v>4.20828018889986E-2</v>
      </c>
      <c r="P456" s="28">
        <f t="shared" si="100"/>
        <v>4.2942049194365103E-2</v>
      </c>
      <c r="Q456" s="28">
        <f t="shared" si="100"/>
        <v>4.4095742048158325E-2</v>
      </c>
      <c r="R456" s="28">
        <f t="shared" si="100"/>
        <v>4.8055925873216478E-2</v>
      </c>
      <c r="S456" s="28">
        <f t="shared" si="100"/>
        <v>6.6448102516226196E-2</v>
      </c>
      <c r="T456" s="28">
        <f t="shared" si="100"/>
        <v>7.2253939873534304E-2</v>
      </c>
      <c r="U456" s="28">
        <f t="shared" si="100"/>
        <v>7.3258728009936422E-2</v>
      </c>
      <c r="V456" s="28">
        <f t="shared" si="100"/>
        <v>7.3995946947117766E-2</v>
      </c>
      <c r="W456" s="28">
        <f t="shared" si="100"/>
        <v>7.4835735794517438E-2</v>
      </c>
      <c r="X456" s="28">
        <f t="shared" si="100"/>
        <v>8.2968514984955999E-2</v>
      </c>
      <c r="Y456" s="28">
        <f t="shared" si="100"/>
        <v>8.3118035951678076E-2</v>
      </c>
      <c r="Z456" s="28">
        <f t="shared" si="100"/>
        <v>8.7371472641964404E-2</v>
      </c>
      <c r="AA456" s="28">
        <f t="shared" si="100"/>
        <v>8.7659402909906689E-2</v>
      </c>
      <c r="AB456" s="28">
        <f t="shared" si="100"/>
        <v>9.2514797969151921E-2</v>
      </c>
      <c r="AC456" s="28">
        <f t="shared" si="100"/>
        <v>9.7422158995655705E-2</v>
      </c>
      <c r="AD456" s="28">
        <f t="shared" si="100"/>
        <v>9.8679983518942527E-2</v>
      </c>
      <c r="AE456" s="28">
        <f t="shared" si="100"/>
        <v>0.10175710271539611</v>
      </c>
    </row>
    <row r="457" spans="1:32" x14ac:dyDescent="0.2">
      <c r="A457" s="8" t="s">
        <v>23</v>
      </c>
      <c r="B457" s="4" t="s">
        <v>24</v>
      </c>
      <c r="C457" s="21">
        <f t="shared" ref="C457:AE457" si="101">+C458+C459+C460+C461+C462</f>
        <v>2.1987746945102814E-2</v>
      </c>
      <c r="D457" s="21">
        <f t="shared" si="101"/>
        <v>2.2926010469157682E-2</v>
      </c>
      <c r="E457" s="21">
        <f t="shared" si="101"/>
        <v>2.512305076240328E-2</v>
      </c>
      <c r="F457" s="21">
        <f t="shared" si="101"/>
        <v>2.6440420763312777E-2</v>
      </c>
      <c r="G457" s="21">
        <f t="shared" si="101"/>
        <v>2.8443196461203336E-2</v>
      </c>
      <c r="H457" s="21">
        <f t="shared" si="101"/>
        <v>3.1597932819401743E-2</v>
      </c>
      <c r="I457" s="21">
        <f t="shared" si="101"/>
        <v>3.5143873398411331E-2</v>
      </c>
      <c r="J457" s="21">
        <f t="shared" si="101"/>
        <v>3.6430042367537566E-2</v>
      </c>
      <c r="K457" s="21">
        <f t="shared" si="101"/>
        <v>3.786512294265048E-2</v>
      </c>
      <c r="L457" s="21">
        <f t="shared" si="101"/>
        <v>3.9881663137477173E-2</v>
      </c>
      <c r="M457" s="21">
        <f t="shared" si="101"/>
        <v>4.102181261838346E-2</v>
      </c>
      <c r="N457" s="21">
        <f t="shared" si="101"/>
        <v>4.0009812418854297E-2</v>
      </c>
      <c r="O457" s="21">
        <f t="shared" si="101"/>
        <v>4.20828018889986E-2</v>
      </c>
      <c r="P457" s="21">
        <f t="shared" si="101"/>
        <v>4.2942049194365103E-2</v>
      </c>
      <c r="Q457" s="21">
        <f t="shared" si="101"/>
        <v>4.4095742048158325E-2</v>
      </c>
      <c r="R457" s="21">
        <f t="shared" si="101"/>
        <v>4.8055925873216478E-2</v>
      </c>
      <c r="S457" s="21">
        <f t="shared" si="101"/>
        <v>6.6448102516226196E-2</v>
      </c>
      <c r="T457" s="21">
        <f t="shared" si="101"/>
        <v>7.2253939873534304E-2</v>
      </c>
      <c r="U457" s="21">
        <f t="shared" si="101"/>
        <v>7.3258728009936422E-2</v>
      </c>
      <c r="V457" s="21">
        <f t="shared" si="101"/>
        <v>7.3995946947117766E-2</v>
      </c>
      <c r="W457" s="21">
        <f t="shared" si="101"/>
        <v>7.4835735794517438E-2</v>
      </c>
      <c r="X457" s="21">
        <f t="shared" si="101"/>
        <v>8.2968514984955999E-2</v>
      </c>
      <c r="Y457" s="21">
        <f t="shared" si="101"/>
        <v>8.3118035951678076E-2</v>
      </c>
      <c r="Z457" s="21">
        <f t="shared" si="101"/>
        <v>8.7371472641964404E-2</v>
      </c>
      <c r="AA457" s="21">
        <f t="shared" si="101"/>
        <v>8.7659402909906689E-2</v>
      </c>
      <c r="AB457" s="21">
        <f t="shared" si="101"/>
        <v>9.2514797969151921E-2</v>
      </c>
      <c r="AC457" s="21">
        <f t="shared" si="101"/>
        <v>9.7422158995655705E-2</v>
      </c>
      <c r="AD457" s="21">
        <f t="shared" si="101"/>
        <v>9.8679983518942527E-2</v>
      </c>
      <c r="AE457" s="21">
        <f t="shared" si="101"/>
        <v>0.10175710271539611</v>
      </c>
    </row>
    <row r="458" spans="1:32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2">+D8</f>
        <v>0</v>
      </c>
      <c r="E458" s="37">
        <f t="shared" si="102"/>
        <v>0</v>
      </c>
      <c r="F458" s="37">
        <f t="shared" si="102"/>
        <v>0</v>
      </c>
      <c r="G458" s="37">
        <f t="shared" si="102"/>
        <v>0</v>
      </c>
      <c r="H458" s="37">
        <f t="shared" si="102"/>
        <v>0</v>
      </c>
      <c r="I458" s="37">
        <f t="shared" si="102"/>
        <v>0</v>
      </c>
      <c r="J458" s="37">
        <f t="shared" si="102"/>
        <v>0</v>
      </c>
      <c r="K458" s="37">
        <f t="shared" si="102"/>
        <v>0</v>
      </c>
      <c r="L458" s="37">
        <f t="shared" si="102"/>
        <v>0</v>
      </c>
      <c r="M458" s="37">
        <f t="shared" si="102"/>
        <v>0</v>
      </c>
      <c r="N458" s="37">
        <f t="shared" si="102"/>
        <v>0</v>
      </c>
      <c r="O458" s="37">
        <f t="shared" si="102"/>
        <v>0</v>
      </c>
      <c r="P458" s="37">
        <f t="shared" si="102"/>
        <v>0</v>
      </c>
      <c r="Q458" s="37">
        <f t="shared" si="102"/>
        <v>0</v>
      </c>
      <c r="R458" s="37">
        <f t="shared" si="102"/>
        <v>0</v>
      </c>
      <c r="S458" s="37">
        <f t="shared" si="102"/>
        <v>3.1963050321021884E-5</v>
      </c>
      <c r="T458" s="37">
        <f t="shared" si="102"/>
        <v>8.7180464347448014E-5</v>
      </c>
      <c r="U458" s="37">
        <f t="shared" si="102"/>
        <v>3.4160403619513788E-7</v>
      </c>
      <c r="V458" s="37">
        <f t="shared" si="102"/>
        <v>0</v>
      </c>
      <c r="W458" s="37">
        <f t="shared" si="102"/>
        <v>0</v>
      </c>
      <c r="X458" s="37">
        <f t="shared" si="102"/>
        <v>4.6980907653966031E-6</v>
      </c>
      <c r="Y458" s="37">
        <f t="shared" si="102"/>
        <v>3.5464921944269585E-6</v>
      </c>
      <c r="Z458" s="37">
        <f t="shared" si="102"/>
        <v>0</v>
      </c>
      <c r="AA458" s="37">
        <f t="shared" si="102"/>
        <v>0</v>
      </c>
      <c r="AB458" s="37">
        <f t="shared" si="102"/>
        <v>0</v>
      </c>
      <c r="AC458" s="37">
        <f t="shared" si="102"/>
        <v>0</v>
      </c>
      <c r="AD458" s="37">
        <f t="shared" si="102"/>
        <v>0</v>
      </c>
      <c r="AE458" s="37">
        <f t="shared" si="102"/>
        <v>5.0130159357885053E-8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2.9958292866219859E-3</v>
      </c>
      <c r="D459" s="37">
        <f t="shared" ref="D459:AE459" si="103">+D17</f>
        <v>2.9930681728175638E-3</v>
      </c>
      <c r="E459" s="37">
        <f t="shared" si="103"/>
        <v>4.0092098367732597E-3</v>
      </c>
      <c r="F459" s="37">
        <f t="shared" si="103"/>
        <v>3.5578119527024856E-3</v>
      </c>
      <c r="G459" s="37">
        <f t="shared" si="103"/>
        <v>3.2920008317393916E-3</v>
      </c>
      <c r="H459" s="37">
        <f t="shared" si="103"/>
        <v>3.9979069023049311E-3</v>
      </c>
      <c r="I459" s="37">
        <f t="shared" si="103"/>
        <v>4.1649805766172804E-3</v>
      </c>
      <c r="J459" s="37">
        <f t="shared" si="103"/>
        <v>4.6454009982911486E-3</v>
      </c>
      <c r="K459" s="37">
        <f t="shared" si="103"/>
        <v>4.5580214765214861E-3</v>
      </c>
      <c r="L459" s="37">
        <f t="shared" si="103"/>
        <v>4.3770235235403802E-3</v>
      </c>
      <c r="M459" s="37">
        <f t="shared" si="103"/>
        <v>3.8403899889672575E-3</v>
      </c>
      <c r="N459" s="37">
        <f t="shared" si="103"/>
        <v>4.1849736561467678E-3</v>
      </c>
      <c r="O459" s="37">
        <f t="shared" si="103"/>
        <v>4.6538190990730874E-3</v>
      </c>
      <c r="P459" s="37">
        <f t="shared" si="103"/>
        <v>4.547112059201319E-3</v>
      </c>
      <c r="Q459" s="37">
        <f t="shared" si="103"/>
        <v>4.9635533764456723E-3</v>
      </c>
      <c r="R459" s="37">
        <f t="shared" si="103"/>
        <v>5.2652289519568261E-3</v>
      </c>
      <c r="S459" s="37">
        <f t="shared" si="103"/>
        <v>2.2112851349275268E-2</v>
      </c>
      <c r="T459" s="37">
        <f t="shared" si="103"/>
        <v>2.5048006204886855E-2</v>
      </c>
      <c r="U459" s="37">
        <f t="shared" si="103"/>
        <v>2.4899931680812688E-2</v>
      </c>
      <c r="V459" s="37">
        <f t="shared" si="103"/>
        <v>2.410345304324206E-2</v>
      </c>
      <c r="W459" s="37">
        <f t="shared" si="103"/>
        <v>2.1723733095007598E-2</v>
      </c>
      <c r="X459" s="37">
        <f t="shared" si="103"/>
        <v>2.6398108718968409E-2</v>
      </c>
      <c r="Y459" s="37">
        <f t="shared" si="103"/>
        <v>2.6450432342875911E-2</v>
      </c>
      <c r="Z459" s="37">
        <f t="shared" si="103"/>
        <v>2.6752031482744777E-2</v>
      </c>
      <c r="AA459" s="37">
        <f t="shared" si="103"/>
        <v>2.9381845082153815E-2</v>
      </c>
      <c r="AB459" s="37">
        <f t="shared" si="103"/>
        <v>2.8739566125779978E-2</v>
      </c>
      <c r="AC459" s="37">
        <f t="shared" si="103"/>
        <v>2.9470114895074652E-2</v>
      </c>
      <c r="AD459" s="37">
        <f t="shared" si="103"/>
        <v>2.9072343201525346E-2</v>
      </c>
      <c r="AE459" s="37">
        <f t="shared" si="103"/>
        <v>3.0071756845475531E-2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1.289402707304038E-2</v>
      </c>
      <c r="D460" s="37">
        <f t="shared" ref="D460:AE460" si="104">+D31</f>
        <v>1.3546554237739015E-2</v>
      </c>
      <c r="E460" s="37">
        <f t="shared" si="104"/>
        <v>1.470808684876599E-2</v>
      </c>
      <c r="F460" s="37">
        <f t="shared" si="104"/>
        <v>1.6545455767467718E-2</v>
      </c>
      <c r="G460" s="37">
        <f t="shared" si="104"/>
        <v>1.8741210976638091E-2</v>
      </c>
      <c r="H460" s="37">
        <f t="shared" si="104"/>
        <v>2.1250320253530099E-2</v>
      </c>
      <c r="I460" s="37">
        <f t="shared" si="104"/>
        <v>2.3716579707732926E-2</v>
      </c>
      <c r="J460" s="37">
        <f t="shared" si="104"/>
        <v>2.55540756302024E-2</v>
      </c>
      <c r="K460" s="37">
        <f t="shared" si="104"/>
        <v>2.7610074970897978E-2</v>
      </c>
      <c r="L460" s="37">
        <f t="shared" si="104"/>
        <v>2.9664587373964997E-2</v>
      </c>
      <c r="M460" s="37">
        <f t="shared" si="104"/>
        <v>3.1339569360510036E-2</v>
      </c>
      <c r="N460" s="37">
        <f t="shared" si="104"/>
        <v>3.0086218442945008E-2</v>
      </c>
      <c r="O460" s="37">
        <f t="shared" si="104"/>
        <v>3.1593994268564511E-2</v>
      </c>
      <c r="P460" s="37">
        <f t="shared" si="104"/>
        <v>3.2579998416356365E-2</v>
      </c>
      <c r="Q460" s="37">
        <f t="shared" si="104"/>
        <v>3.3073903622939389E-2</v>
      </c>
      <c r="R460" s="37">
        <f t="shared" si="104"/>
        <v>3.6938764715137823E-2</v>
      </c>
      <c r="S460" s="37">
        <f t="shared" si="104"/>
        <v>3.8473366108350886E-2</v>
      </c>
      <c r="T460" s="37">
        <f t="shared" si="104"/>
        <v>4.1259126810640312E-2</v>
      </c>
      <c r="U460" s="37">
        <f t="shared" si="104"/>
        <v>4.220701142398646E-2</v>
      </c>
      <c r="V460" s="37">
        <f t="shared" si="104"/>
        <v>4.3642525882458517E-2</v>
      </c>
      <c r="W460" s="37">
        <f t="shared" si="104"/>
        <v>4.676301262814455E-2</v>
      </c>
      <c r="X460" s="37">
        <f t="shared" si="104"/>
        <v>4.9886784233483368E-2</v>
      </c>
      <c r="Y460" s="37">
        <f t="shared" si="104"/>
        <v>5.0154059653824482E-2</v>
      </c>
      <c r="Z460" s="37">
        <f t="shared" si="104"/>
        <v>5.437218293061951E-2</v>
      </c>
      <c r="AA460" s="37">
        <f t="shared" si="104"/>
        <v>5.1608656828919672E-2</v>
      </c>
      <c r="AB460" s="37">
        <f t="shared" si="104"/>
        <v>5.5889770567613559E-2</v>
      </c>
      <c r="AC460" s="37">
        <f t="shared" si="104"/>
        <v>5.9929864181917765E-2</v>
      </c>
      <c r="AD460" s="37">
        <f t="shared" si="104"/>
        <v>6.1691661301389603E-2</v>
      </c>
      <c r="AE460" s="37">
        <f t="shared" si="104"/>
        <v>6.3723434086539618E-2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6.0978905854404486E-3</v>
      </c>
      <c r="D461" s="37">
        <f t="shared" ref="D461:AE461" si="105">+D53</f>
        <v>6.3863880586011012E-3</v>
      </c>
      <c r="E461" s="37">
        <f t="shared" si="105"/>
        <v>6.4057540768640286E-3</v>
      </c>
      <c r="F461" s="37">
        <f t="shared" si="105"/>
        <v>6.3371530431425745E-3</v>
      </c>
      <c r="G461" s="37">
        <f t="shared" si="105"/>
        <v>6.4099846528258529E-3</v>
      </c>
      <c r="H461" s="37">
        <f t="shared" si="105"/>
        <v>6.34970566356671E-3</v>
      </c>
      <c r="I461" s="37">
        <f t="shared" si="105"/>
        <v>7.2623131140611245E-3</v>
      </c>
      <c r="J461" s="37">
        <f t="shared" si="105"/>
        <v>6.2305657390440208E-3</v>
      </c>
      <c r="K461" s="37">
        <f t="shared" si="105"/>
        <v>5.6970264952310194E-3</v>
      </c>
      <c r="L461" s="37">
        <f t="shared" si="105"/>
        <v>5.8400522399717977E-3</v>
      </c>
      <c r="M461" s="37">
        <f t="shared" si="105"/>
        <v>5.8418532689061709E-3</v>
      </c>
      <c r="N461" s="37">
        <f t="shared" si="105"/>
        <v>5.7386203197625192E-3</v>
      </c>
      <c r="O461" s="37">
        <f t="shared" si="105"/>
        <v>5.8349885213610031E-3</v>
      </c>
      <c r="P461" s="37">
        <f t="shared" si="105"/>
        <v>5.8149387188074185E-3</v>
      </c>
      <c r="Q461" s="37">
        <f t="shared" si="105"/>
        <v>6.058285048773265E-3</v>
      </c>
      <c r="R461" s="37">
        <f t="shared" si="105"/>
        <v>5.8519322061218269E-3</v>
      </c>
      <c r="S461" s="37">
        <f t="shared" si="105"/>
        <v>5.8299220082790211E-3</v>
      </c>
      <c r="T461" s="37">
        <f t="shared" si="105"/>
        <v>5.8596263936596749E-3</v>
      </c>
      <c r="U461" s="37">
        <f t="shared" si="105"/>
        <v>6.1514433011010802E-3</v>
      </c>
      <c r="V461" s="37">
        <f t="shared" si="105"/>
        <v>6.2499680214171778E-3</v>
      </c>
      <c r="W461" s="37">
        <f t="shared" si="105"/>
        <v>6.3489900713652875E-3</v>
      </c>
      <c r="X461" s="37">
        <f t="shared" si="105"/>
        <v>6.67892394173883E-3</v>
      </c>
      <c r="Y461" s="37">
        <f t="shared" si="105"/>
        <v>6.5099974627832648E-3</v>
      </c>
      <c r="Z461" s="37">
        <f t="shared" si="105"/>
        <v>6.2472582286001201E-3</v>
      </c>
      <c r="AA461" s="37">
        <f t="shared" si="105"/>
        <v>6.6689009988331969E-3</v>
      </c>
      <c r="AB461" s="37">
        <f t="shared" si="105"/>
        <v>7.8854612757583882E-3</v>
      </c>
      <c r="AC461" s="37">
        <f t="shared" si="105"/>
        <v>8.0221799186632956E-3</v>
      </c>
      <c r="AD461" s="37">
        <f t="shared" si="105"/>
        <v>7.9159790160275786E-3</v>
      </c>
      <c r="AE461" s="37">
        <f t="shared" si="105"/>
        <v>7.9618616532216076E-3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6">+D60</f>
        <v>0</v>
      </c>
      <c r="E462" s="37">
        <f t="shared" si="106"/>
        <v>0</v>
      </c>
      <c r="F462" s="37">
        <f t="shared" si="106"/>
        <v>0</v>
      </c>
      <c r="G462" s="37">
        <f t="shared" si="106"/>
        <v>0</v>
      </c>
      <c r="H462" s="37">
        <f t="shared" si="106"/>
        <v>0</v>
      </c>
      <c r="I462" s="37">
        <f t="shared" si="106"/>
        <v>0</v>
      </c>
      <c r="J462" s="37">
        <f t="shared" si="106"/>
        <v>0</v>
      </c>
      <c r="K462" s="37">
        <f t="shared" si="106"/>
        <v>0</v>
      </c>
      <c r="L462" s="37">
        <f t="shared" si="106"/>
        <v>0</v>
      </c>
      <c r="M462" s="37">
        <f t="shared" si="106"/>
        <v>0</v>
      </c>
      <c r="N462" s="37">
        <f t="shared" si="106"/>
        <v>0</v>
      </c>
      <c r="O462" s="37">
        <f t="shared" si="106"/>
        <v>0</v>
      </c>
      <c r="P462" s="37">
        <f t="shared" si="106"/>
        <v>0</v>
      </c>
      <c r="Q462" s="37">
        <f t="shared" si="106"/>
        <v>0</v>
      </c>
      <c r="R462" s="37">
        <f t="shared" si="106"/>
        <v>0</v>
      </c>
      <c r="S462" s="37">
        <f t="shared" si="106"/>
        <v>0</v>
      </c>
      <c r="T462" s="37">
        <f t="shared" si="106"/>
        <v>0</v>
      </c>
      <c r="U462" s="37">
        <f t="shared" si="106"/>
        <v>0</v>
      </c>
      <c r="V462" s="37">
        <f t="shared" si="106"/>
        <v>0</v>
      </c>
      <c r="W462" s="37">
        <f t="shared" si="106"/>
        <v>0</v>
      </c>
      <c r="X462" s="37">
        <f t="shared" si="106"/>
        <v>0</v>
      </c>
      <c r="Y462" s="37">
        <f t="shared" si="106"/>
        <v>0</v>
      </c>
      <c r="Z462" s="37">
        <f t="shared" si="106"/>
        <v>0</v>
      </c>
      <c r="AA462" s="37">
        <f t="shared" si="106"/>
        <v>0</v>
      </c>
      <c r="AB462" s="37">
        <f t="shared" si="106"/>
        <v>0</v>
      </c>
      <c r="AC462" s="37">
        <f t="shared" si="106"/>
        <v>0</v>
      </c>
      <c r="AD462" s="37">
        <f t="shared" si="106"/>
        <v>0</v>
      </c>
      <c r="AE462" s="37">
        <f t="shared" si="106"/>
        <v>0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7">+C464+C465+C466</f>
        <v>0</v>
      </c>
      <c r="D463" s="21">
        <f t="shared" si="107"/>
        <v>0</v>
      </c>
      <c r="E463" s="21">
        <f t="shared" si="107"/>
        <v>0</v>
      </c>
      <c r="F463" s="21">
        <f t="shared" si="107"/>
        <v>0</v>
      </c>
      <c r="G463" s="21">
        <f t="shared" si="107"/>
        <v>0</v>
      </c>
      <c r="H463" s="21">
        <f t="shared" si="107"/>
        <v>0</v>
      </c>
      <c r="I463" s="21">
        <f t="shared" si="107"/>
        <v>0</v>
      </c>
      <c r="J463" s="21">
        <f t="shared" si="107"/>
        <v>0</v>
      </c>
      <c r="K463" s="21">
        <f t="shared" si="107"/>
        <v>0</v>
      </c>
      <c r="L463" s="21">
        <f t="shared" si="107"/>
        <v>0</v>
      </c>
      <c r="M463" s="21">
        <f t="shared" si="107"/>
        <v>0</v>
      </c>
      <c r="N463" s="21">
        <f t="shared" si="107"/>
        <v>0</v>
      </c>
      <c r="O463" s="21">
        <f t="shared" si="107"/>
        <v>0</v>
      </c>
      <c r="P463" s="21">
        <f t="shared" si="107"/>
        <v>0</v>
      </c>
      <c r="Q463" s="21">
        <f t="shared" si="107"/>
        <v>0</v>
      </c>
      <c r="R463" s="21">
        <f t="shared" si="107"/>
        <v>0</v>
      </c>
      <c r="S463" s="21">
        <f t="shared" si="107"/>
        <v>0</v>
      </c>
      <c r="T463" s="21">
        <f t="shared" si="107"/>
        <v>0</v>
      </c>
      <c r="U463" s="21">
        <f t="shared" si="107"/>
        <v>0</v>
      </c>
      <c r="V463" s="21">
        <f t="shared" si="107"/>
        <v>0</v>
      </c>
      <c r="W463" s="21">
        <f t="shared" si="107"/>
        <v>0</v>
      </c>
      <c r="X463" s="21">
        <f t="shared" si="107"/>
        <v>0</v>
      </c>
      <c r="Y463" s="21">
        <f t="shared" si="107"/>
        <v>0</v>
      </c>
      <c r="Z463" s="21">
        <f t="shared" si="107"/>
        <v>0</v>
      </c>
      <c r="AA463" s="21">
        <f t="shared" si="107"/>
        <v>0</v>
      </c>
      <c r="AB463" s="21">
        <f t="shared" si="107"/>
        <v>0</v>
      </c>
      <c r="AC463" s="21">
        <f t="shared" si="107"/>
        <v>0</v>
      </c>
      <c r="AD463" s="21">
        <f t="shared" si="107"/>
        <v>0</v>
      </c>
      <c r="AE463" s="21">
        <f t="shared" si="107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08">+D68</f>
        <v>0</v>
      </c>
      <c r="E464" s="37">
        <f t="shared" si="108"/>
        <v>0</v>
      </c>
      <c r="F464" s="37">
        <f t="shared" si="108"/>
        <v>0</v>
      </c>
      <c r="G464" s="37">
        <f t="shared" si="108"/>
        <v>0</v>
      </c>
      <c r="H464" s="37">
        <f t="shared" si="108"/>
        <v>0</v>
      </c>
      <c r="I464" s="37">
        <f t="shared" si="108"/>
        <v>0</v>
      </c>
      <c r="J464" s="37">
        <f t="shared" si="108"/>
        <v>0</v>
      </c>
      <c r="K464" s="37">
        <f t="shared" si="108"/>
        <v>0</v>
      </c>
      <c r="L464" s="37">
        <f t="shared" si="108"/>
        <v>0</v>
      </c>
      <c r="M464" s="37">
        <f t="shared" si="108"/>
        <v>0</v>
      </c>
      <c r="N464" s="37">
        <f t="shared" si="108"/>
        <v>0</v>
      </c>
      <c r="O464" s="37">
        <f t="shared" si="108"/>
        <v>0</v>
      </c>
      <c r="P464" s="37">
        <f t="shared" si="108"/>
        <v>0</v>
      </c>
      <c r="Q464" s="37">
        <f t="shared" si="108"/>
        <v>0</v>
      </c>
      <c r="R464" s="37">
        <f t="shared" si="108"/>
        <v>0</v>
      </c>
      <c r="S464" s="37">
        <f t="shared" si="108"/>
        <v>0</v>
      </c>
      <c r="T464" s="37">
        <f t="shared" si="108"/>
        <v>0</v>
      </c>
      <c r="U464" s="37">
        <f t="shared" si="108"/>
        <v>0</v>
      </c>
      <c r="V464" s="37">
        <f t="shared" si="108"/>
        <v>0</v>
      </c>
      <c r="W464" s="37">
        <f t="shared" si="108"/>
        <v>0</v>
      </c>
      <c r="X464" s="37">
        <f t="shared" si="108"/>
        <v>0</v>
      </c>
      <c r="Y464" s="37">
        <f t="shared" si="108"/>
        <v>0</v>
      </c>
      <c r="Z464" s="37">
        <f t="shared" si="108"/>
        <v>0</v>
      </c>
      <c r="AA464" s="37">
        <f t="shared" si="108"/>
        <v>0</v>
      </c>
      <c r="AB464" s="37">
        <f t="shared" si="108"/>
        <v>0</v>
      </c>
      <c r="AC464" s="37">
        <f t="shared" si="108"/>
        <v>0</v>
      </c>
      <c r="AD464" s="37">
        <f t="shared" si="108"/>
        <v>0</v>
      </c>
      <c r="AE464" s="37">
        <f t="shared" si="108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09">+D80</f>
        <v>0</v>
      </c>
      <c r="E465" s="37">
        <f t="shared" si="109"/>
        <v>0</v>
      </c>
      <c r="F465" s="37">
        <f t="shared" si="109"/>
        <v>0</v>
      </c>
      <c r="G465" s="37">
        <f t="shared" si="109"/>
        <v>0</v>
      </c>
      <c r="H465" s="37">
        <f t="shared" si="109"/>
        <v>0</v>
      </c>
      <c r="I465" s="37">
        <f t="shared" si="109"/>
        <v>0</v>
      </c>
      <c r="J465" s="37">
        <f t="shared" si="109"/>
        <v>0</v>
      </c>
      <c r="K465" s="37">
        <f t="shared" si="109"/>
        <v>0</v>
      </c>
      <c r="L465" s="37">
        <f t="shared" si="109"/>
        <v>0</v>
      </c>
      <c r="M465" s="37">
        <f t="shared" si="109"/>
        <v>0</v>
      </c>
      <c r="N465" s="37">
        <f t="shared" si="109"/>
        <v>0</v>
      </c>
      <c r="O465" s="37">
        <f t="shared" si="109"/>
        <v>0</v>
      </c>
      <c r="P465" s="37">
        <f t="shared" si="109"/>
        <v>0</v>
      </c>
      <c r="Q465" s="37">
        <f t="shared" si="109"/>
        <v>0</v>
      </c>
      <c r="R465" s="37">
        <f t="shared" si="109"/>
        <v>0</v>
      </c>
      <c r="S465" s="37">
        <f t="shared" si="109"/>
        <v>0</v>
      </c>
      <c r="T465" s="37">
        <f t="shared" si="109"/>
        <v>0</v>
      </c>
      <c r="U465" s="37">
        <f t="shared" si="109"/>
        <v>0</v>
      </c>
      <c r="V465" s="37">
        <f t="shared" si="109"/>
        <v>0</v>
      </c>
      <c r="W465" s="37">
        <f t="shared" si="109"/>
        <v>0</v>
      </c>
      <c r="X465" s="37">
        <f t="shared" si="109"/>
        <v>0</v>
      </c>
      <c r="Y465" s="37">
        <f t="shared" si="109"/>
        <v>0</v>
      </c>
      <c r="Z465" s="37">
        <f t="shared" si="109"/>
        <v>0</v>
      </c>
      <c r="AA465" s="37">
        <f t="shared" si="109"/>
        <v>0</v>
      </c>
      <c r="AB465" s="37">
        <f t="shared" si="109"/>
        <v>0</v>
      </c>
      <c r="AC465" s="37">
        <f t="shared" si="109"/>
        <v>0</v>
      </c>
      <c r="AD465" s="37">
        <f t="shared" si="109"/>
        <v>0</v>
      </c>
      <c r="AE465" s="37">
        <f t="shared" si="109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0">+D102</f>
        <v>0</v>
      </c>
      <c r="E466" s="37">
        <f t="shared" si="110"/>
        <v>0</v>
      </c>
      <c r="F466" s="37">
        <f t="shared" si="110"/>
        <v>0</v>
      </c>
      <c r="G466" s="37">
        <f t="shared" si="110"/>
        <v>0</v>
      </c>
      <c r="H466" s="37">
        <f t="shared" si="110"/>
        <v>0</v>
      </c>
      <c r="I466" s="37">
        <f t="shared" si="110"/>
        <v>0</v>
      </c>
      <c r="J466" s="37">
        <f t="shared" si="110"/>
        <v>0</v>
      </c>
      <c r="K466" s="37">
        <f t="shared" si="110"/>
        <v>0</v>
      </c>
      <c r="L466" s="37">
        <f t="shared" si="110"/>
        <v>0</v>
      </c>
      <c r="M466" s="37">
        <f t="shared" si="110"/>
        <v>0</v>
      </c>
      <c r="N466" s="37">
        <f t="shared" si="110"/>
        <v>0</v>
      </c>
      <c r="O466" s="37">
        <f t="shared" si="110"/>
        <v>0</v>
      </c>
      <c r="P466" s="37">
        <f t="shared" si="110"/>
        <v>0</v>
      </c>
      <c r="Q466" s="37">
        <f t="shared" si="110"/>
        <v>0</v>
      </c>
      <c r="R466" s="37">
        <f t="shared" si="110"/>
        <v>0</v>
      </c>
      <c r="S466" s="37">
        <f t="shared" si="110"/>
        <v>0</v>
      </c>
      <c r="T466" s="37">
        <f t="shared" si="110"/>
        <v>0</v>
      </c>
      <c r="U466" s="37">
        <f t="shared" si="110"/>
        <v>0</v>
      </c>
      <c r="V466" s="37">
        <f t="shared" si="110"/>
        <v>0</v>
      </c>
      <c r="W466" s="37">
        <f t="shared" si="110"/>
        <v>0</v>
      </c>
      <c r="X466" s="37">
        <f t="shared" si="110"/>
        <v>0</v>
      </c>
      <c r="Y466" s="37">
        <f t="shared" si="110"/>
        <v>0</v>
      </c>
      <c r="Z466" s="37">
        <f t="shared" si="110"/>
        <v>0</v>
      </c>
      <c r="AA466" s="37">
        <f t="shared" si="110"/>
        <v>0</v>
      </c>
      <c r="AB466" s="37">
        <f t="shared" si="110"/>
        <v>0</v>
      </c>
      <c r="AC466" s="37">
        <f t="shared" si="110"/>
        <v>0</v>
      </c>
      <c r="AD466" s="37">
        <f t="shared" si="110"/>
        <v>0</v>
      </c>
      <c r="AE466" s="37">
        <f t="shared" si="110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1">+C468+C469+C470</f>
        <v>0</v>
      </c>
      <c r="D467" s="21">
        <f t="shared" si="111"/>
        <v>0</v>
      </c>
      <c r="E467" s="21">
        <f t="shared" si="111"/>
        <v>0</v>
      </c>
      <c r="F467" s="21">
        <f t="shared" si="111"/>
        <v>0</v>
      </c>
      <c r="G467" s="21">
        <f t="shared" si="111"/>
        <v>0</v>
      </c>
      <c r="H467" s="21">
        <f t="shared" si="111"/>
        <v>0</v>
      </c>
      <c r="I467" s="21">
        <f t="shared" si="111"/>
        <v>0</v>
      </c>
      <c r="J467" s="21">
        <f t="shared" si="111"/>
        <v>0</v>
      </c>
      <c r="K467" s="21">
        <f t="shared" si="111"/>
        <v>0</v>
      </c>
      <c r="L467" s="21">
        <f t="shared" si="111"/>
        <v>0</v>
      </c>
      <c r="M467" s="21">
        <f t="shared" si="111"/>
        <v>0</v>
      </c>
      <c r="N467" s="21">
        <f t="shared" si="111"/>
        <v>0</v>
      </c>
      <c r="O467" s="21">
        <f t="shared" si="111"/>
        <v>0</v>
      </c>
      <c r="P467" s="21">
        <f t="shared" si="111"/>
        <v>0</v>
      </c>
      <c r="Q467" s="21">
        <f t="shared" si="111"/>
        <v>0</v>
      </c>
      <c r="R467" s="21">
        <f t="shared" si="111"/>
        <v>0</v>
      </c>
      <c r="S467" s="21">
        <f t="shared" si="111"/>
        <v>0</v>
      </c>
      <c r="T467" s="21">
        <f t="shared" si="111"/>
        <v>0</v>
      </c>
      <c r="U467" s="21">
        <f t="shared" si="111"/>
        <v>0</v>
      </c>
      <c r="V467" s="21">
        <f t="shared" si="111"/>
        <v>0</v>
      </c>
      <c r="W467" s="21">
        <f t="shared" si="111"/>
        <v>0</v>
      </c>
      <c r="X467" s="21">
        <f t="shared" si="111"/>
        <v>0</v>
      </c>
      <c r="Y467" s="21">
        <f t="shared" si="111"/>
        <v>0</v>
      </c>
      <c r="Z467" s="21">
        <f t="shared" si="111"/>
        <v>0</v>
      </c>
      <c r="AA467" s="21">
        <f t="shared" si="111"/>
        <v>0</v>
      </c>
      <c r="AB467" s="21">
        <f t="shared" si="111"/>
        <v>0</v>
      </c>
      <c r="AC467" s="21">
        <f t="shared" si="111"/>
        <v>0</v>
      </c>
      <c r="AD467" s="21">
        <f t="shared" si="111"/>
        <v>0</v>
      </c>
      <c r="AE467" s="21">
        <f t="shared" si="111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2">+C472+C478+C489+C497+C502+C508+C515+C520</f>
        <v>6.2224807505400673E-5</v>
      </c>
      <c r="D471" s="28">
        <f t="shared" si="112"/>
        <v>6.2224807505400687E-5</v>
      </c>
      <c r="E471" s="28">
        <f t="shared" si="112"/>
        <v>6.22248075054007E-5</v>
      </c>
      <c r="F471" s="28">
        <f t="shared" si="112"/>
        <v>6.2224807505400673E-5</v>
      </c>
      <c r="G471" s="28">
        <f t="shared" si="112"/>
        <v>6.2224807505400687E-5</v>
      </c>
      <c r="H471" s="28">
        <f t="shared" si="112"/>
        <v>6.2224807505400673E-5</v>
      </c>
      <c r="I471" s="28">
        <f t="shared" si="112"/>
        <v>6.2224807505400687E-5</v>
      </c>
      <c r="J471" s="28">
        <f t="shared" si="112"/>
        <v>6.2224807505400673E-5</v>
      </c>
      <c r="K471" s="28">
        <f t="shared" si="112"/>
        <v>6.2224807505400673E-5</v>
      </c>
      <c r="L471" s="28">
        <f t="shared" si="112"/>
        <v>6.2224807505400687E-5</v>
      </c>
      <c r="M471" s="28">
        <f t="shared" si="112"/>
        <v>6.2224807505400687E-5</v>
      </c>
      <c r="N471" s="28">
        <f t="shared" si="112"/>
        <v>6.22248075054007E-5</v>
      </c>
      <c r="O471" s="28">
        <f t="shared" si="112"/>
        <v>6.2224807505400687E-5</v>
      </c>
      <c r="P471" s="28">
        <f t="shared" si="112"/>
        <v>6.1893836285880103E-5</v>
      </c>
      <c r="Q471" s="28">
        <f t="shared" si="112"/>
        <v>6.1581399214407089E-5</v>
      </c>
      <c r="R471" s="28">
        <f t="shared" si="112"/>
        <v>6.1300328079349237E-5</v>
      </c>
      <c r="S471" s="28">
        <f t="shared" si="112"/>
        <v>6.1027871686096931E-5</v>
      </c>
      <c r="T471" s="28">
        <f t="shared" si="112"/>
        <v>6.0770990609778786E-5</v>
      </c>
      <c r="U471" s="28">
        <f t="shared" si="112"/>
        <v>6.0504842551972746E-5</v>
      </c>
      <c r="V471" s="28">
        <f t="shared" si="112"/>
        <v>6.0260070762747545E-5</v>
      </c>
      <c r="W471" s="28">
        <f t="shared" si="112"/>
        <v>6.0019966444714413E-5</v>
      </c>
      <c r="X471" s="28">
        <f t="shared" si="112"/>
        <v>5.9780379536058852E-5</v>
      </c>
      <c r="Y471" s="28">
        <f t="shared" si="112"/>
        <v>4.9662749799183164E-5</v>
      </c>
      <c r="Z471" s="28">
        <f t="shared" si="112"/>
        <v>3.9652299522131509E-5</v>
      </c>
      <c r="AA471" s="28">
        <f t="shared" si="112"/>
        <v>4.2021131234982567E-5</v>
      </c>
      <c r="AB471" s="28">
        <f t="shared" si="112"/>
        <v>4.4371313603975415E-5</v>
      </c>
      <c r="AC471" s="28">
        <f t="shared" si="112"/>
        <v>3.576078742702263E-5</v>
      </c>
      <c r="AD471" s="28">
        <f t="shared" si="112"/>
        <v>2.8990334091488973E-5</v>
      </c>
      <c r="AE471" s="28">
        <f t="shared" si="112"/>
        <v>2.221697517203872E-5</v>
      </c>
    </row>
    <row r="472" spans="1:31" x14ac:dyDescent="0.2">
      <c r="A472" s="9" t="s">
        <v>250</v>
      </c>
      <c r="B472" s="4" t="s">
        <v>251</v>
      </c>
      <c r="C472" s="21">
        <f t="shared" ref="C472:AE472" si="113">+C473+C474+C475+C476+C477</f>
        <v>0</v>
      </c>
      <c r="D472" s="21">
        <f t="shared" si="113"/>
        <v>0</v>
      </c>
      <c r="E472" s="21">
        <f t="shared" si="113"/>
        <v>0</v>
      </c>
      <c r="F472" s="21">
        <f t="shared" si="113"/>
        <v>0</v>
      </c>
      <c r="G472" s="21">
        <f t="shared" si="113"/>
        <v>0</v>
      </c>
      <c r="H472" s="21">
        <f t="shared" si="113"/>
        <v>0</v>
      </c>
      <c r="I472" s="21">
        <f t="shared" si="113"/>
        <v>0</v>
      </c>
      <c r="J472" s="21">
        <f t="shared" si="113"/>
        <v>0</v>
      </c>
      <c r="K472" s="21">
        <f t="shared" si="113"/>
        <v>0</v>
      </c>
      <c r="L472" s="21">
        <f t="shared" si="113"/>
        <v>0</v>
      </c>
      <c r="M472" s="21">
        <f t="shared" si="113"/>
        <v>0</v>
      </c>
      <c r="N472" s="21">
        <f t="shared" si="113"/>
        <v>0</v>
      </c>
      <c r="O472" s="21">
        <f t="shared" si="113"/>
        <v>0</v>
      </c>
      <c r="P472" s="21">
        <f t="shared" si="113"/>
        <v>0</v>
      </c>
      <c r="Q472" s="21">
        <f t="shared" si="113"/>
        <v>0</v>
      </c>
      <c r="R472" s="21">
        <f t="shared" si="113"/>
        <v>0</v>
      </c>
      <c r="S472" s="21">
        <f t="shared" si="113"/>
        <v>0</v>
      </c>
      <c r="T472" s="21">
        <f t="shared" si="113"/>
        <v>0</v>
      </c>
      <c r="U472" s="21">
        <f t="shared" si="113"/>
        <v>0</v>
      </c>
      <c r="V472" s="21">
        <f t="shared" si="113"/>
        <v>0</v>
      </c>
      <c r="W472" s="21">
        <f t="shared" si="113"/>
        <v>0</v>
      </c>
      <c r="X472" s="21">
        <f t="shared" si="113"/>
        <v>0</v>
      </c>
      <c r="Y472" s="21">
        <f t="shared" si="113"/>
        <v>0</v>
      </c>
      <c r="Z472" s="21">
        <f t="shared" si="113"/>
        <v>0</v>
      </c>
      <c r="AA472" s="21">
        <f t="shared" si="113"/>
        <v>0</v>
      </c>
      <c r="AB472" s="21">
        <f t="shared" si="113"/>
        <v>0</v>
      </c>
      <c r="AC472" s="21">
        <f t="shared" si="113"/>
        <v>0</v>
      </c>
      <c r="AD472" s="21">
        <f t="shared" si="113"/>
        <v>0</v>
      </c>
      <c r="AE472" s="21">
        <f t="shared" si="113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4">+D480+D481+D482+D487+D488</f>
        <v>0</v>
      </c>
      <c r="E478" s="21">
        <f t="shared" si="114"/>
        <v>0</v>
      </c>
      <c r="F478" s="21">
        <f t="shared" si="114"/>
        <v>0</v>
      </c>
      <c r="G478" s="21">
        <f t="shared" si="114"/>
        <v>0</v>
      </c>
      <c r="H478" s="21">
        <f t="shared" si="114"/>
        <v>0</v>
      </c>
      <c r="I478" s="21">
        <f t="shared" si="114"/>
        <v>0</v>
      </c>
      <c r="J478" s="21">
        <f t="shared" si="114"/>
        <v>0</v>
      </c>
      <c r="K478" s="21">
        <f t="shared" si="114"/>
        <v>0</v>
      </c>
      <c r="L478" s="21">
        <f t="shared" si="114"/>
        <v>0</v>
      </c>
      <c r="M478" s="21">
        <f t="shared" si="114"/>
        <v>0</v>
      </c>
      <c r="N478" s="21">
        <f t="shared" si="114"/>
        <v>0</v>
      </c>
      <c r="O478" s="21">
        <f t="shared" si="114"/>
        <v>0</v>
      </c>
      <c r="P478" s="21">
        <f t="shared" si="114"/>
        <v>0</v>
      </c>
      <c r="Q478" s="21">
        <f t="shared" si="114"/>
        <v>0</v>
      </c>
      <c r="R478" s="21">
        <f t="shared" si="114"/>
        <v>0</v>
      </c>
      <c r="S478" s="21">
        <f t="shared" si="114"/>
        <v>0</v>
      </c>
      <c r="T478" s="21">
        <f t="shared" si="114"/>
        <v>0</v>
      </c>
      <c r="U478" s="21">
        <f t="shared" si="114"/>
        <v>0</v>
      </c>
      <c r="V478" s="21">
        <f t="shared" si="114"/>
        <v>0</v>
      </c>
      <c r="W478" s="21">
        <f t="shared" si="114"/>
        <v>0</v>
      </c>
      <c r="X478" s="21">
        <f t="shared" si="114"/>
        <v>0</v>
      </c>
      <c r="Y478" s="21">
        <f t="shared" si="114"/>
        <v>0</v>
      </c>
      <c r="Z478" s="21">
        <f t="shared" si="114"/>
        <v>0</v>
      </c>
      <c r="AA478" s="21">
        <f t="shared" si="114"/>
        <v>0</v>
      </c>
      <c r="AB478" s="21">
        <f t="shared" si="114"/>
        <v>0</v>
      </c>
      <c r="AC478" s="21">
        <f t="shared" si="114"/>
        <v>0</v>
      </c>
      <c r="AD478" s="21">
        <f t="shared" si="114"/>
        <v>0</v>
      </c>
      <c r="AE478" s="21">
        <f t="shared" si="114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5">+D124</f>
        <v>0</v>
      </c>
      <c r="E480" s="37">
        <f t="shared" si="115"/>
        <v>0</v>
      </c>
      <c r="F480" s="37">
        <f t="shared" si="115"/>
        <v>0</v>
      </c>
      <c r="G480" s="37">
        <f t="shared" si="115"/>
        <v>0</v>
      </c>
      <c r="H480" s="37">
        <f t="shared" si="115"/>
        <v>0</v>
      </c>
      <c r="I480" s="37">
        <f t="shared" si="115"/>
        <v>0</v>
      </c>
      <c r="J480" s="37">
        <f t="shared" si="115"/>
        <v>0</v>
      </c>
      <c r="K480" s="37">
        <f t="shared" si="115"/>
        <v>0</v>
      </c>
      <c r="L480" s="37">
        <f t="shared" si="115"/>
        <v>0</v>
      </c>
      <c r="M480" s="37">
        <f t="shared" si="115"/>
        <v>0</v>
      </c>
      <c r="N480" s="37">
        <f t="shared" si="115"/>
        <v>0</v>
      </c>
      <c r="O480" s="37">
        <f t="shared" si="115"/>
        <v>0</v>
      </c>
      <c r="P480" s="37">
        <f t="shared" si="115"/>
        <v>0</v>
      </c>
      <c r="Q480" s="37">
        <f t="shared" si="115"/>
        <v>0</v>
      </c>
      <c r="R480" s="37">
        <f t="shared" si="115"/>
        <v>0</v>
      </c>
      <c r="S480" s="37">
        <f t="shared" si="115"/>
        <v>0</v>
      </c>
      <c r="T480" s="37">
        <f t="shared" si="115"/>
        <v>0</v>
      </c>
      <c r="U480" s="37">
        <f t="shared" si="115"/>
        <v>0</v>
      </c>
      <c r="V480" s="37">
        <f t="shared" si="115"/>
        <v>0</v>
      </c>
      <c r="W480" s="37">
        <f t="shared" si="115"/>
        <v>0</v>
      </c>
      <c r="X480" s="37">
        <f t="shared" si="115"/>
        <v>0</v>
      </c>
      <c r="Y480" s="37">
        <f t="shared" si="115"/>
        <v>0</v>
      </c>
      <c r="Z480" s="37">
        <f t="shared" si="115"/>
        <v>0</v>
      </c>
      <c r="AA480" s="37">
        <f t="shared" si="115"/>
        <v>0</v>
      </c>
      <c r="AB480" s="37">
        <f t="shared" si="115"/>
        <v>0</v>
      </c>
      <c r="AC480" s="37">
        <f t="shared" si="115"/>
        <v>0</v>
      </c>
      <c r="AD480" s="37">
        <f t="shared" si="115"/>
        <v>0</v>
      </c>
      <c r="AE480" s="37">
        <f t="shared" si="115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6">+D125</f>
        <v>0</v>
      </c>
      <c r="E481" s="37">
        <f t="shared" si="116"/>
        <v>0</v>
      </c>
      <c r="F481" s="37">
        <f t="shared" si="116"/>
        <v>0</v>
      </c>
      <c r="G481" s="37">
        <f t="shared" si="116"/>
        <v>0</v>
      </c>
      <c r="H481" s="37">
        <f t="shared" si="116"/>
        <v>0</v>
      </c>
      <c r="I481" s="37">
        <f t="shared" si="116"/>
        <v>0</v>
      </c>
      <c r="J481" s="37">
        <f t="shared" si="116"/>
        <v>0</v>
      </c>
      <c r="K481" s="37">
        <f t="shared" si="116"/>
        <v>0</v>
      </c>
      <c r="L481" s="37">
        <f t="shared" si="116"/>
        <v>0</v>
      </c>
      <c r="M481" s="37">
        <f t="shared" si="116"/>
        <v>0</v>
      </c>
      <c r="N481" s="37">
        <f t="shared" si="116"/>
        <v>0</v>
      </c>
      <c r="O481" s="37">
        <f t="shared" si="116"/>
        <v>0</v>
      </c>
      <c r="P481" s="37">
        <f t="shared" si="116"/>
        <v>0</v>
      </c>
      <c r="Q481" s="37">
        <f t="shared" si="116"/>
        <v>0</v>
      </c>
      <c r="R481" s="37">
        <f t="shared" si="116"/>
        <v>0</v>
      </c>
      <c r="S481" s="37">
        <f t="shared" si="116"/>
        <v>0</v>
      </c>
      <c r="T481" s="37">
        <f t="shared" si="116"/>
        <v>0</v>
      </c>
      <c r="U481" s="37">
        <f t="shared" si="116"/>
        <v>0</v>
      </c>
      <c r="V481" s="37">
        <f t="shared" si="116"/>
        <v>0</v>
      </c>
      <c r="W481" s="37">
        <f t="shared" si="116"/>
        <v>0</v>
      </c>
      <c r="X481" s="37">
        <f t="shared" si="116"/>
        <v>0</v>
      </c>
      <c r="Y481" s="37">
        <f t="shared" si="116"/>
        <v>0</v>
      </c>
      <c r="Z481" s="37">
        <f t="shared" si="116"/>
        <v>0</v>
      </c>
      <c r="AA481" s="37">
        <f t="shared" si="116"/>
        <v>0</v>
      </c>
      <c r="AB481" s="37">
        <f t="shared" si="116"/>
        <v>0</v>
      </c>
      <c r="AC481" s="37">
        <f t="shared" si="116"/>
        <v>0</v>
      </c>
      <c r="AD481" s="37">
        <f t="shared" si="116"/>
        <v>0</v>
      </c>
      <c r="AE481" s="37">
        <f t="shared" si="116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7">+D126</f>
        <v>0</v>
      </c>
      <c r="E482" s="37">
        <f t="shared" si="117"/>
        <v>0</v>
      </c>
      <c r="F482" s="37">
        <f t="shared" si="117"/>
        <v>0</v>
      </c>
      <c r="G482" s="37">
        <f t="shared" si="117"/>
        <v>0</v>
      </c>
      <c r="H482" s="37">
        <f t="shared" si="117"/>
        <v>0</v>
      </c>
      <c r="I482" s="37">
        <f t="shared" si="117"/>
        <v>0</v>
      </c>
      <c r="J482" s="37">
        <f t="shared" si="117"/>
        <v>0</v>
      </c>
      <c r="K482" s="37">
        <f t="shared" si="117"/>
        <v>0</v>
      </c>
      <c r="L482" s="37">
        <f t="shared" si="117"/>
        <v>0</v>
      </c>
      <c r="M482" s="37">
        <f t="shared" si="117"/>
        <v>0</v>
      </c>
      <c r="N482" s="37">
        <f t="shared" si="117"/>
        <v>0</v>
      </c>
      <c r="O482" s="37">
        <f t="shared" si="117"/>
        <v>0</v>
      </c>
      <c r="P482" s="37">
        <f t="shared" si="117"/>
        <v>0</v>
      </c>
      <c r="Q482" s="37">
        <f t="shared" si="117"/>
        <v>0</v>
      </c>
      <c r="R482" s="37">
        <f t="shared" si="117"/>
        <v>0</v>
      </c>
      <c r="S482" s="37">
        <f t="shared" si="117"/>
        <v>0</v>
      </c>
      <c r="T482" s="37">
        <f t="shared" si="117"/>
        <v>0</v>
      </c>
      <c r="U482" s="37">
        <f t="shared" si="117"/>
        <v>0</v>
      </c>
      <c r="V482" s="37">
        <f t="shared" si="117"/>
        <v>0</v>
      </c>
      <c r="W482" s="37">
        <f t="shared" si="117"/>
        <v>0</v>
      </c>
      <c r="X482" s="37">
        <f t="shared" si="117"/>
        <v>0</v>
      </c>
      <c r="Y482" s="37">
        <f t="shared" si="117"/>
        <v>0</v>
      </c>
      <c r="Z482" s="37">
        <f t="shared" si="117"/>
        <v>0</v>
      </c>
      <c r="AA482" s="37">
        <f t="shared" si="117"/>
        <v>0</v>
      </c>
      <c r="AB482" s="37">
        <f t="shared" si="117"/>
        <v>0</v>
      </c>
      <c r="AC482" s="37">
        <f t="shared" si="117"/>
        <v>0</v>
      </c>
      <c r="AD482" s="37">
        <f t="shared" si="117"/>
        <v>0</v>
      </c>
      <c r="AE482" s="37">
        <f t="shared" si="117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18">+D137</f>
        <v>0</v>
      </c>
      <c r="E487" s="37">
        <f t="shared" si="118"/>
        <v>0</v>
      </c>
      <c r="F487" s="37">
        <f t="shared" si="118"/>
        <v>0</v>
      </c>
      <c r="G487" s="37">
        <f t="shared" si="118"/>
        <v>0</v>
      </c>
      <c r="H487" s="37">
        <f t="shared" si="118"/>
        <v>0</v>
      </c>
      <c r="I487" s="37">
        <f t="shared" si="118"/>
        <v>0</v>
      </c>
      <c r="J487" s="37">
        <f t="shared" si="118"/>
        <v>0</v>
      </c>
      <c r="K487" s="37">
        <f t="shared" si="118"/>
        <v>0</v>
      </c>
      <c r="L487" s="37">
        <f t="shared" si="118"/>
        <v>0</v>
      </c>
      <c r="M487" s="37">
        <f t="shared" si="118"/>
        <v>0</v>
      </c>
      <c r="N487" s="37">
        <f t="shared" si="118"/>
        <v>0</v>
      </c>
      <c r="O487" s="37">
        <f t="shared" si="118"/>
        <v>0</v>
      </c>
      <c r="P487" s="37">
        <f t="shared" si="118"/>
        <v>0</v>
      </c>
      <c r="Q487" s="37">
        <f t="shared" si="118"/>
        <v>0</v>
      </c>
      <c r="R487" s="37">
        <f t="shared" si="118"/>
        <v>0</v>
      </c>
      <c r="S487" s="37">
        <f t="shared" si="118"/>
        <v>0</v>
      </c>
      <c r="T487" s="37">
        <f t="shared" si="118"/>
        <v>0</v>
      </c>
      <c r="U487" s="37">
        <f t="shared" si="118"/>
        <v>0</v>
      </c>
      <c r="V487" s="37">
        <f t="shared" si="118"/>
        <v>0</v>
      </c>
      <c r="W487" s="37">
        <f t="shared" si="118"/>
        <v>0</v>
      </c>
      <c r="X487" s="37">
        <f t="shared" si="118"/>
        <v>0</v>
      </c>
      <c r="Y487" s="37">
        <f t="shared" si="118"/>
        <v>0</v>
      </c>
      <c r="Z487" s="37">
        <f t="shared" si="118"/>
        <v>0</v>
      </c>
      <c r="AA487" s="37">
        <f t="shared" si="118"/>
        <v>0</v>
      </c>
      <c r="AB487" s="37">
        <f t="shared" si="118"/>
        <v>0</v>
      </c>
      <c r="AC487" s="37">
        <f t="shared" si="118"/>
        <v>0</v>
      </c>
      <c r="AD487" s="37">
        <f t="shared" si="118"/>
        <v>0</v>
      </c>
      <c r="AE487" s="37">
        <f t="shared" si="118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19">+C140</f>
        <v>0</v>
      </c>
      <c r="D488" s="37">
        <f t="shared" si="119"/>
        <v>0</v>
      </c>
      <c r="E488" s="37">
        <f t="shared" si="119"/>
        <v>0</v>
      </c>
      <c r="F488" s="37">
        <f t="shared" si="119"/>
        <v>0</v>
      </c>
      <c r="G488" s="37">
        <f t="shared" si="119"/>
        <v>0</v>
      </c>
      <c r="H488" s="37">
        <f t="shared" si="119"/>
        <v>0</v>
      </c>
      <c r="I488" s="37">
        <f t="shared" si="119"/>
        <v>0</v>
      </c>
      <c r="J488" s="37">
        <f t="shared" si="119"/>
        <v>0</v>
      </c>
      <c r="K488" s="37">
        <f t="shared" si="119"/>
        <v>0</v>
      </c>
      <c r="L488" s="37">
        <f t="shared" si="119"/>
        <v>0</v>
      </c>
      <c r="M488" s="37">
        <f t="shared" si="119"/>
        <v>0</v>
      </c>
      <c r="N488" s="37">
        <f t="shared" si="119"/>
        <v>0</v>
      </c>
      <c r="O488" s="37">
        <f t="shared" si="119"/>
        <v>0</v>
      </c>
      <c r="P488" s="37">
        <f t="shared" si="119"/>
        <v>0</v>
      </c>
      <c r="Q488" s="37">
        <f t="shared" si="119"/>
        <v>0</v>
      </c>
      <c r="R488" s="37">
        <f t="shared" si="119"/>
        <v>0</v>
      </c>
      <c r="S488" s="37">
        <f t="shared" si="119"/>
        <v>0</v>
      </c>
      <c r="T488" s="37">
        <f t="shared" si="119"/>
        <v>0</v>
      </c>
      <c r="U488" s="37">
        <f t="shared" si="119"/>
        <v>0</v>
      </c>
      <c r="V488" s="37">
        <f t="shared" si="119"/>
        <v>0</v>
      </c>
      <c r="W488" s="37">
        <f t="shared" si="119"/>
        <v>0</v>
      </c>
      <c r="X488" s="37">
        <f t="shared" si="119"/>
        <v>0</v>
      </c>
      <c r="Y488" s="37">
        <f t="shared" si="119"/>
        <v>0</v>
      </c>
      <c r="Z488" s="37">
        <f t="shared" si="119"/>
        <v>0</v>
      </c>
      <c r="AA488" s="37">
        <f t="shared" si="119"/>
        <v>0</v>
      </c>
      <c r="AB488" s="37">
        <f t="shared" si="119"/>
        <v>0</v>
      </c>
      <c r="AC488" s="37">
        <f t="shared" si="119"/>
        <v>0</v>
      </c>
      <c r="AD488" s="37">
        <f t="shared" si="119"/>
        <v>0</v>
      </c>
      <c r="AE488" s="37">
        <f t="shared" si="119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6.2224807505400673E-5</v>
      </c>
      <c r="D515" s="21">
        <f t="shared" ref="D515:AE515" si="120">+D518</f>
        <v>6.2224807505400687E-5</v>
      </c>
      <c r="E515" s="21">
        <f t="shared" si="120"/>
        <v>6.22248075054007E-5</v>
      </c>
      <c r="F515" s="21">
        <f t="shared" si="120"/>
        <v>6.2224807505400673E-5</v>
      </c>
      <c r="G515" s="21">
        <f t="shared" si="120"/>
        <v>6.2224807505400687E-5</v>
      </c>
      <c r="H515" s="21">
        <f t="shared" si="120"/>
        <v>6.2224807505400673E-5</v>
      </c>
      <c r="I515" s="21">
        <f t="shared" si="120"/>
        <v>6.2224807505400687E-5</v>
      </c>
      <c r="J515" s="21">
        <f t="shared" si="120"/>
        <v>6.2224807505400673E-5</v>
      </c>
      <c r="K515" s="21">
        <f t="shared" si="120"/>
        <v>6.2224807505400673E-5</v>
      </c>
      <c r="L515" s="21">
        <f t="shared" si="120"/>
        <v>6.2224807505400687E-5</v>
      </c>
      <c r="M515" s="21">
        <f t="shared" si="120"/>
        <v>6.2224807505400687E-5</v>
      </c>
      <c r="N515" s="21">
        <f t="shared" si="120"/>
        <v>6.22248075054007E-5</v>
      </c>
      <c r="O515" s="21">
        <f t="shared" si="120"/>
        <v>6.2224807505400687E-5</v>
      </c>
      <c r="P515" s="21">
        <f t="shared" si="120"/>
        <v>6.1893836285880103E-5</v>
      </c>
      <c r="Q515" s="21">
        <f t="shared" si="120"/>
        <v>6.1581399214407089E-5</v>
      </c>
      <c r="R515" s="21">
        <f t="shared" si="120"/>
        <v>6.1300328079349237E-5</v>
      </c>
      <c r="S515" s="21">
        <f t="shared" si="120"/>
        <v>6.1027871686096931E-5</v>
      </c>
      <c r="T515" s="21">
        <f t="shared" si="120"/>
        <v>6.0770990609778786E-5</v>
      </c>
      <c r="U515" s="21">
        <f t="shared" si="120"/>
        <v>6.0504842551972746E-5</v>
      </c>
      <c r="V515" s="21">
        <f t="shared" si="120"/>
        <v>6.0260070762747545E-5</v>
      </c>
      <c r="W515" s="21">
        <f t="shared" si="120"/>
        <v>6.0019966444714413E-5</v>
      </c>
      <c r="X515" s="21">
        <f t="shared" si="120"/>
        <v>5.9780379536058852E-5</v>
      </c>
      <c r="Y515" s="21">
        <f t="shared" si="120"/>
        <v>4.9662749799183164E-5</v>
      </c>
      <c r="Z515" s="21">
        <f t="shared" si="120"/>
        <v>3.9652299522131509E-5</v>
      </c>
      <c r="AA515" s="21">
        <f t="shared" si="120"/>
        <v>4.2021131234982567E-5</v>
      </c>
      <c r="AB515" s="21">
        <f t="shared" si="120"/>
        <v>4.4371313603975415E-5</v>
      </c>
      <c r="AC515" s="21">
        <f t="shared" si="120"/>
        <v>3.576078742702263E-5</v>
      </c>
      <c r="AD515" s="21">
        <f t="shared" si="120"/>
        <v>2.8990334091488973E-5</v>
      </c>
      <c r="AE515" s="21">
        <f t="shared" si="120"/>
        <v>2.221697517203872E-5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6.2224807505400673E-5</v>
      </c>
      <c r="D518" s="37">
        <f t="shared" ref="D518:AE518" si="121">+D182</f>
        <v>6.2224807505400687E-5</v>
      </c>
      <c r="E518" s="37">
        <f t="shared" si="121"/>
        <v>6.22248075054007E-5</v>
      </c>
      <c r="F518" s="37">
        <f t="shared" si="121"/>
        <v>6.2224807505400673E-5</v>
      </c>
      <c r="G518" s="37">
        <f t="shared" si="121"/>
        <v>6.2224807505400687E-5</v>
      </c>
      <c r="H518" s="37">
        <f t="shared" si="121"/>
        <v>6.2224807505400673E-5</v>
      </c>
      <c r="I518" s="37">
        <f t="shared" si="121"/>
        <v>6.2224807505400687E-5</v>
      </c>
      <c r="J518" s="37">
        <f t="shared" si="121"/>
        <v>6.2224807505400673E-5</v>
      </c>
      <c r="K518" s="37">
        <f t="shared" si="121"/>
        <v>6.2224807505400673E-5</v>
      </c>
      <c r="L518" s="37">
        <f t="shared" si="121"/>
        <v>6.2224807505400687E-5</v>
      </c>
      <c r="M518" s="37">
        <f t="shared" si="121"/>
        <v>6.2224807505400687E-5</v>
      </c>
      <c r="N518" s="37">
        <f t="shared" si="121"/>
        <v>6.22248075054007E-5</v>
      </c>
      <c r="O518" s="37">
        <f t="shared" si="121"/>
        <v>6.2224807505400687E-5</v>
      </c>
      <c r="P518" s="37">
        <f t="shared" si="121"/>
        <v>6.1893836285880103E-5</v>
      </c>
      <c r="Q518" s="37">
        <f t="shared" si="121"/>
        <v>6.1581399214407089E-5</v>
      </c>
      <c r="R518" s="37">
        <f t="shared" si="121"/>
        <v>6.1300328079349237E-5</v>
      </c>
      <c r="S518" s="37">
        <f t="shared" si="121"/>
        <v>6.1027871686096931E-5</v>
      </c>
      <c r="T518" s="37">
        <f t="shared" si="121"/>
        <v>6.0770990609778786E-5</v>
      </c>
      <c r="U518" s="37">
        <f t="shared" si="121"/>
        <v>6.0504842551972746E-5</v>
      </c>
      <c r="V518" s="37">
        <f t="shared" si="121"/>
        <v>6.0260070762747545E-5</v>
      </c>
      <c r="W518" s="37">
        <f t="shared" si="121"/>
        <v>6.0019966444714413E-5</v>
      </c>
      <c r="X518" s="37">
        <f t="shared" si="121"/>
        <v>5.9780379536058852E-5</v>
      </c>
      <c r="Y518" s="37">
        <f t="shared" si="121"/>
        <v>4.9662749799183164E-5</v>
      </c>
      <c r="Z518" s="37">
        <f t="shared" si="121"/>
        <v>3.9652299522131509E-5</v>
      </c>
      <c r="AA518" s="37">
        <f t="shared" si="121"/>
        <v>4.2021131234982567E-5</v>
      </c>
      <c r="AB518" s="37">
        <f t="shared" si="121"/>
        <v>4.4371313603975415E-5</v>
      </c>
      <c r="AC518" s="37">
        <f t="shared" si="121"/>
        <v>3.576078742702263E-5</v>
      </c>
      <c r="AD518" s="37">
        <f t="shared" si="121"/>
        <v>2.8990334091488973E-5</v>
      </c>
      <c r="AE518" s="37">
        <f t="shared" si="121"/>
        <v>2.221697517203872E-5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2">+D523</f>
        <v>0</v>
      </c>
      <c r="E520" s="21">
        <f t="shared" si="122"/>
        <v>0</v>
      </c>
      <c r="F520" s="21">
        <f t="shared" si="122"/>
        <v>0</v>
      </c>
      <c r="G520" s="21">
        <f t="shared" si="122"/>
        <v>0</v>
      </c>
      <c r="H520" s="21">
        <f t="shared" si="122"/>
        <v>0</v>
      </c>
      <c r="I520" s="21">
        <f t="shared" si="122"/>
        <v>0</v>
      </c>
      <c r="J520" s="21">
        <f t="shared" si="122"/>
        <v>0</v>
      </c>
      <c r="K520" s="21">
        <f t="shared" si="122"/>
        <v>0</v>
      </c>
      <c r="L520" s="21">
        <f t="shared" si="122"/>
        <v>0</v>
      </c>
      <c r="M520" s="21">
        <f t="shared" si="122"/>
        <v>0</v>
      </c>
      <c r="N520" s="21">
        <f t="shared" si="122"/>
        <v>0</v>
      </c>
      <c r="O520" s="21">
        <f t="shared" si="122"/>
        <v>0</v>
      </c>
      <c r="P520" s="21">
        <f t="shared" si="122"/>
        <v>0</v>
      </c>
      <c r="Q520" s="21">
        <f t="shared" si="122"/>
        <v>0</v>
      </c>
      <c r="R520" s="21">
        <f t="shared" si="122"/>
        <v>0</v>
      </c>
      <c r="S520" s="21">
        <f t="shared" si="122"/>
        <v>0</v>
      </c>
      <c r="T520" s="21">
        <f t="shared" si="122"/>
        <v>0</v>
      </c>
      <c r="U520" s="21">
        <f t="shared" si="122"/>
        <v>0</v>
      </c>
      <c r="V520" s="21">
        <f t="shared" si="122"/>
        <v>0</v>
      </c>
      <c r="W520" s="21">
        <f t="shared" si="122"/>
        <v>0</v>
      </c>
      <c r="X520" s="21">
        <f t="shared" si="122"/>
        <v>0</v>
      </c>
      <c r="Y520" s="21">
        <f t="shared" si="122"/>
        <v>0</v>
      </c>
      <c r="Z520" s="21">
        <f t="shared" si="122"/>
        <v>0</v>
      </c>
      <c r="AA520" s="21">
        <f t="shared" si="122"/>
        <v>0</v>
      </c>
      <c r="AB520" s="21">
        <f t="shared" si="122"/>
        <v>0</v>
      </c>
      <c r="AC520" s="21">
        <f t="shared" si="122"/>
        <v>0</v>
      </c>
      <c r="AD520" s="21">
        <f t="shared" si="122"/>
        <v>0</v>
      </c>
      <c r="AE520" s="21">
        <f t="shared" si="122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3">+C525+C530+C536+C541+C544+C545+C549+C552++C553+C554</f>
        <v>1.1584728062550111</v>
      </c>
      <c r="D524" s="28">
        <f t="shared" si="123"/>
        <v>1.1531482711577374</v>
      </c>
      <c r="E524" s="28">
        <f t="shared" si="123"/>
        <v>1.1952483417622892</v>
      </c>
      <c r="F524" s="28">
        <f t="shared" si="123"/>
        <v>1.2413283985216825</v>
      </c>
      <c r="G524" s="28">
        <f t="shared" si="123"/>
        <v>1.2633480084068653</v>
      </c>
      <c r="H524" s="28">
        <f t="shared" si="123"/>
        <v>1.2975260455084554</v>
      </c>
      <c r="I524" s="28">
        <f t="shared" si="123"/>
        <v>1.329599073189478</v>
      </c>
      <c r="J524" s="28">
        <f t="shared" si="123"/>
        <v>1.3675924904349503</v>
      </c>
      <c r="K524" s="28">
        <f t="shared" si="123"/>
        <v>1.3352949884241534</v>
      </c>
      <c r="L524" s="28">
        <f t="shared" si="123"/>
        <v>1.3327378398071061</v>
      </c>
      <c r="M524" s="28">
        <f t="shared" si="123"/>
        <v>1.2595594084761768</v>
      </c>
      <c r="N524" s="28">
        <f t="shared" si="123"/>
        <v>1.268237388131245</v>
      </c>
      <c r="O524" s="28">
        <f t="shared" si="123"/>
        <v>1.2712205952499955</v>
      </c>
      <c r="P524" s="28">
        <f t="shared" si="123"/>
        <v>1.1931998813254481</v>
      </c>
      <c r="Q524" s="28">
        <f t="shared" si="123"/>
        <v>1.2588024848239228</v>
      </c>
      <c r="R524" s="28">
        <f t="shared" si="123"/>
        <v>1.1788957294445472</v>
      </c>
      <c r="S524" s="28">
        <f t="shared" si="123"/>
        <v>1.1777781764817241</v>
      </c>
      <c r="T524" s="28">
        <f t="shared" si="123"/>
        <v>1.202002161280461</v>
      </c>
      <c r="U524" s="28">
        <f t="shared" si="123"/>
        <v>1.1966359094962862</v>
      </c>
      <c r="V524" s="28">
        <f t="shared" si="123"/>
        <v>1.1691872265401435</v>
      </c>
      <c r="W524" s="28">
        <f t="shared" si="123"/>
        <v>1.120308311746002</v>
      </c>
      <c r="X524" s="28">
        <f t="shared" si="123"/>
        <v>0.98584085505694041</v>
      </c>
      <c r="Y524" s="28">
        <f t="shared" si="123"/>
        <v>0.94635423329631507</v>
      </c>
      <c r="Z524" s="28">
        <f t="shared" si="123"/>
        <v>1.0023486424388171</v>
      </c>
      <c r="AA524" s="28">
        <f t="shared" si="123"/>
        <v>1.0418366588720418</v>
      </c>
      <c r="AB524" s="28">
        <f t="shared" si="123"/>
        <v>1.0570017159873</v>
      </c>
      <c r="AC524" s="28">
        <f t="shared" si="123"/>
        <v>1.0148845215952573</v>
      </c>
      <c r="AD524" s="28">
        <f t="shared" si="123"/>
        <v>0.95714033952393873</v>
      </c>
      <c r="AE524" s="28">
        <f t="shared" si="123"/>
        <v>0.90801530412791676</v>
      </c>
    </row>
    <row r="525" spans="1:31" x14ac:dyDescent="0.2">
      <c r="A525" s="9" t="s">
        <v>392</v>
      </c>
      <c r="B525" s="4" t="s">
        <v>393</v>
      </c>
      <c r="C525" s="21">
        <f t="shared" ref="C525:AE525" si="124">+C526+C527+C528+C529</f>
        <v>0</v>
      </c>
      <c r="D525" s="21">
        <f t="shared" si="124"/>
        <v>0</v>
      </c>
      <c r="E525" s="21">
        <f t="shared" si="124"/>
        <v>0</v>
      </c>
      <c r="F525" s="21">
        <f t="shared" si="124"/>
        <v>0</v>
      </c>
      <c r="G525" s="21">
        <f t="shared" si="124"/>
        <v>0</v>
      </c>
      <c r="H525" s="21">
        <f t="shared" si="124"/>
        <v>0</v>
      </c>
      <c r="I525" s="21">
        <f t="shared" si="124"/>
        <v>0</v>
      </c>
      <c r="J525" s="21">
        <f t="shared" si="124"/>
        <v>0</v>
      </c>
      <c r="K525" s="21">
        <f t="shared" si="124"/>
        <v>0</v>
      </c>
      <c r="L525" s="21">
        <f t="shared" si="124"/>
        <v>0</v>
      </c>
      <c r="M525" s="21">
        <f t="shared" si="124"/>
        <v>0</v>
      </c>
      <c r="N525" s="21">
        <f t="shared" si="124"/>
        <v>0</v>
      </c>
      <c r="O525" s="21">
        <f t="shared" si="124"/>
        <v>0</v>
      </c>
      <c r="P525" s="21">
        <f t="shared" si="124"/>
        <v>0</v>
      </c>
      <c r="Q525" s="21">
        <f t="shared" si="124"/>
        <v>0</v>
      </c>
      <c r="R525" s="21">
        <f t="shared" si="124"/>
        <v>0</v>
      </c>
      <c r="S525" s="21">
        <f t="shared" si="124"/>
        <v>0</v>
      </c>
      <c r="T525" s="21">
        <f t="shared" si="124"/>
        <v>0</v>
      </c>
      <c r="U525" s="21">
        <f t="shared" si="124"/>
        <v>0</v>
      </c>
      <c r="V525" s="21">
        <f t="shared" si="124"/>
        <v>0</v>
      </c>
      <c r="W525" s="21">
        <f t="shared" si="124"/>
        <v>0</v>
      </c>
      <c r="X525" s="21">
        <f t="shared" si="124"/>
        <v>0</v>
      </c>
      <c r="Y525" s="21">
        <f t="shared" si="124"/>
        <v>0</v>
      </c>
      <c r="Z525" s="21">
        <f t="shared" si="124"/>
        <v>0</v>
      </c>
      <c r="AA525" s="21">
        <f t="shared" si="124"/>
        <v>0</v>
      </c>
      <c r="AB525" s="21">
        <f t="shared" si="124"/>
        <v>0</v>
      </c>
      <c r="AC525" s="21">
        <f t="shared" si="124"/>
        <v>0</v>
      </c>
      <c r="AD525" s="21">
        <f t="shared" si="124"/>
        <v>0</v>
      </c>
      <c r="AE525" s="21">
        <f t="shared" si="124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5">+C531+C532+C533+C534+C535</f>
        <v>1.5598870796308775E-2</v>
      </c>
      <c r="D530" s="21">
        <f t="shared" si="125"/>
        <v>1.5951371949364346E-2</v>
      </c>
      <c r="E530" s="21">
        <f t="shared" si="125"/>
        <v>1.58048528763775E-2</v>
      </c>
      <c r="F530" s="21">
        <f t="shared" si="125"/>
        <v>1.567498847653177E-2</v>
      </c>
      <c r="G530" s="21">
        <f t="shared" si="125"/>
        <v>1.5976753818904635E-2</v>
      </c>
      <c r="H530" s="21">
        <f t="shared" si="125"/>
        <v>1.673818101080482E-2</v>
      </c>
      <c r="I530" s="21">
        <f t="shared" si="125"/>
        <v>1.726455060815869E-2</v>
      </c>
      <c r="J530" s="21">
        <f t="shared" si="125"/>
        <v>1.7938802126026145E-2</v>
      </c>
      <c r="K530" s="21">
        <f t="shared" si="125"/>
        <v>1.7783252371199335E-2</v>
      </c>
      <c r="L530" s="21">
        <f t="shared" si="125"/>
        <v>1.7829274676901562E-2</v>
      </c>
      <c r="M530" s="21">
        <f t="shared" si="125"/>
        <v>1.6903386299023444E-2</v>
      </c>
      <c r="N530" s="21">
        <f t="shared" si="125"/>
        <v>2.5251318217079904E-2</v>
      </c>
      <c r="O530" s="21">
        <f t="shared" si="125"/>
        <v>2.4794640225007873E-2</v>
      </c>
      <c r="P530" s="21">
        <f t="shared" si="125"/>
        <v>2.2737725920768906E-2</v>
      </c>
      <c r="Q530" s="21">
        <f t="shared" si="125"/>
        <v>2.271853329671375E-2</v>
      </c>
      <c r="R530" s="21">
        <f t="shared" si="125"/>
        <v>2.346736465927049E-2</v>
      </c>
      <c r="S530" s="21">
        <f t="shared" si="125"/>
        <v>2.4229711251782381E-2</v>
      </c>
      <c r="T530" s="21">
        <f t="shared" si="125"/>
        <v>2.2685246915075782E-2</v>
      </c>
      <c r="U530" s="21">
        <f t="shared" si="125"/>
        <v>2.162882141584712E-2</v>
      </c>
      <c r="V530" s="21">
        <f t="shared" si="125"/>
        <v>2.0890700066577342E-2</v>
      </c>
      <c r="W530" s="21">
        <f t="shared" si="125"/>
        <v>2.0934430435295519E-2</v>
      </c>
      <c r="X530" s="21">
        <f t="shared" si="125"/>
        <v>2.1142433404833384E-2</v>
      </c>
      <c r="Y530" s="21">
        <f t="shared" si="125"/>
        <v>2.3619394032614271E-2</v>
      </c>
      <c r="Z530" s="21">
        <f t="shared" si="125"/>
        <v>2.2796849014126111E-2</v>
      </c>
      <c r="AA530" s="21">
        <f t="shared" si="125"/>
        <v>2.1622205877868575E-2</v>
      </c>
      <c r="AB530" s="21">
        <f t="shared" si="125"/>
        <v>2.2122145519491525E-2</v>
      </c>
      <c r="AC530" s="21">
        <f t="shared" si="125"/>
        <v>2.2023941535479631E-2</v>
      </c>
      <c r="AD530" s="21">
        <f t="shared" si="125"/>
        <v>2.1358689772754902E-2</v>
      </c>
      <c r="AE530" s="21">
        <f t="shared" si="125"/>
        <v>2.1463122979488665E-2</v>
      </c>
    </row>
    <row r="531" spans="1:31" x14ac:dyDescent="0.2">
      <c r="A531" s="9" t="s">
        <v>441</v>
      </c>
      <c r="B531" s="4" t="s">
        <v>395</v>
      </c>
      <c r="C531" s="35">
        <f>+C217</f>
        <v>4.2925912709032297E-3</v>
      </c>
      <c r="D531" s="35">
        <f t="shared" ref="D531:AE531" si="126">+D217</f>
        <v>4.3417933395063077E-3</v>
      </c>
      <c r="E531" s="35">
        <f t="shared" si="126"/>
        <v>4.3912003902213939E-3</v>
      </c>
      <c r="F531" s="35">
        <f t="shared" si="126"/>
        <v>4.4408124230484874E-3</v>
      </c>
      <c r="G531" s="35">
        <f t="shared" si="126"/>
        <v>4.4906294379875875E-3</v>
      </c>
      <c r="H531" s="35">
        <f t="shared" si="126"/>
        <v>4.5406514350386923E-3</v>
      </c>
      <c r="I531" s="35">
        <f t="shared" si="126"/>
        <v>4.5908784142018062E-3</v>
      </c>
      <c r="J531" s="35">
        <f t="shared" si="126"/>
        <v>4.6413103754769265E-3</v>
      </c>
      <c r="K531" s="35">
        <f t="shared" si="126"/>
        <v>4.3747105260184644E-3</v>
      </c>
      <c r="L531" s="35">
        <f t="shared" si="126"/>
        <v>4.1066100845169257E-3</v>
      </c>
      <c r="M531" s="35">
        <f t="shared" si="126"/>
        <v>3.8370090509723099E-3</v>
      </c>
      <c r="N531" s="35">
        <f t="shared" si="126"/>
        <v>3.5659074253846187E-3</v>
      </c>
      <c r="O531" s="35">
        <f t="shared" si="126"/>
        <v>3.2933052077538496E-3</v>
      </c>
      <c r="P531" s="35">
        <f t="shared" si="126"/>
        <v>3.0192023980800029E-3</v>
      </c>
      <c r="Q531" s="35">
        <f t="shared" si="126"/>
        <v>2.7435989963630805E-3</v>
      </c>
      <c r="R531" s="35">
        <f t="shared" si="126"/>
        <v>2.4664950026030801E-3</v>
      </c>
      <c r="S531" s="35">
        <f t="shared" si="126"/>
        <v>2.1878904168000039E-3</v>
      </c>
      <c r="T531" s="35">
        <f t="shared" si="126"/>
        <v>1.9077852389538488E-3</v>
      </c>
      <c r="U531" s="35">
        <f t="shared" si="126"/>
        <v>1.6913672655482648E-3</v>
      </c>
      <c r="V531" s="35">
        <f t="shared" si="126"/>
        <v>1.4737899974633921E-3</v>
      </c>
      <c r="W531" s="35">
        <f t="shared" si="126"/>
        <v>1.255053434699232E-3</v>
      </c>
      <c r="X531" s="35">
        <f t="shared" si="126"/>
        <v>1.0351575772557828E-3</v>
      </c>
      <c r="Y531" s="35">
        <f t="shared" si="126"/>
        <v>1.5199081365677208E-3</v>
      </c>
      <c r="Z531" s="35">
        <f t="shared" si="126"/>
        <v>2.0071564256119493E-3</v>
      </c>
      <c r="AA531" s="35">
        <f t="shared" si="126"/>
        <v>1.8148164160155568E-3</v>
      </c>
      <c r="AB531" s="35">
        <f t="shared" si="126"/>
        <v>1.6214582287887081E-3</v>
      </c>
      <c r="AC531" s="35">
        <f t="shared" si="126"/>
        <v>1.4907714286265408E-3</v>
      </c>
      <c r="AD531" s="35">
        <f t="shared" si="126"/>
        <v>1.3559163553826571E-3</v>
      </c>
      <c r="AE531" s="35">
        <f t="shared" si="126"/>
        <v>1.2210612821387733E-3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7">+D225</f>
        <v>0</v>
      </c>
      <c r="E532" s="35">
        <f t="shared" si="127"/>
        <v>0</v>
      </c>
      <c r="F532" s="35">
        <f t="shared" si="127"/>
        <v>0</v>
      </c>
      <c r="G532" s="35">
        <f t="shared" si="127"/>
        <v>0</v>
      </c>
      <c r="H532" s="35">
        <f t="shared" si="127"/>
        <v>0</v>
      </c>
      <c r="I532" s="35">
        <f t="shared" si="127"/>
        <v>0</v>
      </c>
      <c r="J532" s="35">
        <f t="shared" si="127"/>
        <v>0</v>
      </c>
      <c r="K532" s="35">
        <f t="shared" si="127"/>
        <v>0</v>
      </c>
      <c r="L532" s="35">
        <f t="shared" si="127"/>
        <v>0</v>
      </c>
      <c r="M532" s="35">
        <f t="shared" si="127"/>
        <v>0</v>
      </c>
      <c r="N532" s="35">
        <f t="shared" si="127"/>
        <v>0</v>
      </c>
      <c r="O532" s="35">
        <f t="shared" si="127"/>
        <v>0</v>
      </c>
      <c r="P532" s="35">
        <f t="shared" si="127"/>
        <v>0</v>
      </c>
      <c r="Q532" s="35">
        <f t="shared" si="127"/>
        <v>0</v>
      </c>
      <c r="R532" s="35">
        <f t="shared" si="127"/>
        <v>0</v>
      </c>
      <c r="S532" s="35">
        <f t="shared" si="127"/>
        <v>0</v>
      </c>
      <c r="T532" s="35">
        <f t="shared" si="127"/>
        <v>0</v>
      </c>
      <c r="U532" s="35">
        <f t="shared" si="127"/>
        <v>0</v>
      </c>
      <c r="V532" s="35">
        <f t="shared" si="127"/>
        <v>0</v>
      </c>
      <c r="W532" s="35">
        <f t="shared" si="127"/>
        <v>0</v>
      </c>
      <c r="X532" s="35">
        <f t="shared" si="127"/>
        <v>0</v>
      </c>
      <c r="Y532" s="35">
        <f t="shared" si="127"/>
        <v>0</v>
      </c>
      <c r="Z532" s="35">
        <f t="shared" si="127"/>
        <v>0</v>
      </c>
      <c r="AA532" s="35">
        <f t="shared" si="127"/>
        <v>0</v>
      </c>
      <c r="AB532" s="35">
        <f t="shared" si="127"/>
        <v>0</v>
      </c>
      <c r="AC532" s="35">
        <f t="shared" si="127"/>
        <v>0</v>
      </c>
      <c r="AD532" s="35">
        <f t="shared" si="127"/>
        <v>0</v>
      </c>
      <c r="AE532" s="35">
        <f t="shared" si="127"/>
        <v>0</v>
      </c>
    </row>
    <row r="533" spans="1:31" x14ac:dyDescent="0.2">
      <c r="A533" s="9" t="s">
        <v>450</v>
      </c>
      <c r="B533" s="4" t="s">
        <v>413</v>
      </c>
      <c r="C533" s="35">
        <f>+C226</f>
        <v>3.6318112213678628E-3</v>
      </c>
      <c r="D533" s="35">
        <f t="shared" ref="D533:AE533" si="128">+D226</f>
        <v>3.6661796477443801E-3</v>
      </c>
      <c r="E533" s="35">
        <f t="shared" si="128"/>
        <v>3.147652509950357E-3</v>
      </c>
      <c r="F533" s="35">
        <f t="shared" si="128"/>
        <v>2.9547819312788978E-3</v>
      </c>
      <c r="G533" s="35">
        <f t="shared" si="128"/>
        <v>3.0082126405397468E-3</v>
      </c>
      <c r="H533" s="35">
        <f t="shared" si="128"/>
        <v>2.3216159159440259E-3</v>
      </c>
      <c r="I533" s="35">
        <f t="shared" si="128"/>
        <v>2.2507227831261986E-3</v>
      </c>
      <c r="J533" s="35">
        <f t="shared" si="128"/>
        <v>2.1856551510692698E-3</v>
      </c>
      <c r="K533" s="35">
        <f t="shared" si="128"/>
        <v>2.0484426285755832E-3</v>
      </c>
      <c r="L533" s="35">
        <f t="shared" si="128"/>
        <v>1.8849456501928183E-3</v>
      </c>
      <c r="M533" s="35">
        <f t="shared" si="128"/>
        <v>1.7373669547386635E-3</v>
      </c>
      <c r="N533" s="35">
        <f t="shared" si="128"/>
        <v>3.9714225728937286E-3</v>
      </c>
      <c r="O533" s="35">
        <f t="shared" si="128"/>
        <v>3.9538432163174625E-3</v>
      </c>
      <c r="P533" s="35">
        <f t="shared" si="128"/>
        <v>3.5162325550227797E-3</v>
      </c>
      <c r="Q533" s="35">
        <f t="shared" si="128"/>
        <v>4.5747098705225756E-3</v>
      </c>
      <c r="R533" s="35">
        <f t="shared" si="128"/>
        <v>5.8678936035414337E-3</v>
      </c>
      <c r="S533" s="35">
        <f t="shared" si="128"/>
        <v>6.9452186192224766E-3</v>
      </c>
      <c r="T533" s="35">
        <f t="shared" si="128"/>
        <v>6.7566689661580203E-3</v>
      </c>
      <c r="U533" s="35">
        <f t="shared" si="128"/>
        <v>6.4114688171250196E-3</v>
      </c>
      <c r="V533" s="35">
        <f t="shared" si="128"/>
        <v>6.2113348315574529E-3</v>
      </c>
      <c r="W533" s="35">
        <f t="shared" si="128"/>
        <v>6.5414296474163788E-3</v>
      </c>
      <c r="X533" s="35">
        <f t="shared" si="128"/>
        <v>6.7779559701994715E-3</v>
      </c>
      <c r="Y533" s="35">
        <f t="shared" si="128"/>
        <v>7.512961411484843E-3</v>
      </c>
      <c r="Z533" s="35">
        <f t="shared" si="128"/>
        <v>6.7103749337348584E-3</v>
      </c>
      <c r="AA533" s="35">
        <f t="shared" si="128"/>
        <v>6.3353668213677865E-3</v>
      </c>
      <c r="AB533" s="35">
        <f t="shared" si="128"/>
        <v>6.7452925760652449E-3</v>
      </c>
      <c r="AC533" s="35">
        <f t="shared" si="128"/>
        <v>6.8236237567741703E-3</v>
      </c>
      <c r="AD533" s="35">
        <f t="shared" si="128"/>
        <v>6.580489770215363E-3</v>
      </c>
      <c r="AE533" s="35">
        <f t="shared" si="128"/>
        <v>6.7045703163690802E-3</v>
      </c>
    </row>
    <row r="534" spans="1:31" x14ac:dyDescent="0.2">
      <c r="A534" s="9" t="s">
        <v>454</v>
      </c>
      <c r="B534" s="4" t="s">
        <v>421</v>
      </c>
      <c r="C534" s="35">
        <f>+C230</f>
        <v>6.2719848372784406E-4</v>
      </c>
      <c r="D534" s="35">
        <f t="shared" ref="D534:AE534" si="129">+D230</f>
        <v>6.4584465307794786E-4</v>
      </c>
      <c r="E534" s="35">
        <f t="shared" si="129"/>
        <v>6.6449082242805188E-4</v>
      </c>
      <c r="F534" s="35">
        <f t="shared" si="129"/>
        <v>6.8313699177815568E-4</v>
      </c>
      <c r="G534" s="35">
        <f t="shared" si="129"/>
        <v>7.0178316112825948E-4</v>
      </c>
      <c r="H534" s="35">
        <f t="shared" si="129"/>
        <v>7.204293304783635E-4</v>
      </c>
      <c r="I534" s="35">
        <f t="shared" si="129"/>
        <v>7.3907549982846741E-4</v>
      </c>
      <c r="J534" s="35">
        <f t="shared" si="129"/>
        <v>7.5772166917857122E-4</v>
      </c>
      <c r="K534" s="35">
        <f t="shared" si="129"/>
        <v>7.7244424686785705E-4</v>
      </c>
      <c r="L534" s="35">
        <f t="shared" si="129"/>
        <v>7.8716682455714268E-4</v>
      </c>
      <c r="M534" s="35">
        <f t="shared" si="129"/>
        <v>8.018894022464283E-4</v>
      </c>
      <c r="N534" s="35">
        <f t="shared" si="129"/>
        <v>8.1661197993571414E-4</v>
      </c>
      <c r="O534" s="35">
        <f t="shared" si="129"/>
        <v>8.3133455762499976E-4</v>
      </c>
      <c r="P534" s="35">
        <f t="shared" si="129"/>
        <v>8.4605713531428538E-4</v>
      </c>
      <c r="Q534" s="35">
        <f t="shared" si="129"/>
        <v>8.6077971300357111E-4</v>
      </c>
      <c r="R534" s="35">
        <f t="shared" si="129"/>
        <v>8.7550229069285695E-4</v>
      </c>
      <c r="S534" s="35">
        <f t="shared" si="129"/>
        <v>8.9022486838214257E-4</v>
      </c>
      <c r="T534" s="35">
        <f t="shared" si="129"/>
        <v>9.0494744607142841E-4</v>
      </c>
      <c r="U534" s="35">
        <f t="shared" si="129"/>
        <v>9.1967002376071435E-4</v>
      </c>
      <c r="V534" s="35">
        <f t="shared" si="129"/>
        <v>9.3439260145000008E-4</v>
      </c>
      <c r="W534" s="35">
        <f t="shared" si="129"/>
        <v>9.4911517913928581E-4</v>
      </c>
      <c r="X534" s="35">
        <f t="shared" si="129"/>
        <v>9.6383775682857176E-4</v>
      </c>
      <c r="Y534" s="35">
        <f t="shared" si="129"/>
        <v>9.7856033451785749E-4</v>
      </c>
      <c r="Z534" s="35">
        <f t="shared" si="129"/>
        <v>9.9328291220714322E-4</v>
      </c>
      <c r="AA534" s="35">
        <f t="shared" si="129"/>
        <v>1.0080054898964292E-3</v>
      </c>
      <c r="AB534" s="35">
        <f t="shared" si="129"/>
        <v>1.0227280675857149E-3</v>
      </c>
      <c r="AC534" s="35">
        <f t="shared" si="129"/>
        <v>1.0374506452750008E-3</v>
      </c>
      <c r="AD534" s="35">
        <f t="shared" si="129"/>
        <v>1.0521732229642866E-3</v>
      </c>
      <c r="AE534" s="35">
        <f t="shared" si="129"/>
        <v>1.0668958006535725E-3</v>
      </c>
    </row>
    <row r="535" spans="1:31" x14ac:dyDescent="0.2">
      <c r="A535" s="9" t="s">
        <v>464</v>
      </c>
      <c r="B535" s="4" t="s">
        <v>465</v>
      </c>
      <c r="C535" s="35">
        <f>+C240</f>
        <v>7.0472698203098375E-3</v>
      </c>
      <c r="D535" s="35">
        <f t="shared" ref="D535:AE535" si="130">+D240</f>
        <v>7.2975543090357115E-3</v>
      </c>
      <c r="E535" s="35">
        <f t="shared" si="130"/>
        <v>7.6015091537776948E-3</v>
      </c>
      <c r="F535" s="35">
        <f t="shared" si="130"/>
        <v>7.5962571304262292E-3</v>
      </c>
      <c r="G535" s="35">
        <f t="shared" si="130"/>
        <v>7.7761285792490413E-3</v>
      </c>
      <c r="H535" s="35">
        <f t="shared" si="130"/>
        <v>9.1554843293437382E-3</v>
      </c>
      <c r="I535" s="35">
        <f t="shared" si="130"/>
        <v>9.6838739110022189E-3</v>
      </c>
      <c r="J535" s="35">
        <f t="shared" si="130"/>
        <v>1.0354114930301375E-2</v>
      </c>
      <c r="K535" s="35">
        <f t="shared" si="130"/>
        <v>1.0587654969737429E-2</v>
      </c>
      <c r="L535" s="35">
        <f t="shared" si="130"/>
        <v>1.1050552117634675E-2</v>
      </c>
      <c r="M535" s="35">
        <f t="shared" si="130"/>
        <v>1.0527120891066045E-2</v>
      </c>
      <c r="N535" s="35">
        <f t="shared" si="130"/>
        <v>1.6897376238865842E-2</v>
      </c>
      <c r="O535" s="35">
        <f t="shared" si="130"/>
        <v>1.6716157243311561E-2</v>
      </c>
      <c r="P535" s="35">
        <f t="shared" si="130"/>
        <v>1.5356233832351839E-2</v>
      </c>
      <c r="Q535" s="35">
        <f t="shared" si="130"/>
        <v>1.4539444716824522E-2</v>
      </c>
      <c r="R535" s="35">
        <f t="shared" si="130"/>
        <v>1.4257473762433116E-2</v>
      </c>
      <c r="S535" s="35">
        <f t="shared" si="130"/>
        <v>1.4206377347377758E-2</v>
      </c>
      <c r="T535" s="35">
        <f t="shared" si="130"/>
        <v>1.3115845263892485E-2</v>
      </c>
      <c r="U535" s="35">
        <f t="shared" si="130"/>
        <v>1.260631530941312E-2</v>
      </c>
      <c r="V535" s="35">
        <f t="shared" si="130"/>
        <v>1.2271182636106498E-2</v>
      </c>
      <c r="W535" s="35">
        <f t="shared" si="130"/>
        <v>1.2188832174040624E-2</v>
      </c>
      <c r="X535" s="35">
        <f t="shared" si="130"/>
        <v>1.2365482100549559E-2</v>
      </c>
      <c r="Y535" s="35">
        <f t="shared" si="130"/>
        <v>1.3607964150043849E-2</v>
      </c>
      <c r="Z535" s="35">
        <f t="shared" si="130"/>
        <v>1.308603474257216E-2</v>
      </c>
      <c r="AA535" s="35">
        <f t="shared" si="130"/>
        <v>1.2464017150588803E-2</v>
      </c>
      <c r="AB535" s="35">
        <f t="shared" si="130"/>
        <v>1.2732666647051857E-2</v>
      </c>
      <c r="AC535" s="35">
        <f t="shared" si="130"/>
        <v>1.2672095704803921E-2</v>
      </c>
      <c r="AD535" s="35">
        <f t="shared" si="130"/>
        <v>1.2370110424192594E-2</v>
      </c>
      <c r="AE535" s="35">
        <f t="shared" si="130"/>
        <v>1.2470595580327239E-2</v>
      </c>
    </row>
    <row r="536" spans="1:31" x14ac:dyDescent="0.2">
      <c r="A536" s="9" t="s">
        <v>477</v>
      </c>
      <c r="B536" s="4" t="s">
        <v>478</v>
      </c>
      <c r="C536" s="21">
        <f t="shared" ref="C536:AE536" si="131">+C537+C538+C539+C540</f>
        <v>0</v>
      </c>
      <c r="D536" s="21">
        <f t="shared" si="131"/>
        <v>0</v>
      </c>
      <c r="E536" s="21">
        <f t="shared" si="131"/>
        <v>0</v>
      </c>
      <c r="F536" s="21">
        <f t="shared" si="131"/>
        <v>0</v>
      </c>
      <c r="G536" s="21">
        <f t="shared" si="131"/>
        <v>0</v>
      </c>
      <c r="H536" s="21">
        <f t="shared" si="131"/>
        <v>0</v>
      </c>
      <c r="I536" s="21">
        <f t="shared" si="131"/>
        <v>0</v>
      </c>
      <c r="J536" s="21">
        <f t="shared" si="131"/>
        <v>0</v>
      </c>
      <c r="K536" s="21">
        <f t="shared" si="131"/>
        <v>0</v>
      </c>
      <c r="L536" s="21">
        <f t="shared" si="131"/>
        <v>0</v>
      </c>
      <c r="M536" s="21">
        <f t="shared" si="131"/>
        <v>0</v>
      </c>
      <c r="N536" s="21">
        <f t="shared" si="131"/>
        <v>0</v>
      </c>
      <c r="O536" s="21">
        <f t="shared" si="131"/>
        <v>0</v>
      </c>
      <c r="P536" s="21">
        <f t="shared" si="131"/>
        <v>0</v>
      </c>
      <c r="Q536" s="21">
        <f t="shared" si="131"/>
        <v>0</v>
      </c>
      <c r="R536" s="21">
        <f t="shared" si="131"/>
        <v>0</v>
      </c>
      <c r="S536" s="21">
        <f t="shared" si="131"/>
        <v>0</v>
      </c>
      <c r="T536" s="21">
        <f t="shared" si="131"/>
        <v>0</v>
      </c>
      <c r="U536" s="21">
        <f t="shared" si="131"/>
        <v>0</v>
      </c>
      <c r="V536" s="21">
        <f t="shared" si="131"/>
        <v>0</v>
      </c>
      <c r="W536" s="21">
        <f t="shared" si="131"/>
        <v>0</v>
      </c>
      <c r="X536" s="21">
        <f t="shared" si="131"/>
        <v>0</v>
      </c>
      <c r="Y536" s="21">
        <f t="shared" si="131"/>
        <v>0</v>
      </c>
      <c r="Z536" s="21">
        <f t="shared" si="131"/>
        <v>0</v>
      </c>
      <c r="AA536" s="21">
        <f t="shared" si="131"/>
        <v>0</v>
      </c>
      <c r="AB536" s="21">
        <f t="shared" si="131"/>
        <v>0</v>
      </c>
      <c r="AC536" s="21">
        <f t="shared" si="131"/>
        <v>0</v>
      </c>
      <c r="AD536" s="21">
        <f t="shared" si="131"/>
        <v>0</v>
      </c>
      <c r="AE536" s="21">
        <f t="shared" si="13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2">+C542+C543</f>
        <v>1.1327296542334238</v>
      </c>
      <c r="D541" s="21">
        <f t="shared" si="132"/>
        <v>1.1282019964050565</v>
      </c>
      <c r="E541" s="21">
        <f t="shared" si="132"/>
        <v>1.1713006586835848</v>
      </c>
      <c r="F541" s="21">
        <f t="shared" si="132"/>
        <v>1.2180437012165546</v>
      </c>
      <c r="G541" s="21">
        <f t="shared" si="132"/>
        <v>1.2400631857706861</v>
      </c>
      <c r="H541" s="21">
        <f t="shared" si="132"/>
        <v>1.2737639458968868</v>
      </c>
      <c r="I541" s="21">
        <f t="shared" si="132"/>
        <v>1.3087112853779672</v>
      </c>
      <c r="J541" s="21">
        <f t="shared" si="132"/>
        <v>1.3422899975643308</v>
      </c>
      <c r="K541" s="21">
        <f t="shared" si="132"/>
        <v>1.3107639085458458</v>
      </c>
      <c r="L541" s="21">
        <f t="shared" si="132"/>
        <v>1.3095383321958587</v>
      </c>
      <c r="M541" s="21">
        <f t="shared" si="132"/>
        <v>1.2365504017812075</v>
      </c>
      <c r="N541" s="21">
        <f t="shared" si="132"/>
        <v>1.2364510830933726</v>
      </c>
      <c r="O541" s="21">
        <f t="shared" si="132"/>
        <v>1.2399894586084124</v>
      </c>
      <c r="P541" s="21">
        <f t="shared" si="132"/>
        <v>1.16443506835223</v>
      </c>
      <c r="Q541" s="21">
        <f t="shared" si="132"/>
        <v>1.2300493365462417</v>
      </c>
      <c r="R541" s="21">
        <f t="shared" si="132"/>
        <v>1.1501444353219981</v>
      </c>
      <c r="S541" s="21">
        <f t="shared" si="132"/>
        <v>1.149190074332189</v>
      </c>
      <c r="T541" s="21">
        <f t="shared" si="132"/>
        <v>1.1762927792730273</v>
      </c>
      <c r="U541" s="21">
        <f t="shared" si="132"/>
        <v>1.1717918937588925</v>
      </c>
      <c r="V541" s="21">
        <f t="shared" si="132"/>
        <v>1.1450182653890251</v>
      </c>
      <c r="W541" s="21">
        <f t="shared" si="132"/>
        <v>1.0959623706173431</v>
      </c>
      <c r="X541" s="21">
        <f t="shared" si="132"/>
        <v>0.96132129032714841</v>
      </c>
      <c r="Y541" s="21">
        <f t="shared" si="132"/>
        <v>0.92005556888548257</v>
      </c>
      <c r="Z541" s="21">
        <f t="shared" si="132"/>
        <v>0.97624407441581329</v>
      </c>
      <c r="AA541" s="21">
        <f t="shared" si="132"/>
        <v>1.0167320082261979</v>
      </c>
      <c r="AB541" s="21">
        <f t="shared" si="132"/>
        <v>1.0310006730988823</v>
      </c>
      <c r="AC541" s="21">
        <f t="shared" si="132"/>
        <v>0.99051236774948181</v>
      </c>
      <c r="AD541" s="21">
        <f t="shared" si="132"/>
        <v>0.93524495312344258</v>
      </c>
      <c r="AE541" s="21">
        <f t="shared" si="132"/>
        <v>0.886023771542228</v>
      </c>
    </row>
    <row r="542" spans="1:31" x14ac:dyDescent="0.2">
      <c r="A542" s="9" t="s">
        <v>488</v>
      </c>
      <c r="B542" s="4" t="s">
        <v>489</v>
      </c>
      <c r="C542" s="35">
        <f>+C258</f>
        <v>0.89349167245949768</v>
      </c>
      <c r="D542" s="35">
        <f t="shared" ref="D542:AE542" si="133">+D258</f>
        <v>0.89059711283758747</v>
      </c>
      <c r="E542" s="35">
        <f t="shared" si="133"/>
        <v>0.92448063710199069</v>
      </c>
      <c r="F542" s="35">
        <f t="shared" si="133"/>
        <v>0.96105766690437844</v>
      </c>
      <c r="G542" s="35">
        <f t="shared" si="133"/>
        <v>0.97924226781359458</v>
      </c>
      <c r="H542" s="35">
        <f t="shared" si="133"/>
        <v>1.0046022928955325</v>
      </c>
      <c r="I542" s="35">
        <f t="shared" si="133"/>
        <v>1.0323604599114198</v>
      </c>
      <c r="J542" s="35">
        <f t="shared" si="133"/>
        <v>1.0601637630034904</v>
      </c>
      <c r="K542" s="35">
        <f t="shared" si="133"/>
        <v>1.035034244528066</v>
      </c>
      <c r="L542" s="35">
        <f t="shared" si="133"/>
        <v>1.0321611337543</v>
      </c>
      <c r="M542" s="35">
        <f t="shared" si="133"/>
        <v>0.9758286913763029</v>
      </c>
      <c r="N542" s="35">
        <f t="shared" si="133"/>
        <v>0.97213040488633651</v>
      </c>
      <c r="O542" s="35">
        <f t="shared" si="133"/>
        <v>0.97339699445137762</v>
      </c>
      <c r="P542" s="35">
        <f t="shared" si="133"/>
        <v>0.91542564961090389</v>
      </c>
      <c r="Q542" s="35">
        <f t="shared" si="133"/>
        <v>0.96405846734241429</v>
      </c>
      <c r="R542" s="35">
        <f t="shared" si="133"/>
        <v>0.90251356202337374</v>
      </c>
      <c r="S542" s="35">
        <f t="shared" si="133"/>
        <v>0.90019854101643115</v>
      </c>
      <c r="T542" s="35">
        <f t="shared" si="133"/>
        <v>0.9193607835460933</v>
      </c>
      <c r="U542" s="35">
        <f t="shared" si="133"/>
        <v>0.912849019347587</v>
      </c>
      <c r="V542" s="35">
        <f t="shared" si="133"/>
        <v>0.88942730479829613</v>
      </c>
      <c r="W542" s="35">
        <f t="shared" si="133"/>
        <v>0.84936945810167208</v>
      </c>
      <c r="X542" s="35">
        <f t="shared" si="133"/>
        <v>0.74537276396204821</v>
      </c>
      <c r="Y542" s="35">
        <f t="shared" si="133"/>
        <v>0.71692528339292316</v>
      </c>
      <c r="Z542" s="35">
        <f t="shared" si="133"/>
        <v>0.76302457799313861</v>
      </c>
      <c r="AA542" s="35">
        <f t="shared" si="133"/>
        <v>0.7954428114036588</v>
      </c>
      <c r="AB542" s="35">
        <f t="shared" si="133"/>
        <v>0.80749954772612775</v>
      </c>
      <c r="AC542" s="35">
        <f t="shared" si="133"/>
        <v>0.77363550877652054</v>
      </c>
      <c r="AD542" s="35">
        <f t="shared" si="133"/>
        <v>0.72781200746303665</v>
      </c>
      <c r="AE542" s="35">
        <f t="shared" si="133"/>
        <v>0.68676499929933565</v>
      </c>
    </row>
    <row r="543" spans="1:31" x14ac:dyDescent="0.2">
      <c r="A543" s="9" t="s">
        <v>509</v>
      </c>
      <c r="B543" s="4" t="s">
        <v>510</v>
      </c>
      <c r="C543" s="35">
        <f>+C269</f>
        <v>0.23923798177392597</v>
      </c>
      <c r="D543" s="35">
        <f t="shared" ref="D543:AE543" si="134">+D269</f>
        <v>0.23760488356746889</v>
      </c>
      <c r="E543" s="35">
        <f t="shared" si="134"/>
        <v>0.24682002158159405</v>
      </c>
      <c r="F543" s="35">
        <f t="shared" si="134"/>
        <v>0.25698603431217615</v>
      </c>
      <c r="G543" s="35">
        <f t="shared" si="134"/>
        <v>0.26082091795709139</v>
      </c>
      <c r="H543" s="35">
        <f t="shared" si="134"/>
        <v>0.26916165300135442</v>
      </c>
      <c r="I543" s="35">
        <f t="shared" si="134"/>
        <v>0.27635082546654749</v>
      </c>
      <c r="J543" s="35">
        <f t="shared" si="134"/>
        <v>0.28212623456084029</v>
      </c>
      <c r="K543" s="35">
        <f t="shared" si="134"/>
        <v>0.27572966401777965</v>
      </c>
      <c r="L543" s="35">
        <f t="shared" si="134"/>
        <v>0.27737719844155861</v>
      </c>
      <c r="M543" s="35">
        <f t="shared" si="134"/>
        <v>0.26072171040490449</v>
      </c>
      <c r="N543" s="35">
        <f t="shared" si="134"/>
        <v>0.26432067820703609</v>
      </c>
      <c r="O543" s="35">
        <f t="shared" si="134"/>
        <v>0.26659246415703475</v>
      </c>
      <c r="P543" s="35">
        <f t="shared" si="134"/>
        <v>0.24900941874132618</v>
      </c>
      <c r="Q543" s="35">
        <f t="shared" si="134"/>
        <v>0.26599086920382731</v>
      </c>
      <c r="R543" s="35">
        <f t="shared" si="134"/>
        <v>0.24763087329862432</v>
      </c>
      <c r="S543" s="35">
        <f t="shared" si="134"/>
        <v>0.24899153331575793</v>
      </c>
      <c r="T543" s="35">
        <f t="shared" si="134"/>
        <v>0.25693199572693398</v>
      </c>
      <c r="U543" s="35">
        <f t="shared" si="134"/>
        <v>0.25894287441130559</v>
      </c>
      <c r="V543" s="35">
        <f t="shared" si="134"/>
        <v>0.25559096059072894</v>
      </c>
      <c r="W543" s="35">
        <f t="shared" si="134"/>
        <v>0.24659291251567098</v>
      </c>
      <c r="X543" s="35">
        <f t="shared" si="134"/>
        <v>0.21594852636510026</v>
      </c>
      <c r="Y543" s="35">
        <f t="shared" si="134"/>
        <v>0.20313028549255946</v>
      </c>
      <c r="Z543" s="35">
        <f t="shared" si="134"/>
        <v>0.21321949642267471</v>
      </c>
      <c r="AA543" s="35">
        <f t="shared" si="134"/>
        <v>0.22128919682253906</v>
      </c>
      <c r="AB543" s="35">
        <f t="shared" si="134"/>
        <v>0.22350112537275466</v>
      </c>
      <c r="AC543" s="35">
        <f t="shared" si="134"/>
        <v>0.21687685897296122</v>
      </c>
      <c r="AD543" s="35">
        <f t="shared" si="134"/>
        <v>0.20743294566040596</v>
      </c>
      <c r="AE543" s="35">
        <f t="shared" si="134"/>
        <v>0.19925877224289235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5">+C546+C547+C548</f>
        <v>1.0144281225278655E-2</v>
      </c>
      <c r="D545" s="21">
        <f t="shared" si="135"/>
        <v>8.9949028033166484E-3</v>
      </c>
      <c r="E545" s="21">
        <f t="shared" si="135"/>
        <v>8.1428302023270095E-3</v>
      </c>
      <c r="F545" s="21">
        <f t="shared" si="135"/>
        <v>7.6097088285961428E-3</v>
      </c>
      <c r="G545" s="21">
        <f t="shared" si="135"/>
        <v>7.3080688172745762E-3</v>
      </c>
      <c r="H545" s="21">
        <f t="shared" si="135"/>
        <v>7.0239186007639816E-3</v>
      </c>
      <c r="I545" s="21">
        <f t="shared" si="135"/>
        <v>3.6232372033519677E-3</v>
      </c>
      <c r="J545" s="21">
        <f t="shared" si="135"/>
        <v>7.3636907445935205E-3</v>
      </c>
      <c r="K545" s="21">
        <f t="shared" si="135"/>
        <v>6.7478275071083159E-3</v>
      </c>
      <c r="L545" s="21">
        <f t="shared" si="135"/>
        <v>5.3702329343458602E-3</v>
      </c>
      <c r="M545" s="21">
        <f t="shared" si="135"/>
        <v>6.1056203959457146E-3</v>
      </c>
      <c r="N545" s="21">
        <f t="shared" si="135"/>
        <v>6.5349868207924943E-3</v>
      </c>
      <c r="O545" s="21">
        <f t="shared" si="135"/>
        <v>6.4364964165753375E-3</v>
      </c>
      <c r="P545" s="21">
        <f t="shared" si="135"/>
        <v>6.0270870524492311E-3</v>
      </c>
      <c r="Q545" s="21">
        <f t="shared" si="135"/>
        <v>6.0346149809674156E-3</v>
      </c>
      <c r="R545" s="21">
        <f t="shared" si="135"/>
        <v>5.2839294632786721E-3</v>
      </c>
      <c r="S545" s="21">
        <f t="shared" si="135"/>
        <v>4.3583908977525895E-3</v>
      </c>
      <c r="T545" s="21">
        <f t="shared" si="135"/>
        <v>3.0241350923578712E-3</v>
      </c>
      <c r="U545" s="21">
        <f t="shared" si="135"/>
        <v>3.215194321546658E-3</v>
      </c>
      <c r="V545" s="21">
        <f t="shared" si="135"/>
        <v>3.2782610845410085E-3</v>
      </c>
      <c r="W545" s="21">
        <f t="shared" si="135"/>
        <v>3.4115106933633402E-3</v>
      </c>
      <c r="X545" s="21">
        <f t="shared" si="135"/>
        <v>3.3771313249586266E-3</v>
      </c>
      <c r="Y545" s="21">
        <f t="shared" si="135"/>
        <v>2.6792703782182736E-3</v>
      </c>
      <c r="Z545" s="21">
        <f t="shared" si="135"/>
        <v>3.307719008877638E-3</v>
      </c>
      <c r="AA545" s="21">
        <f t="shared" si="135"/>
        <v>3.482444767975333E-3</v>
      </c>
      <c r="AB545" s="21">
        <f t="shared" si="135"/>
        <v>3.8788973689260547E-3</v>
      </c>
      <c r="AC545" s="21">
        <f t="shared" si="135"/>
        <v>2.3482123102958139E-3</v>
      </c>
      <c r="AD545" s="21">
        <f t="shared" si="135"/>
        <v>5.3669662774128248E-4</v>
      </c>
      <c r="AE545" s="21">
        <f t="shared" si="135"/>
        <v>5.2840960620000022E-4</v>
      </c>
    </row>
    <row r="546" spans="1:31" x14ac:dyDescent="0.2">
      <c r="A546" s="9" t="s">
        <v>534</v>
      </c>
      <c r="B546" s="4" t="s">
        <v>798</v>
      </c>
      <c r="C546" s="36">
        <f t="shared" ref="C546:R548" si="136">+C288</f>
        <v>7.5246340748786524E-3</v>
      </c>
      <c r="D546" s="36">
        <f t="shared" si="136"/>
        <v>6.5006644325666463E-3</v>
      </c>
      <c r="E546" s="36">
        <f t="shared" si="136"/>
        <v>5.7742975810470085E-3</v>
      </c>
      <c r="F546" s="36">
        <f t="shared" si="136"/>
        <v>5.3671789266061419E-3</v>
      </c>
      <c r="G546" s="36">
        <f t="shared" si="136"/>
        <v>5.1917809467945759E-3</v>
      </c>
      <c r="H546" s="36">
        <f t="shared" si="136"/>
        <v>5.0336978238139816E-3</v>
      </c>
      <c r="I546" s="36">
        <f t="shared" si="136"/>
        <v>1.7594515789519679E-3</v>
      </c>
      <c r="J546" s="36">
        <f t="shared" si="136"/>
        <v>5.6251921989635212E-3</v>
      </c>
      <c r="K546" s="36">
        <f t="shared" si="136"/>
        <v>5.1242530219883162E-3</v>
      </c>
      <c r="L546" s="36">
        <f t="shared" si="136"/>
        <v>3.8593496574358603E-3</v>
      </c>
      <c r="M546" s="36">
        <f t="shared" si="136"/>
        <v>4.670159637745714E-3</v>
      </c>
      <c r="N546" s="36">
        <f t="shared" si="136"/>
        <v>5.2020829911574949E-3</v>
      </c>
      <c r="O546" s="36">
        <f t="shared" si="136"/>
        <v>5.2032003693753374E-3</v>
      </c>
      <c r="P546" s="36">
        <f t="shared" si="136"/>
        <v>4.8814685732342308E-3</v>
      </c>
      <c r="Q546" s="36">
        <f t="shared" si="136"/>
        <v>4.9846025036074156E-3</v>
      </c>
      <c r="R546" s="36">
        <f t="shared" si="136"/>
        <v>4.3357854698036725E-3</v>
      </c>
      <c r="S546" s="36">
        <f t="shared" ref="D546:AE548" si="137">+S288</f>
        <v>3.51674017763259E-3</v>
      </c>
      <c r="T546" s="36">
        <f t="shared" si="137"/>
        <v>2.2758702503128713E-3</v>
      </c>
      <c r="U546" s="36">
        <f t="shared" si="137"/>
        <v>2.9543589268666579E-3</v>
      </c>
      <c r="V546" s="36">
        <f t="shared" si="137"/>
        <v>3.0478882074360084E-3</v>
      </c>
      <c r="W546" s="36">
        <f t="shared" si="137"/>
        <v>3.1189124003133399E-3</v>
      </c>
      <c r="X546" s="36">
        <f t="shared" si="137"/>
        <v>3.0639185814086266E-3</v>
      </c>
      <c r="Y546" s="36">
        <f t="shared" si="137"/>
        <v>2.3493835034182737E-3</v>
      </c>
      <c r="Z546" s="36">
        <f t="shared" si="137"/>
        <v>2.9541201169026379E-3</v>
      </c>
      <c r="AA546" s="36">
        <f t="shared" si="137"/>
        <v>3.0978464409253327E-3</v>
      </c>
      <c r="AB546" s="36">
        <f t="shared" si="137"/>
        <v>3.3518374931010547E-3</v>
      </c>
      <c r="AC546" s="36">
        <f t="shared" si="137"/>
        <v>1.869096755895814E-3</v>
      </c>
      <c r="AD546" s="36">
        <f t="shared" si="137"/>
        <v>3.2934047441282429E-5</v>
      </c>
      <c r="AE546" s="36">
        <f t="shared" si="137"/>
        <v>0</v>
      </c>
    </row>
    <row r="547" spans="1:31" x14ac:dyDescent="0.2">
      <c r="A547" s="9" t="s">
        <v>535</v>
      </c>
      <c r="B547" s="4" t="s">
        <v>799</v>
      </c>
      <c r="C547" s="36">
        <f t="shared" si="136"/>
        <v>2.6196471504000016E-3</v>
      </c>
      <c r="D547" s="36">
        <f t="shared" si="137"/>
        <v>2.4942383707500021E-3</v>
      </c>
      <c r="E547" s="36">
        <f t="shared" si="137"/>
        <v>2.3685326212800006E-3</v>
      </c>
      <c r="F547" s="36">
        <f t="shared" si="137"/>
        <v>2.2425299019900005E-3</v>
      </c>
      <c r="G547" s="36">
        <f t="shared" si="137"/>
        <v>2.1162878704800003E-3</v>
      </c>
      <c r="H547" s="36">
        <f t="shared" si="137"/>
        <v>1.99022077695E-3</v>
      </c>
      <c r="I547" s="36">
        <f t="shared" si="137"/>
        <v>1.8637856243999996E-3</v>
      </c>
      <c r="J547" s="36">
        <f t="shared" si="137"/>
        <v>1.7384985456299995E-3</v>
      </c>
      <c r="K547" s="36">
        <f t="shared" si="137"/>
        <v>1.6235744851199998E-3</v>
      </c>
      <c r="L547" s="36">
        <f t="shared" si="137"/>
        <v>1.5108832769100001E-3</v>
      </c>
      <c r="M547" s="36">
        <f t="shared" si="137"/>
        <v>1.4354607582000001E-3</v>
      </c>
      <c r="N547" s="36">
        <f t="shared" si="137"/>
        <v>1.3329038296349999E-3</v>
      </c>
      <c r="O547" s="36">
        <f t="shared" si="137"/>
        <v>1.2332960472000002E-3</v>
      </c>
      <c r="P547" s="36">
        <f t="shared" si="137"/>
        <v>1.1456184792149999E-3</v>
      </c>
      <c r="Q547" s="36">
        <f t="shared" si="137"/>
        <v>1.05001247736E-3</v>
      </c>
      <c r="R547" s="36">
        <f t="shared" si="137"/>
        <v>9.48143993475E-4</v>
      </c>
      <c r="S547" s="36">
        <f t="shared" si="137"/>
        <v>8.4165072011999976E-4</v>
      </c>
      <c r="T547" s="36">
        <f t="shared" si="137"/>
        <v>7.4826484204500003E-4</v>
      </c>
      <c r="U547" s="36">
        <f t="shared" si="137"/>
        <v>2.6083539468000001E-4</v>
      </c>
      <c r="V547" s="36">
        <f t="shared" si="137"/>
        <v>2.3037287710499999E-4</v>
      </c>
      <c r="W547" s="36">
        <f t="shared" si="137"/>
        <v>2.925982930500001E-4</v>
      </c>
      <c r="X547" s="36">
        <f t="shared" si="137"/>
        <v>3.132127435500001E-4</v>
      </c>
      <c r="Y547" s="36">
        <f t="shared" si="137"/>
        <v>3.2988687480000006E-4</v>
      </c>
      <c r="Z547" s="36">
        <f t="shared" si="137"/>
        <v>3.535988919750001E-4</v>
      </c>
      <c r="AA547" s="36">
        <f t="shared" si="137"/>
        <v>3.8459832705000008E-4</v>
      </c>
      <c r="AB547" s="36">
        <f t="shared" si="137"/>
        <v>5.2705987582500017E-4</v>
      </c>
      <c r="AC547" s="36">
        <f t="shared" si="137"/>
        <v>4.7911555440000009E-4</v>
      </c>
      <c r="AD547" s="36">
        <f t="shared" si="137"/>
        <v>5.0376258030000005E-4</v>
      </c>
      <c r="AE547" s="36">
        <f t="shared" si="137"/>
        <v>5.2840960620000022E-4</v>
      </c>
    </row>
    <row r="548" spans="1:31" x14ac:dyDescent="0.2">
      <c r="A548" s="9" t="s">
        <v>536</v>
      </c>
      <c r="B548" s="4" t="s">
        <v>184</v>
      </c>
      <c r="C548" s="36">
        <f t="shared" si="136"/>
        <v>0</v>
      </c>
      <c r="D548" s="36">
        <f t="shared" si="137"/>
        <v>0</v>
      </c>
      <c r="E548" s="36">
        <f t="shared" si="137"/>
        <v>0</v>
      </c>
      <c r="F548" s="36">
        <f t="shared" si="137"/>
        <v>0</v>
      </c>
      <c r="G548" s="36">
        <f t="shared" si="137"/>
        <v>0</v>
      </c>
      <c r="H548" s="36">
        <f t="shared" si="137"/>
        <v>0</v>
      </c>
      <c r="I548" s="36">
        <f t="shared" si="137"/>
        <v>0</v>
      </c>
      <c r="J548" s="36">
        <f t="shared" si="137"/>
        <v>0</v>
      </c>
      <c r="K548" s="36">
        <f t="shared" si="137"/>
        <v>0</v>
      </c>
      <c r="L548" s="36">
        <f t="shared" si="137"/>
        <v>0</v>
      </c>
      <c r="M548" s="36">
        <f t="shared" si="137"/>
        <v>0</v>
      </c>
      <c r="N548" s="36">
        <f t="shared" si="137"/>
        <v>0</v>
      </c>
      <c r="O548" s="36">
        <f t="shared" si="137"/>
        <v>0</v>
      </c>
      <c r="P548" s="36">
        <f t="shared" si="137"/>
        <v>0</v>
      </c>
      <c r="Q548" s="36">
        <f t="shared" si="137"/>
        <v>0</v>
      </c>
      <c r="R548" s="36">
        <f t="shared" si="137"/>
        <v>0</v>
      </c>
      <c r="S548" s="36">
        <f t="shared" si="137"/>
        <v>0</v>
      </c>
      <c r="T548" s="36">
        <f t="shared" si="137"/>
        <v>0</v>
      </c>
      <c r="U548" s="36">
        <f t="shared" si="137"/>
        <v>0</v>
      </c>
      <c r="V548" s="36">
        <f t="shared" si="137"/>
        <v>0</v>
      </c>
      <c r="W548" s="36">
        <f t="shared" si="137"/>
        <v>0</v>
      </c>
      <c r="X548" s="36">
        <f t="shared" si="137"/>
        <v>0</v>
      </c>
      <c r="Y548" s="36">
        <f t="shared" si="137"/>
        <v>0</v>
      </c>
      <c r="Z548" s="36">
        <f t="shared" si="137"/>
        <v>0</v>
      </c>
      <c r="AA548" s="36">
        <f t="shared" si="137"/>
        <v>0</v>
      </c>
      <c r="AB548" s="36">
        <f t="shared" si="137"/>
        <v>0</v>
      </c>
      <c r="AC548" s="36">
        <f t="shared" si="137"/>
        <v>0</v>
      </c>
      <c r="AD548" s="36">
        <f t="shared" si="137"/>
        <v>0</v>
      </c>
      <c r="AE548" s="36">
        <f t="shared" si="137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38">+C550+C551</f>
        <v>0</v>
      </c>
      <c r="D549" s="21">
        <f t="shared" si="138"/>
        <v>0</v>
      </c>
      <c r="E549" s="21">
        <f t="shared" si="138"/>
        <v>0</v>
      </c>
      <c r="F549" s="21">
        <f t="shared" si="138"/>
        <v>0</v>
      </c>
      <c r="G549" s="21">
        <f t="shared" si="138"/>
        <v>0</v>
      </c>
      <c r="H549" s="21">
        <f t="shared" si="138"/>
        <v>0</v>
      </c>
      <c r="I549" s="21">
        <f t="shared" si="138"/>
        <v>0</v>
      </c>
      <c r="J549" s="21">
        <f t="shared" si="138"/>
        <v>0</v>
      </c>
      <c r="K549" s="21">
        <f t="shared" si="138"/>
        <v>0</v>
      </c>
      <c r="L549" s="21">
        <f t="shared" si="138"/>
        <v>0</v>
      </c>
      <c r="M549" s="21">
        <f t="shared" si="138"/>
        <v>0</v>
      </c>
      <c r="N549" s="21">
        <f t="shared" si="138"/>
        <v>0</v>
      </c>
      <c r="O549" s="21">
        <f t="shared" si="138"/>
        <v>0</v>
      </c>
      <c r="P549" s="21">
        <f t="shared" si="138"/>
        <v>0</v>
      </c>
      <c r="Q549" s="21">
        <f t="shared" si="138"/>
        <v>0</v>
      </c>
      <c r="R549" s="21">
        <f t="shared" si="138"/>
        <v>0</v>
      </c>
      <c r="S549" s="21">
        <f t="shared" si="138"/>
        <v>0</v>
      </c>
      <c r="T549" s="21">
        <f t="shared" si="138"/>
        <v>0</v>
      </c>
      <c r="U549" s="21">
        <f t="shared" si="138"/>
        <v>0</v>
      </c>
      <c r="V549" s="21">
        <f t="shared" si="138"/>
        <v>0</v>
      </c>
      <c r="W549" s="21">
        <f t="shared" si="138"/>
        <v>0</v>
      </c>
      <c r="X549" s="21">
        <f t="shared" si="138"/>
        <v>0</v>
      </c>
      <c r="Y549" s="21">
        <f t="shared" si="138"/>
        <v>0</v>
      </c>
      <c r="Z549" s="21">
        <f t="shared" si="138"/>
        <v>0</v>
      </c>
      <c r="AA549" s="21">
        <f t="shared" si="138"/>
        <v>0</v>
      </c>
      <c r="AB549" s="21">
        <f t="shared" si="138"/>
        <v>0</v>
      </c>
      <c r="AC549" s="21">
        <f t="shared" si="138"/>
        <v>0</v>
      </c>
      <c r="AD549" s="21">
        <f t="shared" si="138"/>
        <v>0</v>
      </c>
      <c r="AE549" s="21">
        <f t="shared" si="13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39">+D296</f>
        <v>0</v>
      </c>
      <c r="E554" s="35">
        <f t="shared" si="139"/>
        <v>0</v>
      </c>
      <c r="F554" s="35">
        <f t="shared" si="139"/>
        <v>0</v>
      </c>
      <c r="G554" s="35">
        <f t="shared" si="139"/>
        <v>0</v>
      </c>
      <c r="H554" s="35">
        <f t="shared" si="139"/>
        <v>0</v>
      </c>
      <c r="I554" s="35">
        <f t="shared" si="139"/>
        <v>0</v>
      </c>
      <c r="J554" s="35">
        <f t="shared" si="139"/>
        <v>0</v>
      </c>
      <c r="K554" s="35">
        <f t="shared" si="139"/>
        <v>0</v>
      </c>
      <c r="L554" s="35">
        <f t="shared" si="139"/>
        <v>0</v>
      </c>
      <c r="M554" s="35">
        <f t="shared" si="139"/>
        <v>0</v>
      </c>
      <c r="N554" s="35">
        <f t="shared" si="139"/>
        <v>0</v>
      </c>
      <c r="O554" s="35">
        <f t="shared" si="139"/>
        <v>0</v>
      </c>
      <c r="P554" s="35">
        <f t="shared" si="139"/>
        <v>0</v>
      </c>
      <c r="Q554" s="35">
        <f t="shared" si="139"/>
        <v>0</v>
      </c>
      <c r="R554" s="35">
        <f t="shared" si="139"/>
        <v>0</v>
      </c>
      <c r="S554" s="35">
        <f t="shared" si="139"/>
        <v>0</v>
      </c>
      <c r="T554" s="35">
        <f t="shared" si="139"/>
        <v>0</v>
      </c>
      <c r="U554" s="35">
        <f t="shared" si="139"/>
        <v>0</v>
      </c>
      <c r="V554" s="35">
        <f t="shared" si="139"/>
        <v>0</v>
      </c>
      <c r="W554" s="35">
        <f t="shared" si="139"/>
        <v>0</v>
      </c>
      <c r="X554" s="35">
        <f t="shared" si="139"/>
        <v>0</v>
      </c>
      <c r="Y554" s="35">
        <f t="shared" si="139"/>
        <v>0</v>
      </c>
      <c r="Z554" s="35">
        <f t="shared" si="139"/>
        <v>0</v>
      </c>
      <c r="AA554" s="35">
        <f t="shared" si="139"/>
        <v>0</v>
      </c>
      <c r="AB554" s="35">
        <f t="shared" si="139"/>
        <v>0</v>
      </c>
      <c r="AC554" s="35">
        <f t="shared" si="139"/>
        <v>0</v>
      </c>
      <c r="AD554" s="35">
        <f t="shared" si="139"/>
        <v>0</v>
      </c>
      <c r="AE554" s="35">
        <f t="shared" si="139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0">+C556+C559+C562+C565+C568++C571+C574+C575</f>
        <v>2.2511931451530662E-2</v>
      </c>
      <c r="D555" s="28">
        <f t="shared" si="140"/>
        <v>2.7057543374712788E-2</v>
      </c>
      <c r="E555" s="28">
        <f t="shared" si="140"/>
        <v>1.6819747780527149E-2</v>
      </c>
      <c r="F555" s="28">
        <f t="shared" si="140"/>
        <v>1.8612772546785818E-2</v>
      </c>
      <c r="G555" s="28">
        <f t="shared" si="140"/>
        <v>1.1335945926118775E-2</v>
      </c>
      <c r="H555" s="28">
        <f t="shared" si="140"/>
        <v>1.2527923957645929E-2</v>
      </c>
      <c r="I555" s="28">
        <f t="shared" si="140"/>
        <v>1.4555384417058071E-2</v>
      </c>
      <c r="J555" s="28">
        <f t="shared" si="140"/>
        <v>5.5106105080685558E-2</v>
      </c>
      <c r="K555" s="28">
        <f t="shared" si="140"/>
        <v>1.5759664333845277E-2</v>
      </c>
      <c r="L555" s="28">
        <f t="shared" si="140"/>
        <v>4.9064375984078624E-2</v>
      </c>
      <c r="M555" s="28">
        <f t="shared" si="140"/>
        <v>7.8990822724828557E-3</v>
      </c>
      <c r="N555" s="28">
        <f t="shared" si="140"/>
        <v>8.8519394585632946E-3</v>
      </c>
      <c r="O555" s="28">
        <f t="shared" si="140"/>
        <v>1.337048225659482E-2</v>
      </c>
      <c r="P555" s="28">
        <f t="shared" si="140"/>
        <v>9.3062624365297317E-3</v>
      </c>
      <c r="Q555" s="28">
        <f t="shared" si="140"/>
        <v>8.7041247765978162E-3</v>
      </c>
      <c r="R555" s="28">
        <f t="shared" si="140"/>
        <v>2.5427450249913292E-2</v>
      </c>
      <c r="S555" s="28">
        <f t="shared" si="140"/>
        <v>1.1585659133425918E-2</v>
      </c>
      <c r="T555" s="28">
        <f t="shared" si="140"/>
        <v>0.1667981071512401</v>
      </c>
      <c r="U555" s="28">
        <f t="shared" si="140"/>
        <v>2.1896026903070631E-2</v>
      </c>
      <c r="V555" s="28">
        <f t="shared" si="140"/>
        <v>1.4436564017094934E-2</v>
      </c>
      <c r="W555" s="28">
        <f t="shared" si="140"/>
        <v>0.12751519453763996</v>
      </c>
      <c r="X555" s="28">
        <f t="shared" si="140"/>
        <v>7.9363459816472262E-3</v>
      </c>
      <c r="Y555" s="28">
        <f t="shared" si="140"/>
        <v>8.467525419707056E-2</v>
      </c>
      <c r="Z555" s="28">
        <f t="shared" si="140"/>
        <v>6.8144783583253083E-3</v>
      </c>
      <c r="AA555" s="28">
        <f t="shared" si="140"/>
        <v>1.3362531959468548E-2</v>
      </c>
      <c r="AB555" s="28">
        <f t="shared" si="140"/>
        <v>8.2344378987329228E-2</v>
      </c>
      <c r="AC555" s="28">
        <f t="shared" si="140"/>
        <v>1.0232129667668855E-2</v>
      </c>
      <c r="AD555" s="28">
        <f t="shared" si="140"/>
        <v>0.2459052224087194</v>
      </c>
      <c r="AE555" s="28">
        <f t="shared" si="140"/>
        <v>2.3683515338722982E-2</v>
      </c>
    </row>
    <row r="556" spans="1:31" x14ac:dyDescent="0.2">
      <c r="A556" s="9" t="s">
        <v>549</v>
      </c>
      <c r="B556" s="4" t="s">
        <v>550</v>
      </c>
      <c r="C556" s="21">
        <f t="shared" ref="C556:AE556" si="141">+C557+C558</f>
        <v>2.2303136700817412E-2</v>
      </c>
      <c r="D556" s="21">
        <f t="shared" si="141"/>
        <v>2.5941981041127528E-2</v>
      </c>
      <c r="E556" s="21">
        <f t="shared" si="141"/>
        <v>1.6643148840099736E-2</v>
      </c>
      <c r="F556" s="21">
        <f t="shared" si="141"/>
        <v>1.8190864771916563E-2</v>
      </c>
      <c r="G556" s="21">
        <f t="shared" si="141"/>
        <v>1.0840648798638703E-2</v>
      </c>
      <c r="H556" s="21">
        <f t="shared" si="141"/>
        <v>1.1993376491743098E-2</v>
      </c>
      <c r="I556" s="21">
        <f t="shared" si="141"/>
        <v>1.398613714809047E-2</v>
      </c>
      <c r="J556" s="21">
        <f t="shared" si="141"/>
        <v>5.4293360866409471E-2</v>
      </c>
      <c r="K556" s="21">
        <f t="shared" si="141"/>
        <v>1.4598022761952732E-2</v>
      </c>
      <c r="L556" s="21">
        <f t="shared" si="141"/>
        <v>4.7054903761095931E-2</v>
      </c>
      <c r="M556" s="21">
        <f t="shared" si="141"/>
        <v>7.7875959133678237E-3</v>
      </c>
      <c r="N556" s="21">
        <f t="shared" si="141"/>
        <v>8.6832693353656957E-3</v>
      </c>
      <c r="O556" s="21">
        <f t="shared" si="141"/>
        <v>1.2524885588376123E-2</v>
      </c>
      <c r="P556" s="21">
        <f t="shared" si="141"/>
        <v>8.9079224203297315E-3</v>
      </c>
      <c r="Q556" s="21">
        <f t="shared" si="141"/>
        <v>7.8646988535978173E-3</v>
      </c>
      <c r="R556" s="21">
        <f t="shared" si="141"/>
        <v>2.462660842491329E-2</v>
      </c>
      <c r="S556" s="21">
        <f t="shared" si="141"/>
        <v>1.1337683724625918E-2</v>
      </c>
      <c r="T556" s="21">
        <f t="shared" si="141"/>
        <v>0.16649715040564009</v>
      </c>
      <c r="U556" s="21">
        <f t="shared" si="141"/>
        <v>2.129915908187063E-2</v>
      </c>
      <c r="V556" s="21">
        <f t="shared" si="141"/>
        <v>1.3639195520694935E-2</v>
      </c>
      <c r="W556" s="21">
        <f t="shared" si="141"/>
        <v>0.12656040358163997</v>
      </c>
      <c r="X556" s="21">
        <f t="shared" si="141"/>
        <v>7.5736695220472265E-3</v>
      </c>
      <c r="Y556" s="21">
        <f t="shared" si="141"/>
        <v>8.3363070591470564E-2</v>
      </c>
      <c r="Z556" s="21">
        <f t="shared" si="141"/>
        <v>6.5951389947253086E-3</v>
      </c>
      <c r="AA556" s="21">
        <f t="shared" si="141"/>
        <v>1.3100762965772549E-2</v>
      </c>
      <c r="AB556" s="21">
        <f t="shared" si="141"/>
        <v>7.9952004840299226E-2</v>
      </c>
      <c r="AC556" s="21">
        <f t="shared" si="141"/>
        <v>9.7977152461648544E-3</v>
      </c>
      <c r="AD556" s="21">
        <f t="shared" si="141"/>
        <v>0.23939695462064139</v>
      </c>
      <c r="AE556" s="21">
        <f t="shared" si="141"/>
        <v>2.3160231173542982E-2</v>
      </c>
    </row>
    <row r="557" spans="1:31" x14ac:dyDescent="0.2">
      <c r="A557" s="9" t="s">
        <v>551</v>
      </c>
      <c r="B557" s="4" t="s">
        <v>552</v>
      </c>
      <c r="C557" s="35">
        <f>+C299</f>
        <v>2.2303136700817412E-2</v>
      </c>
      <c r="D557" s="35">
        <f t="shared" ref="D557:AE557" si="142">+D299</f>
        <v>2.5941981041127528E-2</v>
      </c>
      <c r="E557" s="35">
        <f t="shared" si="142"/>
        <v>1.6643148840099736E-2</v>
      </c>
      <c r="F557" s="35">
        <f t="shared" si="142"/>
        <v>1.8190864771916563E-2</v>
      </c>
      <c r="G557" s="35">
        <f t="shared" si="142"/>
        <v>1.0840648798638703E-2</v>
      </c>
      <c r="H557" s="35">
        <f t="shared" si="142"/>
        <v>1.1993376491743098E-2</v>
      </c>
      <c r="I557" s="35">
        <f t="shared" si="142"/>
        <v>1.398613714809047E-2</v>
      </c>
      <c r="J557" s="35">
        <f t="shared" si="142"/>
        <v>5.4293360866409471E-2</v>
      </c>
      <c r="K557" s="35">
        <f t="shared" si="142"/>
        <v>1.4598022761952732E-2</v>
      </c>
      <c r="L557" s="35">
        <f t="shared" si="142"/>
        <v>4.7054903761095931E-2</v>
      </c>
      <c r="M557" s="35">
        <f t="shared" si="142"/>
        <v>7.7875959133678237E-3</v>
      </c>
      <c r="N557" s="35">
        <f t="shared" si="142"/>
        <v>8.6832693353656957E-3</v>
      </c>
      <c r="O557" s="35">
        <f t="shared" si="142"/>
        <v>1.2524885588376123E-2</v>
      </c>
      <c r="P557" s="35">
        <f t="shared" si="142"/>
        <v>8.9079224203297315E-3</v>
      </c>
      <c r="Q557" s="35">
        <f t="shared" si="142"/>
        <v>7.8646988535978173E-3</v>
      </c>
      <c r="R557" s="35">
        <f t="shared" si="142"/>
        <v>2.462660842491329E-2</v>
      </c>
      <c r="S557" s="35">
        <f t="shared" si="142"/>
        <v>1.1337683724625918E-2</v>
      </c>
      <c r="T557" s="35">
        <f t="shared" si="142"/>
        <v>0.16649715040564009</v>
      </c>
      <c r="U557" s="35">
        <f t="shared" si="142"/>
        <v>2.129915908187063E-2</v>
      </c>
      <c r="V557" s="35">
        <f t="shared" si="142"/>
        <v>1.3639195520694935E-2</v>
      </c>
      <c r="W557" s="35">
        <f t="shared" si="142"/>
        <v>0.12656040358163997</v>
      </c>
      <c r="X557" s="35">
        <f t="shared" si="142"/>
        <v>7.5736695220472265E-3</v>
      </c>
      <c r="Y557" s="35">
        <f t="shared" si="142"/>
        <v>8.3363070591470564E-2</v>
      </c>
      <c r="Z557" s="35">
        <f t="shared" si="142"/>
        <v>6.5951389947253086E-3</v>
      </c>
      <c r="AA557" s="35">
        <f t="shared" si="142"/>
        <v>1.3100762965772549E-2</v>
      </c>
      <c r="AB557" s="35">
        <f t="shared" si="142"/>
        <v>7.9952004840299226E-2</v>
      </c>
      <c r="AC557" s="35">
        <f t="shared" si="142"/>
        <v>9.7977152461648544E-3</v>
      </c>
      <c r="AD557" s="35">
        <f t="shared" si="142"/>
        <v>0.23939695462064139</v>
      </c>
      <c r="AE557" s="35">
        <f t="shared" si="142"/>
        <v>2.3160231173542982E-2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3">+C560+C561</f>
        <v>7.5540451913250458E-5</v>
      </c>
      <c r="D559" s="21">
        <f t="shared" si="143"/>
        <v>6.1040764785260307E-5</v>
      </c>
      <c r="E559" s="21">
        <f t="shared" si="143"/>
        <v>4.6455308274143143E-6</v>
      </c>
      <c r="F559" s="21">
        <f t="shared" si="143"/>
        <v>2.8677739069253808E-5</v>
      </c>
      <c r="G559" s="21">
        <f t="shared" si="143"/>
        <v>2.907582088007176E-5</v>
      </c>
      <c r="H559" s="21">
        <f t="shared" si="143"/>
        <v>3.1137082902831759E-5</v>
      </c>
      <c r="I559" s="21">
        <f t="shared" si="143"/>
        <v>1.6784695367603309E-5</v>
      </c>
      <c r="J559" s="21">
        <f t="shared" si="143"/>
        <v>7.2690484476082987E-5</v>
      </c>
      <c r="K559" s="21">
        <f t="shared" si="143"/>
        <v>2.2382079892547232E-5</v>
      </c>
      <c r="L559" s="21">
        <f t="shared" si="143"/>
        <v>1.5784549778269564E-4</v>
      </c>
      <c r="M559" s="21">
        <f t="shared" si="143"/>
        <v>9.8690727150326983E-6</v>
      </c>
      <c r="N559" s="21">
        <f t="shared" si="143"/>
        <v>3.7606145397599558E-5</v>
      </c>
      <c r="O559" s="21">
        <f t="shared" si="143"/>
        <v>1.9786437321869544E-4</v>
      </c>
      <c r="P559" s="21">
        <f t="shared" si="143"/>
        <v>4.859820000000001E-6</v>
      </c>
      <c r="Q559" s="21">
        <f t="shared" si="143"/>
        <v>6.6679200000000004E-5</v>
      </c>
      <c r="R559" s="21">
        <f t="shared" si="143"/>
        <v>1.5037659E-4</v>
      </c>
      <c r="S559" s="21">
        <f t="shared" si="143"/>
        <v>1.7860500000000005E-6</v>
      </c>
      <c r="T559" s="21">
        <f t="shared" si="143"/>
        <v>8.5390830000000011E-5</v>
      </c>
      <c r="U559" s="21">
        <f t="shared" si="143"/>
        <v>1.2515580000000003E-5</v>
      </c>
      <c r="V559" s="21">
        <f t="shared" si="143"/>
        <v>1.9732986000000003E-4</v>
      </c>
      <c r="W559" s="21">
        <f t="shared" si="143"/>
        <v>5.4917730000000013E-5</v>
      </c>
      <c r="X559" s="21">
        <f t="shared" si="143"/>
        <v>2.3769900000000008E-5</v>
      </c>
      <c r="Y559" s="21">
        <f t="shared" si="143"/>
        <v>1.7896221000000007E-4</v>
      </c>
      <c r="Z559" s="21">
        <f t="shared" si="143"/>
        <v>1.0813320000000002E-5</v>
      </c>
      <c r="AA559" s="21">
        <f t="shared" si="143"/>
        <v>4.1749470000000009E-5</v>
      </c>
      <c r="AB559" s="21">
        <f t="shared" si="143"/>
        <v>6.4324260000000021E-5</v>
      </c>
      <c r="AC559" s="21">
        <f t="shared" si="143"/>
        <v>1.9906740000000003E-5</v>
      </c>
      <c r="AD559" s="21">
        <f t="shared" si="143"/>
        <v>1.9533989160000001E-3</v>
      </c>
      <c r="AE559" s="21">
        <f t="shared" si="143"/>
        <v>4.8536460000000003E-5</v>
      </c>
    </row>
    <row r="560" spans="1:31" x14ac:dyDescent="0.2">
      <c r="A560" s="9" t="s">
        <v>669</v>
      </c>
      <c r="B560" s="4" t="s">
        <v>670</v>
      </c>
      <c r="C560" s="35">
        <f t="shared" ref="C560:AE560" si="144">+C384</f>
        <v>7.5540451913250458E-5</v>
      </c>
      <c r="D560" s="35">
        <f t="shared" si="144"/>
        <v>6.1040764785260307E-5</v>
      </c>
      <c r="E560" s="35">
        <f t="shared" si="144"/>
        <v>4.6455308274143143E-6</v>
      </c>
      <c r="F560" s="35">
        <f t="shared" si="144"/>
        <v>2.8677739069253808E-5</v>
      </c>
      <c r="G560" s="35">
        <f t="shared" si="144"/>
        <v>2.907582088007176E-5</v>
      </c>
      <c r="H560" s="35">
        <f t="shared" si="144"/>
        <v>3.1137082902831759E-5</v>
      </c>
      <c r="I560" s="35">
        <f t="shared" si="144"/>
        <v>1.6784695367603309E-5</v>
      </c>
      <c r="J560" s="35">
        <f t="shared" si="144"/>
        <v>7.2690484476082987E-5</v>
      </c>
      <c r="K560" s="35">
        <f t="shared" si="144"/>
        <v>2.2382079892547232E-5</v>
      </c>
      <c r="L560" s="35">
        <f t="shared" si="144"/>
        <v>1.5784549778269564E-4</v>
      </c>
      <c r="M560" s="35">
        <f t="shared" si="144"/>
        <v>9.8690727150326983E-6</v>
      </c>
      <c r="N560" s="35">
        <f t="shared" si="144"/>
        <v>3.7606145397599558E-5</v>
      </c>
      <c r="O560" s="35">
        <f t="shared" si="144"/>
        <v>1.9786437321869544E-4</v>
      </c>
      <c r="P560" s="35">
        <f t="shared" si="144"/>
        <v>4.859820000000001E-6</v>
      </c>
      <c r="Q560" s="35">
        <f t="shared" si="144"/>
        <v>6.6679200000000004E-5</v>
      </c>
      <c r="R560" s="35">
        <f t="shared" si="144"/>
        <v>1.5037659E-4</v>
      </c>
      <c r="S560" s="35">
        <f t="shared" si="144"/>
        <v>1.7860500000000005E-6</v>
      </c>
      <c r="T560" s="35">
        <f t="shared" si="144"/>
        <v>8.5390830000000011E-5</v>
      </c>
      <c r="U560" s="35">
        <f t="shared" si="144"/>
        <v>1.2515580000000003E-5</v>
      </c>
      <c r="V560" s="35">
        <f t="shared" si="144"/>
        <v>1.9732986000000003E-4</v>
      </c>
      <c r="W560" s="35">
        <f t="shared" si="144"/>
        <v>5.4917730000000013E-5</v>
      </c>
      <c r="X560" s="35">
        <f t="shared" si="144"/>
        <v>2.3769900000000008E-5</v>
      </c>
      <c r="Y560" s="35">
        <f t="shared" si="144"/>
        <v>1.7896221000000007E-4</v>
      </c>
      <c r="Z560" s="35">
        <f t="shared" si="144"/>
        <v>1.0813320000000002E-5</v>
      </c>
      <c r="AA560" s="35">
        <f t="shared" si="144"/>
        <v>4.1749470000000009E-5</v>
      </c>
      <c r="AB560" s="35">
        <f t="shared" si="144"/>
        <v>6.4324260000000021E-5</v>
      </c>
      <c r="AC560" s="35">
        <f t="shared" si="144"/>
        <v>1.9906740000000003E-5</v>
      </c>
      <c r="AD560" s="35">
        <f t="shared" si="144"/>
        <v>1.9533989160000001E-3</v>
      </c>
      <c r="AE560" s="35">
        <f t="shared" si="144"/>
        <v>4.8536460000000003E-5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5">+C563+C564</f>
        <v>1.3325429880000001E-4</v>
      </c>
      <c r="D562" s="21">
        <f t="shared" si="145"/>
        <v>1.0545215688E-3</v>
      </c>
      <c r="E562" s="21">
        <f t="shared" si="145"/>
        <v>1.7195340959999999E-4</v>
      </c>
      <c r="F562" s="21">
        <f t="shared" si="145"/>
        <v>3.9323003580000001E-4</v>
      </c>
      <c r="G562" s="21">
        <f t="shared" si="145"/>
        <v>4.6622130660000001E-4</v>
      </c>
      <c r="H562" s="21">
        <f t="shared" si="145"/>
        <v>5.0341038300000002E-4</v>
      </c>
      <c r="I562" s="21">
        <f t="shared" si="145"/>
        <v>5.5246257359999995E-4</v>
      </c>
      <c r="J562" s="21">
        <f t="shared" si="145"/>
        <v>7.400537297999999E-4</v>
      </c>
      <c r="K562" s="21">
        <f t="shared" si="145"/>
        <v>1.1392594919999999E-3</v>
      </c>
      <c r="L562" s="21">
        <f t="shared" si="145"/>
        <v>1.8516267252E-3</v>
      </c>
      <c r="M562" s="21">
        <f t="shared" si="145"/>
        <v>1.0161728639999999E-4</v>
      </c>
      <c r="N562" s="21">
        <f t="shared" si="145"/>
        <v>1.3106397780000001E-4</v>
      </c>
      <c r="O562" s="21">
        <f t="shared" si="145"/>
        <v>6.4773229500000005E-4</v>
      </c>
      <c r="P562" s="21">
        <f t="shared" si="145"/>
        <v>3.9348019619999997E-4</v>
      </c>
      <c r="Q562" s="21">
        <f t="shared" si="145"/>
        <v>7.7274672299999997E-4</v>
      </c>
      <c r="R562" s="21">
        <f t="shared" si="145"/>
        <v>6.5046523499999996E-4</v>
      </c>
      <c r="S562" s="21">
        <f t="shared" si="145"/>
        <v>2.4618935880000003E-4</v>
      </c>
      <c r="T562" s="21">
        <f t="shared" si="145"/>
        <v>2.1556591559999998E-4</v>
      </c>
      <c r="U562" s="21">
        <f t="shared" si="145"/>
        <v>5.8435224120000008E-4</v>
      </c>
      <c r="V562" s="21">
        <f t="shared" si="145"/>
        <v>6.0003863639999998E-4</v>
      </c>
      <c r="W562" s="21">
        <f t="shared" si="145"/>
        <v>8.9987322599999989E-4</v>
      </c>
      <c r="X562" s="21">
        <f t="shared" si="145"/>
        <v>3.389065596E-4</v>
      </c>
      <c r="Y562" s="21">
        <f t="shared" si="145"/>
        <v>1.1332213955999998E-3</v>
      </c>
      <c r="Z562" s="21">
        <f t="shared" si="145"/>
        <v>2.085260436E-4</v>
      </c>
      <c r="AA562" s="21">
        <f t="shared" si="145"/>
        <v>2.2001952369600004E-4</v>
      </c>
      <c r="AB562" s="21">
        <f t="shared" si="145"/>
        <v>2.3280498870299998E-3</v>
      </c>
      <c r="AC562" s="21">
        <f t="shared" si="145"/>
        <v>4.1450768150399998E-4</v>
      </c>
      <c r="AD562" s="21">
        <f t="shared" si="145"/>
        <v>4.5548688720780002E-3</v>
      </c>
      <c r="AE562" s="21">
        <f t="shared" si="145"/>
        <v>4.7474770517999987E-4</v>
      </c>
    </row>
    <row r="563" spans="1:31" x14ac:dyDescent="0.2">
      <c r="A563" s="9" t="s">
        <v>679</v>
      </c>
      <c r="B563" s="4" t="s">
        <v>680</v>
      </c>
      <c r="C563" s="35">
        <f>+C392</f>
        <v>1.3325429880000001E-4</v>
      </c>
      <c r="D563" s="35">
        <f t="shared" ref="D563:AE563" si="146">+D392</f>
        <v>1.0545215688E-3</v>
      </c>
      <c r="E563" s="35">
        <f t="shared" si="146"/>
        <v>1.7195340959999999E-4</v>
      </c>
      <c r="F563" s="35">
        <f t="shared" si="146"/>
        <v>3.9323003580000001E-4</v>
      </c>
      <c r="G563" s="35">
        <f t="shared" si="146"/>
        <v>4.6622130660000001E-4</v>
      </c>
      <c r="H563" s="35">
        <f t="shared" si="146"/>
        <v>5.0341038300000002E-4</v>
      </c>
      <c r="I563" s="35">
        <f t="shared" si="146"/>
        <v>5.5246257359999995E-4</v>
      </c>
      <c r="J563" s="35">
        <f t="shared" si="146"/>
        <v>7.400537297999999E-4</v>
      </c>
      <c r="K563" s="35">
        <f t="shared" si="146"/>
        <v>1.1392594919999999E-3</v>
      </c>
      <c r="L563" s="35">
        <f t="shared" si="146"/>
        <v>1.8516267252E-3</v>
      </c>
      <c r="M563" s="35">
        <f t="shared" si="146"/>
        <v>1.0161728639999999E-4</v>
      </c>
      <c r="N563" s="35">
        <f t="shared" si="146"/>
        <v>1.3106397780000001E-4</v>
      </c>
      <c r="O563" s="35">
        <f t="shared" si="146"/>
        <v>6.4773229500000005E-4</v>
      </c>
      <c r="P563" s="35">
        <f t="shared" si="146"/>
        <v>3.9348019619999997E-4</v>
      </c>
      <c r="Q563" s="35">
        <f t="shared" si="146"/>
        <v>7.7274672299999997E-4</v>
      </c>
      <c r="R563" s="35">
        <f t="shared" si="146"/>
        <v>6.5046523499999996E-4</v>
      </c>
      <c r="S563" s="35">
        <f t="shared" si="146"/>
        <v>2.4618935880000003E-4</v>
      </c>
      <c r="T563" s="35">
        <f t="shared" si="146"/>
        <v>2.1556591559999998E-4</v>
      </c>
      <c r="U563" s="35">
        <f t="shared" si="146"/>
        <v>5.8435224120000008E-4</v>
      </c>
      <c r="V563" s="35">
        <f t="shared" si="146"/>
        <v>6.0003863639999998E-4</v>
      </c>
      <c r="W563" s="35">
        <f t="shared" si="146"/>
        <v>8.9987322599999989E-4</v>
      </c>
      <c r="X563" s="35">
        <f t="shared" si="146"/>
        <v>3.389065596E-4</v>
      </c>
      <c r="Y563" s="35">
        <f t="shared" si="146"/>
        <v>1.1332213955999998E-3</v>
      </c>
      <c r="Z563" s="35">
        <f t="shared" si="146"/>
        <v>2.085260436E-4</v>
      </c>
      <c r="AA563" s="35">
        <f t="shared" si="146"/>
        <v>2.2001952369600004E-4</v>
      </c>
      <c r="AB563" s="35">
        <f t="shared" si="146"/>
        <v>2.3280498870299998E-3</v>
      </c>
      <c r="AC563" s="35">
        <f t="shared" si="146"/>
        <v>4.1450768150399998E-4</v>
      </c>
      <c r="AD563" s="35">
        <f t="shared" si="146"/>
        <v>4.5548688720780002E-3</v>
      </c>
      <c r="AE563" s="35">
        <f t="shared" si="146"/>
        <v>4.7474770517999987E-4</v>
      </c>
    </row>
    <row r="564" spans="1:31" x14ac:dyDescent="0.2">
      <c r="A564" s="9" t="s">
        <v>681</v>
      </c>
      <c r="B564" s="4" t="s">
        <v>682</v>
      </c>
      <c r="C564" s="35">
        <f t="shared" ref="C564:AE564" si="147">+C393</f>
        <v>0</v>
      </c>
      <c r="D564" s="35">
        <f t="shared" si="147"/>
        <v>0</v>
      </c>
      <c r="E564" s="35">
        <f t="shared" si="147"/>
        <v>0</v>
      </c>
      <c r="F564" s="35">
        <f t="shared" si="147"/>
        <v>0</v>
      </c>
      <c r="G564" s="35">
        <f t="shared" si="147"/>
        <v>0</v>
      </c>
      <c r="H564" s="35">
        <f t="shared" si="147"/>
        <v>0</v>
      </c>
      <c r="I564" s="35">
        <f t="shared" si="147"/>
        <v>0</v>
      </c>
      <c r="J564" s="35">
        <f t="shared" si="147"/>
        <v>0</v>
      </c>
      <c r="K564" s="35">
        <f t="shared" si="147"/>
        <v>0</v>
      </c>
      <c r="L564" s="35">
        <f t="shared" si="147"/>
        <v>0</v>
      </c>
      <c r="M564" s="35">
        <f t="shared" si="147"/>
        <v>0</v>
      </c>
      <c r="N564" s="35">
        <f t="shared" si="147"/>
        <v>0</v>
      </c>
      <c r="O564" s="35">
        <f t="shared" si="147"/>
        <v>0</v>
      </c>
      <c r="P564" s="35">
        <f t="shared" si="147"/>
        <v>0</v>
      </c>
      <c r="Q564" s="35">
        <f t="shared" si="147"/>
        <v>0</v>
      </c>
      <c r="R564" s="35">
        <f t="shared" si="147"/>
        <v>0</v>
      </c>
      <c r="S564" s="35">
        <f t="shared" si="147"/>
        <v>0</v>
      </c>
      <c r="T564" s="35">
        <f t="shared" si="147"/>
        <v>0</v>
      </c>
      <c r="U564" s="35">
        <f t="shared" si="147"/>
        <v>0</v>
      </c>
      <c r="V564" s="35">
        <f t="shared" si="147"/>
        <v>0</v>
      </c>
      <c r="W564" s="35">
        <f t="shared" si="147"/>
        <v>0</v>
      </c>
      <c r="X564" s="35">
        <f t="shared" si="147"/>
        <v>0</v>
      </c>
      <c r="Y564" s="35">
        <f t="shared" si="147"/>
        <v>0</v>
      </c>
      <c r="Z564" s="35">
        <f t="shared" si="147"/>
        <v>0</v>
      </c>
      <c r="AA564" s="35">
        <f t="shared" si="147"/>
        <v>0</v>
      </c>
      <c r="AB564" s="35">
        <f t="shared" si="147"/>
        <v>0</v>
      </c>
      <c r="AC564" s="35">
        <f t="shared" si="147"/>
        <v>0</v>
      </c>
      <c r="AD564" s="35">
        <f t="shared" si="147"/>
        <v>0</v>
      </c>
      <c r="AE564" s="35">
        <f t="shared" si="147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48">+C566+C567</f>
        <v>0</v>
      </c>
      <c r="D565" s="21">
        <f t="shared" si="148"/>
        <v>0</v>
      </c>
      <c r="E565" s="21">
        <f t="shared" si="148"/>
        <v>0</v>
      </c>
      <c r="F565" s="21">
        <f t="shared" si="148"/>
        <v>0</v>
      </c>
      <c r="G565" s="21">
        <f t="shared" si="148"/>
        <v>0</v>
      </c>
      <c r="H565" s="21">
        <f t="shared" si="148"/>
        <v>0</v>
      </c>
      <c r="I565" s="21">
        <f t="shared" si="148"/>
        <v>0</v>
      </c>
      <c r="J565" s="21">
        <f t="shared" si="148"/>
        <v>0</v>
      </c>
      <c r="K565" s="21">
        <f t="shared" si="148"/>
        <v>0</v>
      </c>
      <c r="L565" s="21">
        <f t="shared" si="148"/>
        <v>0</v>
      </c>
      <c r="M565" s="21">
        <f t="shared" si="148"/>
        <v>0</v>
      </c>
      <c r="N565" s="21">
        <f t="shared" si="148"/>
        <v>0</v>
      </c>
      <c r="O565" s="21">
        <f t="shared" si="148"/>
        <v>0</v>
      </c>
      <c r="P565" s="21">
        <f t="shared" si="148"/>
        <v>0</v>
      </c>
      <c r="Q565" s="21">
        <f t="shared" si="148"/>
        <v>0</v>
      </c>
      <c r="R565" s="21">
        <f t="shared" si="148"/>
        <v>0</v>
      </c>
      <c r="S565" s="21">
        <f t="shared" si="148"/>
        <v>0</v>
      </c>
      <c r="T565" s="21">
        <f t="shared" si="148"/>
        <v>0</v>
      </c>
      <c r="U565" s="21">
        <f t="shared" si="148"/>
        <v>0</v>
      </c>
      <c r="V565" s="21">
        <f t="shared" si="148"/>
        <v>0</v>
      </c>
      <c r="W565" s="21">
        <f t="shared" si="148"/>
        <v>0</v>
      </c>
      <c r="X565" s="21">
        <f t="shared" si="148"/>
        <v>0</v>
      </c>
      <c r="Y565" s="21">
        <f t="shared" si="148"/>
        <v>0</v>
      </c>
      <c r="Z565" s="21">
        <f t="shared" si="148"/>
        <v>0</v>
      </c>
      <c r="AA565" s="21">
        <f t="shared" si="148"/>
        <v>0</v>
      </c>
      <c r="AB565" s="21">
        <f t="shared" si="148"/>
        <v>0</v>
      </c>
      <c r="AC565" s="21">
        <f t="shared" si="148"/>
        <v>0</v>
      </c>
      <c r="AD565" s="21">
        <f t="shared" si="148"/>
        <v>0</v>
      </c>
      <c r="AE565" s="21">
        <f t="shared" si="148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49">+C569+C570</f>
        <v>0</v>
      </c>
      <c r="D568" s="21">
        <f t="shared" si="149"/>
        <v>0</v>
      </c>
      <c r="E568" s="21">
        <f t="shared" si="149"/>
        <v>0</v>
      </c>
      <c r="F568" s="21">
        <f t="shared" si="149"/>
        <v>0</v>
      </c>
      <c r="G568" s="21">
        <f t="shared" si="149"/>
        <v>0</v>
      </c>
      <c r="H568" s="21">
        <f t="shared" si="149"/>
        <v>0</v>
      </c>
      <c r="I568" s="21">
        <f t="shared" si="149"/>
        <v>0</v>
      </c>
      <c r="J568" s="21">
        <f t="shared" si="149"/>
        <v>0</v>
      </c>
      <c r="K568" s="21">
        <f t="shared" si="149"/>
        <v>0</v>
      </c>
      <c r="L568" s="21">
        <f t="shared" si="149"/>
        <v>0</v>
      </c>
      <c r="M568" s="21">
        <f t="shared" si="149"/>
        <v>0</v>
      </c>
      <c r="N568" s="21">
        <f t="shared" si="149"/>
        <v>0</v>
      </c>
      <c r="O568" s="21">
        <f t="shared" si="149"/>
        <v>0</v>
      </c>
      <c r="P568" s="21">
        <f t="shared" si="149"/>
        <v>0</v>
      </c>
      <c r="Q568" s="21">
        <f t="shared" si="149"/>
        <v>0</v>
      </c>
      <c r="R568" s="21">
        <f t="shared" si="149"/>
        <v>0</v>
      </c>
      <c r="S568" s="21">
        <f t="shared" si="149"/>
        <v>0</v>
      </c>
      <c r="T568" s="21">
        <f t="shared" si="149"/>
        <v>0</v>
      </c>
      <c r="U568" s="21">
        <f t="shared" si="149"/>
        <v>0</v>
      </c>
      <c r="V568" s="21">
        <f t="shared" si="149"/>
        <v>0</v>
      </c>
      <c r="W568" s="21">
        <f t="shared" si="149"/>
        <v>0</v>
      </c>
      <c r="X568" s="21">
        <f t="shared" si="149"/>
        <v>0</v>
      </c>
      <c r="Y568" s="21">
        <f t="shared" si="149"/>
        <v>0</v>
      </c>
      <c r="Z568" s="21">
        <f t="shared" si="149"/>
        <v>0</v>
      </c>
      <c r="AA568" s="21">
        <f t="shared" si="149"/>
        <v>0</v>
      </c>
      <c r="AB568" s="21">
        <f t="shared" si="149"/>
        <v>0</v>
      </c>
      <c r="AC568" s="21">
        <f t="shared" si="149"/>
        <v>0</v>
      </c>
      <c r="AD568" s="21">
        <f t="shared" si="149"/>
        <v>0</v>
      </c>
      <c r="AE568" s="21">
        <f t="shared" si="149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0">+C572+C573</f>
        <v>0</v>
      </c>
      <c r="D571" s="21">
        <f t="shared" si="150"/>
        <v>0</v>
      </c>
      <c r="E571" s="21">
        <f t="shared" si="150"/>
        <v>0</v>
      </c>
      <c r="F571" s="21">
        <f t="shared" si="150"/>
        <v>0</v>
      </c>
      <c r="G571" s="21">
        <f t="shared" si="150"/>
        <v>0</v>
      </c>
      <c r="H571" s="21">
        <f t="shared" si="150"/>
        <v>0</v>
      </c>
      <c r="I571" s="21">
        <f t="shared" si="150"/>
        <v>0</v>
      </c>
      <c r="J571" s="21">
        <f t="shared" si="150"/>
        <v>0</v>
      </c>
      <c r="K571" s="21">
        <f t="shared" si="150"/>
        <v>0</v>
      </c>
      <c r="L571" s="21">
        <f t="shared" si="150"/>
        <v>0</v>
      </c>
      <c r="M571" s="21">
        <f t="shared" si="150"/>
        <v>0</v>
      </c>
      <c r="N571" s="21">
        <f t="shared" si="150"/>
        <v>0</v>
      </c>
      <c r="O571" s="21">
        <f t="shared" si="150"/>
        <v>0</v>
      </c>
      <c r="P571" s="21">
        <f t="shared" si="150"/>
        <v>0</v>
      </c>
      <c r="Q571" s="21">
        <f t="shared" si="150"/>
        <v>0</v>
      </c>
      <c r="R571" s="21">
        <f t="shared" si="150"/>
        <v>0</v>
      </c>
      <c r="S571" s="21">
        <f t="shared" si="150"/>
        <v>0</v>
      </c>
      <c r="T571" s="21">
        <f t="shared" si="150"/>
        <v>0</v>
      </c>
      <c r="U571" s="21">
        <f t="shared" si="150"/>
        <v>0</v>
      </c>
      <c r="V571" s="21">
        <f t="shared" si="150"/>
        <v>0</v>
      </c>
      <c r="W571" s="21">
        <f t="shared" si="150"/>
        <v>0</v>
      </c>
      <c r="X571" s="21">
        <f t="shared" si="150"/>
        <v>0</v>
      </c>
      <c r="Y571" s="21">
        <f t="shared" si="150"/>
        <v>0</v>
      </c>
      <c r="Z571" s="21">
        <f t="shared" si="150"/>
        <v>0</v>
      </c>
      <c r="AA571" s="21">
        <f t="shared" si="150"/>
        <v>0</v>
      </c>
      <c r="AB571" s="21">
        <f t="shared" si="150"/>
        <v>0</v>
      </c>
      <c r="AC571" s="21">
        <f t="shared" si="150"/>
        <v>0</v>
      </c>
      <c r="AD571" s="21">
        <f t="shared" si="150"/>
        <v>0</v>
      </c>
      <c r="AE571" s="21">
        <f t="shared" si="150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1">+C416</f>
        <v>0</v>
      </c>
      <c r="D572" s="35">
        <f t="shared" si="151"/>
        <v>0</v>
      </c>
      <c r="E572" s="35">
        <f t="shared" si="151"/>
        <v>0</v>
      </c>
      <c r="F572" s="35">
        <f t="shared" si="151"/>
        <v>0</v>
      </c>
      <c r="G572" s="35">
        <f t="shared" si="151"/>
        <v>0</v>
      </c>
      <c r="H572" s="35">
        <f t="shared" si="151"/>
        <v>0</v>
      </c>
      <c r="I572" s="35">
        <f t="shared" si="151"/>
        <v>0</v>
      </c>
      <c r="J572" s="35">
        <f t="shared" si="151"/>
        <v>0</v>
      </c>
      <c r="K572" s="35">
        <f t="shared" si="151"/>
        <v>0</v>
      </c>
      <c r="L572" s="35">
        <f t="shared" si="151"/>
        <v>0</v>
      </c>
      <c r="M572" s="35">
        <f t="shared" si="151"/>
        <v>0</v>
      </c>
      <c r="N572" s="35">
        <f t="shared" si="151"/>
        <v>0</v>
      </c>
      <c r="O572" s="35">
        <f t="shared" si="151"/>
        <v>0</v>
      </c>
      <c r="P572" s="35">
        <f t="shared" si="151"/>
        <v>0</v>
      </c>
      <c r="Q572" s="35">
        <f t="shared" si="151"/>
        <v>0</v>
      </c>
      <c r="R572" s="35">
        <f t="shared" si="151"/>
        <v>0</v>
      </c>
      <c r="S572" s="35">
        <f t="shared" ref="D572:AE573" si="152">+S416</f>
        <v>0</v>
      </c>
      <c r="T572" s="35">
        <f t="shared" si="152"/>
        <v>0</v>
      </c>
      <c r="U572" s="35">
        <f t="shared" si="152"/>
        <v>0</v>
      </c>
      <c r="V572" s="35">
        <f t="shared" si="152"/>
        <v>0</v>
      </c>
      <c r="W572" s="35">
        <f t="shared" si="152"/>
        <v>0</v>
      </c>
      <c r="X572" s="35">
        <f t="shared" si="152"/>
        <v>0</v>
      </c>
      <c r="Y572" s="35">
        <f t="shared" si="152"/>
        <v>0</v>
      </c>
      <c r="Z572" s="35">
        <f t="shared" si="152"/>
        <v>0</v>
      </c>
      <c r="AA572" s="35">
        <f t="shared" si="152"/>
        <v>0</v>
      </c>
      <c r="AB572" s="35">
        <f t="shared" si="152"/>
        <v>0</v>
      </c>
      <c r="AC572" s="35">
        <f t="shared" si="152"/>
        <v>0</v>
      </c>
      <c r="AD572" s="35">
        <f t="shared" si="152"/>
        <v>0</v>
      </c>
      <c r="AE572" s="35">
        <f t="shared" si="152"/>
        <v>0</v>
      </c>
    </row>
    <row r="573" spans="1:31" x14ac:dyDescent="0.2">
      <c r="A573" s="9" t="s">
        <v>711</v>
      </c>
      <c r="B573" s="4" t="s">
        <v>712</v>
      </c>
      <c r="C573" s="35">
        <f t="shared" si="151"/>
        <v>0</v>
      </c>
      <c r="D573" s="35">
        <f t="shared" si="152"/>
        <v>0</v>
      </c>
      <c r="E573" s="35">
        <f t="shared" si="152"/>
        <v>0</v>
      </c>
      <c r="F573" s="35">
        <f t="shared" si="152"/>
        <v>0</v>
      </c>
      <c r="G573" s="35">
        <f t="shared" si="152"/>
        <v>0</v>
      </c>
      <c r="H573" s="35">
        <f t="shared" si="152"/>
        <v>0</v>
      </c>
      <c r="I573" s="35">
        <f t="shared" si="152"/>
        <v>0</v>
      </c>
      <c r="J573" s="35">
        <f t="shared" si="152"/>
        <v>0</v>
      </c>
      <c r="K573" s="35">
        <f t="shared" si="152"/>
        <v>0</v>
      </c>
      <c r="L573" s="35">
        <f t="shared" si="152"/>
        <v>0</v>
      </c>
      <c r="M573" s="35">
        <f t="shared" si="152"/>
        <v>0</v>
      </c>
      <c r="N573" s="35">
        <f t="shared" si="152"/>
        <v>0</v>
      </c>
      <c r="O573" s="35">
        <f t="shared" si="152"/>
        <v>0</v>
      </c>
      <c r="P573" s="35">
        <f t="shared" si="152"/>
        <v>0</v>
      </c>
      <c r="Q573" s="35">
        <f t="shared" si="152"/>
        <v>0</v>
      </c>
      <c r="R573" s="35">
        <f t="shared" si="152"/>
        <v>0</v>
      </c>
      <c r="S573" s="35">
        <f t="shared" si="152"/>
        <v>0</v>
      </c>
      <c r="T573" s="35">
        <f t="shared" si="152"/>
        <v>0</v>
      </c>
      <c r="U573" s="35">
        <f t="shared" si="152"/>
        <v>0</v>
      </c>
      <c r="V573" s="35">
        <f t="shared" si="152"/>
        <v>0</v>
      </c>
      <c r="W573" s="35">
        <f t="shared" si="152"/>
        <v>0</v>
      </c>
      <c r="X573" s="35">
        <f t="shared" si="152"/>
        <v>0</v>
      </c>
      <c r="Y573" s="35">
        <f t="shared" si="152"/>
        <v>0</v>
      </c>
      <c r="Z573" s="35">
        <f t="shared" si="152"/>
        <v>0</v>
      </c>
      <c r="AA573" s="35">
        <f t="shared" si="152"/>
        <v>0</v>
      </c>
      <c r="AB573" s="35">
        <f t="shared" si="152"/>
        <v>0</v>
      </c>
      <c r="AC573" s="35">
        <f t="shared" si="152"/>
        <v>0</v>
      </c>
      <c r="AD573" s="35">
        <f t="shared" si="152"/>
        <v>0</v>
      </c>
      <c r="AE573" s="35">
        <f t="shared" si="15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3">+C577+C578+C579+C580+C581</f>
        <v>2.6277050062289434E-2</v>
      </c>
      <c r="D576" s="28">
        <f t="shared" si="153"/>
        <v>2.5522729334468409E-2</v>
      </c>
      <c r="E576" s="28">
        <f t="shared" si="153"/>
        <v>2.6082521841073573E-2</v>
      </c>
      <c r="F576" s="28">
        <f t="shared" si="153"/>
        <v>2.6452524066758912E-2</v>
      </c>
      <c r="G576" s="28">
        <f t="shared" si="153"/>
        <v>2.6453136317503245E-2</v>
      </c>
      <c r="H576" s="28">
        <f t="shared" si="153"/>
        <v>2.5695335612745254E-2</v>
      </c>
      <c r="I576" s="28">
        <f t="shared" si="153"/>
        <v>2.4395567163610583E-2</v>
      </c>
      <c r="J576" s="28">
        <f t="shared" si="153"/>
        <v>2.309646645696534E-2</v>
      </c>
      <c r="K576" s="28">
        <f t="shared" si="153"/>
        <v>2.1931343225952415E-2</v>
      </c>
      <c r="L576" s="28">
        <f t="shared" si="153"/>
        <v>2.2661421103533353E-2</v>
      </c>
      <c r="M576" s="28">
        <f t="shared" si="153"/>
        <v>2.3702849892792189E-2</v>
      </c>
      <c r="N576" s="28">
        <f t="shared" si="153"/>
        <v>1.4964897584334527E-2</v>
      </c>
      <c r="O576" s="28">
        <f t="shared" si="153"/>
        <v>1.2207853061240446E-2</v>
      </c>
      <c r="P576" s="28">
        <f t="shared" si="153"/>
        <v>1.231266256282661E-2</v>
      </c>
      <c r="Q576" s="28">
        <f t="shared" si="153"/>
        <v>1.2559128726893144E-2</v>
      </c>
      <c r="R576" s="28">
        <f t="shared" si="153"/>
        <v>1.1877329878221373E-2</v>
      </c>
      <c r="S576" s="28">
        <f t="shared" si="153"/>
        <v>1.1402103591858344E-2</v>
      </c>
      <c r="T576" s="28">
        <f t="shared" si="153"/>
        <v>1.0881481586843943E-2</v>
      </c>
      <c r="U576" s="28">
        <f t="shared" si="153"/>
        <v>1.0857688861307165E-2</v>
      </c>
      <c r="V576" s="28">
        <f t="shared" si="153"/>
        <v>1.0669425308146756E-2</v>
      </c>
      <c r="W576" s="28">
        <f t="shared" si="153"/>
        <v>9.3895858922125996E-3</v>
      </c>
      <c r="X576" s="28">
        <f t="shared" si="153"/>
        <v>8.9635803299270324E-3</v>
      </c>
      <c r="Y576" s="28">
        <f t="shared" si="153"/>
        <v>9.1786485338223953E-3</v>
      </c>
      <c r="Z576" s="28">
        <f t="shared" si="153"/>
        <v>9.8022084434452976E-3</v>
      </c>
      <c r="AA576" s="28">
        <f t="shared" si="153"/>
        <v>9.4184090792038978E-3</v>
      </c>
      <c r="AB576" s="28">
        <f t="shared" si="153"/>
        <v>9.1442135082919988E-3</v>
      </c>
      <c r="AC576" s="28">
        <f t="shared" si="153"/>
        <v>8.8846084947109428E-3</v>
      </c>
      <c r="AD576" s="28">
        <f t="shared" si="153"/>
        <v>9.0883910961721773E-3</v>
      </c>
      <c r="AE576" s="28">
        <f t="shared" si="153"/>
        <v>9.2584952466870703E-3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4">+C430</f>
        <v>0</v>
      </c>
      <c r="D578" s="35">
        <f t="shared" si="154"/>
        <v>0</v>
      </c>
      <c r="E578" s="35">
        <f t="shared" si="154"/>
        <v>0</v>
      </c>
      <c r="F578" s="35">
        <f t="shared" si="154"/>
        <v>0</v>
      </c>
      <c r="G578" s="35">
        <f t="shared" si="154"/>
        <v>0</v>
      </c>
      <c r="H578" s="35">
        <f t="shared" si="154"/>
        <v>0</v>
      </c>
      <c r="I578" s="35">
        <f t="shared" si="154"/>
        <v>0</v>
      </c>
      <c r="J578" s="35">
        <f t="shared" si="154"/>
        <v>0</v>
      </c>
      <c r="K578" s="35">
        <f t="shared" si="154"/>
        <v>0</v>
      </c>
      <c r="L578" s="35">
        <f t="shared" si="154"/>
        <v>0</v>
      </c>
      <c r="M578" s="35">
        <f t="shared" si="154"/>
        <v>0</v>
      </c>
      <c r="N578" s="35">
        <f t="shared" si="154"/>
        <v>0</v>
      </c>
      <c r="O578" s="35">
        <f t="shared" si="154"/>
        <v>0</v>
      </c>
      <c r="P578" s="35">
        <f t="shared" si="154"/>
        <v>0</v>
      </c>
      <c r="Q578" s="35">
        <f t="shared" si="154"/>
        <v>0</v>
      </c>
      <c r="R578" s="35">
        <f t="shared" si="154"/>
        <v>0</v>
      </c>
      <c r="S578" s="35">
        <f t="shared" ref="D578:AE579" si="155">+S430</f>
        <v>0</v>
      </c>
      <c r="T578" s="35">
        <f t="shared" si="155"/>
        <v>0</v>
      </c>
      <c r="U578" s="35">
        <f t="shared" si="155"/>
        <v>0</v>
      </c>
      <c r="V578" s="35">
        <f t="shared" si="155"/>
        <v>0</v>
      </c>
      <c r="W578" s="35">
        <f t="shared" si="155"/>
        <v>0</v>
      </c>
      <c r="X578" s="35">
        <f t="shared" si="155"/>
        <v>0</v>
      </c>
      <c r="Y578" s="35">
        <f t="shared" si="155"/>
        <v>0</v>
      </c>
      <c r="Z578" s="35">
        <f t="shared" si="155"/>
        <v>0</v>
      </c>
      <c r="AA578" s="35">
        <f t="shared" si="155"/>
        <v>0</v>
      </c>
      <c r="AB578" s="35">
        <f t="shared" si="155"/>
        <v>0</v>
      </c>
      <c r="AC578" s="35">
        <f t="shared" si="155"/>
        <v>0</v>
      </c>
      <c r="AD578" s="35">
        <f t="shared" si="155"/>
        <v>0</v>
      </c>
      <c r="AE578" s="35">
        <f t="shared" si="155"/>
        <v>0</v>
      </c>
    </row>
    <row r="579" spans="1:31" x14ac:dyDescent="0.2">
      <c r="A579" s="9" t="s">
        <v>730</v>
      </c>
      <c r="B579" s="4" t="s">
        <v>731</v>
      </c>
      <c r="C579" s="35">
        <f t="shared" si="154"/>
        <v>1.2576845228279019E-3</v>
      </c>
      <c r="D579" s="35">
        <f t="shared" si="155"/>
        <v>1.2775937965596035E-3</v>
      </c>
      <c r="E579" s="35">
        <f t="shared" si="155"/>
        <v>1.2601817677774575E-3</v>
      </c>
      <c r="F579" s="35">
        <f t="shared" si="155"/>
        <v>1.2760183062639351E-3</v>
      </c>
      <c r="G579" s="35">
        <f t="shared" si="155"/>
        <v>1.2836456657595403E-3</v>
      </c>
      <c r="H579" s="35">
        <f t="shared" si="155"/>
        <v>1.3113611210380204E-3</v>
      </c>
      <c r="I579" s="35">
        <f t="shared" si="155"/>
        <v>1.3388580948610115E-3</v>
      </c>
      <c r="J579" s="35">
        <f t="shared" si="155"/>
        <v>1.3698042508645907E-3</v>
      </c>
      <c r="K579" s="35">
        <f t="shared" si="155"/>
        <v>1.3830151581368804E-3</v>
      </c>
      <c r="L579" s="35">
        <f t="shared" si="155"/>
        <v>1.3676575360835159E-3</v>
      </c>
      <c r="M579" s="35">
        <f t="shared" si="155"/>
        <v>1.3852690352542684E-3</v>
      </c>
      <c r="N579" s="35">
        <f t="shared" si="155"/>
        <v>1.3898215814097579E-3</v>
      </c>
      <c r="O579" s="35">
        <f t="shared" si="155"/>
        <v>1.4631709242713716E-3</v>
      </c>
      <c r="P579" s="35">
        <f t="shared" si="155"/>
        <v>1.5815978708654131E-3</v>
      </c>
      <c r="Q579" s="35">
        <f t="shared" si="155"/>
        <v>1.6559343748283801E-3</v>
      </c>
      <c r="R579" s="35">
        <f t="shared" si="155"/>
        <v>1.7046890690543871E-3</v>
      </c>
      <c r="S579" s="35">
        <f t="shared" si="155"/>
        <v>1.8816178948441282E-3</v>
      </c>
      <c r="T579" s="35">
        <f t="shared" si="155"/>
        <v>2.0610413613966062E-3</v>
      </c>
      <c r="U579" s="35">
        <f t="shared" si="155"/>
        <v>2.1956250860084006E-3</v>
      </c>
      <c r="V579" s="35">
        <f t="shared" si="155"/>
        <v>2.2158447741256371E-3</v>
      </c>
      <c r="W579" s="35">
        <f t="shared" si="155"/>
        <v>2.223245556939874E-3</v>
      </c>
      <c r="X579" s="35">
        <f t="shared" si="155"/>
        <v>2.220784969585902E-3</v>
      </c>
      <c r="Y579" s="35">
        <f t="shared" si="155"/>
        <v>2.2123031222548791E-3</v>
      </c>
      <c r="Z579" s="35">
        <f t="shared" si="155"/>
        <v>2.2290944793145742E-3</v>
      </c>
      <c r="AA579" s="35">
        <f t="shared" si="155"/>
        <v>2.2957433249031298E-3</v>
      </c>
      <c r="AB579" s="35">
        <f t="shared" si="155"/>
        <v>2.3673017590580456E-3</v>
      </c>
      <c r="AC579" s="35">
        <f t="shared" si="155"/>
        <v>2.437711982205445E-3</v>
      </c>
      <c r="AD579" s="35">
        <f t="shared" si="155"/>
        <v>2.4247161189168854E-3</v>
      </c>
      <c r="AE579" s="35">
        <f t="shared" si="155"/>
        <v>2.5564498184616441E-3</v>
      </c>
    </row>
    <row r="580" spans="1:31" x14ac:dyDescent="0.2">
      <c r="A580" s="9" t="s">
        <v>736</v>
      </c>
      <c r="B580" s="4" t="s">
        <v>737</v>
      </c>
      <c r="C580" s="35">
        <f>+C434</f>
        <v>2.5019365539461533E-2</v>
      </c>
      <c r="D580" s="35">
        <f t="shared" ref="D580:AE580" si="156">+D434</f>
        <v>2.4245135537908805E-2</v>
      </c>
      <c r="E580" s="35">
        <f t="shared" si="156"/>
        <v>2.4822340073296114E-2</v>
      </c>
      <c r="F580" s="35">
        <f t="shared" si="156"/>
        <v>2.5176505760494978E-2</v>
      </c>
      <c r="G580" s="35">
        <f t="shared" si="156"/>
        <v>2.5169490651743703E-2</v>
      </c>
      <c r="H580" s="35">
        <f t="shared" si="156"/>
        <v>2.4383974491707233E-2</v>
      </c>
      <c r="I580" s="35">
        <f t="shared" si="156"/>
        <v>2.3056709068749574E-2</v>
      </c>
      <c r="J580" s="35">
        <f t="shared" si="156"/>
        <v>2.1726662206100748E-2</v>
      </c>
      <c r="K580" s="35">
        <f t="shared" si="156"/>
        <v>2.0548328067815536E-2</v>
      </c>
      <c r="L580" s="35">
        <f t="shared" si="156"/>
        <v>2.1293763567449837E-2</v>
      </c>
      <c r="M580" s="35">
        <f t="shared" si="156"/>
        <v>2.2317580857537919E-2</v>
      </c>
      <c r="N580" s="35">
        <f t="shared" si="156"/>
        <v>1.3575076002924768E-2</v>
      </c>
      <c r="O580" s="35">
        <f t="shared" si="156"/>
        <v>1.0744682136969075E-2</v>
      </c>
      <c r="P580" s="35">
        <f t="shared" si="156"/>
        <v>1.0731064691961197E-2</v>
      </c>
      <c r="Q580" s="35">
        <f t="shared" si="156"/>
        <v>1.0903194352064764E-2</v>
      </c>
      <c r="R580" s="35">
        <f t="shared" si="156"/>
        <v>1.0172640809166985E-2</v>
      </c>
      <c r="S580" s="35">
        <f t="shared" si="156"/>
        <v>9.5204856970142158E-3</v>
      </c>
      <c r="T580" s="35">
        <f t="shared" si="156"/>
        <v>8.8204402254473367E-3</v>
      </c>
      <c r="U580" s="35">
        <f t="shared" si="156"/>
        <v>8.6620637752987638E-3</v>
      </c>
      <c r="V580" s="35">
        <f t="shared" si="156"/>
        <v>8.4535805340211195E-3</v>
      </c>
      <c r="W580" s="35">
        <f t="shared" si="156"/>
        <v>7.1663403352727256E-3</v>
      </c>
      <c r="X580" s="35">
        <f t="shared" si="156"/>
        <v>6.7427953603411304E-3</v>
      </c>
      <c r="Y580" s="35">
        <f t="shared" si="156"/>
        <v>6.9663454115675167E-3</v>
      </c>
      <c r="Z580" s="35">
        <f t="shared" si="156"/>
        <v>7.5731139641307234E-3</v>
      </c>
      <c r="AA580" s="35">
        <f t="shared" si="156"/>
        <v>7.1226657543007679E-3</v>
      </c>
      <c r="AB580" s="35">
        <f t="shared" si="156"/>
        <v>6.7769117492339527E-3</v>
      </c>
      <c r="AC580" s="35">
        <f t="shared" si="156"/>
        <v>6.4468965125054978E-3</v>
      </c>
      <c r="AD580" s="35">
        <f t="shared" si="156"/>
        <v>6.663674977255292E-3</v>
      </c>
      <c r="AE580" s="35">
        <f t="shared" si="156"/>
        <v>6.7020454282254267E-3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7">+C585+C586</f>
        <v>0</v>
      </c>
      <c r="D584" s="21">
        <f t="shared" si="157"/>
        <v>0</v>
      </c>
      <c r="E584" s="21">
        <f t="shared" si="157"/>
        <v>0</v>
      </c>
      <c r="F584" s="21">
        <f t="shared" si="157"/>
        <v>0</v>
      </c>
      <c r="G584" s="21">
        <f t="shared" si="157"/>
        <v>0</v>
      </c>
      <c r="H584" s="21">
        <f t="shared" si="157"/>
        <v>0</v>
      </c>
      <c r="I584" s="21">
        <f t="shared" si="157"/>
        <v>0</v>
      </c>
      <c r="J584" s="21">
        <f t="shared" si="157"/>
        <v>0</v>
      </c>
      <c r="K584" s="21">
        <f t="shared" si="157"/>
        <v>0</v>
      </c>
      <c r="L584" s="21">
        <f t="shared" si="157"/>
        <v>0</v>
      </c>
      <c r="M584" s="21">
        <f t="shared" si="157"/>
        <v>0</v>
      </c>
      <c r="N584" s="21">
        <f t="shared" si="157"/>
        <v>0</v>
      </c>
      <c r="O584" s="21">
        <f t="shared" si="157"/>
        <v>0</v>
      </c>
      <c r="P584" s="21">
        <f t="shared" si="157"/>
        <v>0</v>
      </c>
      <c r="Q584" s="21">
        <f t="shared" si="157"/>
        <v>0</v>
      </c>
      <c r="R584" s="21">
        <f t="shared" si="157"/>
        <v>0</v>
      </c>
      <c r="S584" s="21">
        <f t="shared" si="157"/>
        <v>0</v>
      </c>
      <c r="T584" s="21">
        <f t="shared" si="157"/>
        <v>0</v>
      </c>
      <c r="U584" s="21">
        <f t="shared" si="157"/>
        <v>0</v>
      </c>
      <c r="V584" s="21">
        <f t="shared" si="157"/>
        <v>0</v>
      </c>
      <c r="W584" s="21">
        <f t="shared" si="157"/>
        <v>0</v>
      </c>
      <c r="X584" s="21">
        <f t="shared" si="157"/>
        <v>0</v>
      </c>
      <c r="Y584" s="21">
        <f t="shared" si="157"/>
        <v>0</v>
      </c>
      <c r="Z584" s="21">
        <f t="shared" si="157"/>
        <v>0</v>
      </c>
      <c r="AA584" s="21">
        <f t="shared" si="157"/>
        <v>0</v>
      </c>
      <c r="AB584" s="21">
        <f t="shared" si="157"/>
        <v>0</v>
      </c>
      <c r="AC584" s="21">
        <f t="shared" si="157"/>
        <v>0</v>
      </c>
      <c r="AD584" s="21">
        <f t="shared" si="157"/>
        <v>0</v>
      </c>
      <c r="AE584" s="21">
        <f t="shared" si="157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58">+C441</f>
        <v>0</v>
      </c>
      <c r="D585" s="35">
        <f t="shared" si="158"/>
        <v>0</v>
      </c>
      <c r="E585" s="35">
        <f t="shared" si="158"/>
        <v>0</v>
      </c>
      <c r="F585" s="35">
        <f t="shared" si="158"/>
        <v>0</v>
      </c>
      <c r="G585" s="35">
        <f t="shared" si="158"/>
        <v>0</v>
      </c>
      <c r="H585" s="35">
        <f t="shared" si="158"/>
        <v>0</v>
      </c>
      <c r="I585" s="35">
        <f t="shared" si="158"/>
        <v>0</v>
      </c>
      <c r="J585" s="35">
        <f t="shared" si="158"/>
        <v>0</v>
      </c>
      <c r="K585" s="35">
        <f t="shared" si="158"/>
        <v>0</v>
      </c>
      <c r="L585" s="35">
        <f t="shared" si="158"/>
        <v>0</v>
      </c>
      <c r="M585" s="35">
        <f t="shared" si="158"/>
        <v>0</v>
      </c>
      <c r="N585" s="35">
        <f t="shared" si="158"/>
        <v>0</v>
      </c>
      <c r="O585" s="35">
        <f t="shared" si="158"/>
        <v>0</v>
      </c>
      <c r="P585" s="35">
        <f t="shared" si="158"/>
        <v>0</v>
      </c>
      <c r="Q585" s="35">
        <f t="shared" si="158"/>
        <v>0</v>
      </c>
      <c r="R585" s="35">
        <f t="shared" si="158"/>
        <v>0</v>
      </c>
      <c r="S585" s="35">
        <f t="shared" ref="D585:AE587" si="159">+S441</f>
        <v>0</v>
      </c>
      <c r="T585" s="35">
        <f t="shared" si="159"/>
        <v>0</v>
      </c>
      <c r="U585" s="35">
        <f t="shared" si="159"/>
        <v>0</v>
      </c>
      <c r="V585" s="35">
        <f t="shared" si="159"/>
        <v>0</v>
      </c>
      <c r="W585" s="35">
        <f t="shared" si="159"/>
        <v>0</v>
      </c>
      <c r="X585" s="35">
        <f t="shared" si="159"/>
        <v>0</v>
      </c>
      <c r="Y585" s="35">
        <f t="shared" si="159"/>
        <v>0</v>
      </c>
      <c r="Z585" s="35">
        <f t="shared" si="159"/>
        <v>0</v>
      </c>
      <c r="AA585" s="35">
        <f t="shared" si="159"/>
        <v>0</v>
      </c>
      <c r="AB585" s="35">
        <f t="shared" si="159"/>
        <v>0</v>
      </c>
      <c r="AC585" s="35">
        <f t="shared" si="159"/>
        <v>0</v>
      </c>
      <c r="AD585" s="35">
        <f t="shared" si="159"/>
        <v>0</v>
      </c>
      <c r="AE585" s="35">
        <f t="shared" si="159"/>
        <v>0</v>
      </c>
    </row>
    <row r="586" spans="1:31" x14ac:dyDescent="0.2">
      <c r="A586" s="9" t="s">
        <v>224</v>
      </c>
      <c r="B586" s="4" t="s">
        <v>225</v>
      </c>
      <c r="C586" s="35">
        <f t="shared" si="158"/>
        <v>0</v>
      </c>
      <c r="D586" s="35">
        <f t="shared" si="159"/>
        <v>0</v>
      </c>
      <c r="E586" s="35">
        <f t="shared" si="159"/>
        <v>0</v>
      </c>
      <c r="F586" s="35">
        <f t="shared" si="159"/>
        <v>0</v>
      </c>
      <c r="G586" s="35">
        <f t="shared" si="159"/>
        <v>0</v>
      </c>
      <c r="H586" s="35">
        <f t="shared" si="159"/>
        <v>0</v>
      </c>
      <c r="I586" s="35">
        <f t="shared" si="159"/>
        <v>0</v>
      </c>
      <c r="J586" s="35">
        <f t="shared" si="159"/>
        <v>0</v>
      </c>
      <c r="K586" s="35">
        <f t="shared" si="159"/>
        <v>0</v>
      </c>
      <c r="L586" s="35">
        <f t="shared" si="159"/>
        <v>0</v>
      </c>
      <c r="M586" s="35">
        <f t="shared" si="159"/>
        <v>0</v>
      </c>
      <c r="N586" s="35">
        <f t="shared" si="159"/>
        <v>0</v>
      </c>
      <c r="O586" s="35">
        <f t="shared" si="159"/>
        <v>0</v>
      </c>
      <c r="P586" s="35">
        <f t="shared" si="159"/>
        <v>0</v>
      </c>
      <c r="Q586" s="35">
        <f t="shared" si="159"/>
        <v>0</v>
      </c>
      <c r="R586" s="35">
        <f t="shared" si="159"/>
        <v>0</v>
      </c>
      <c r="S586" s="35">
        <f t="shared" si="159"/>
        <v>0</v>
      </c>
      <c r="T586" s="35">
        <f t="shared" si="159"/>
        <v>0</v>
      </c>
      <c r="U586" s="35">
        <f t="shared" si="159"/>
        <v>0</v>
      </c>
      <c r="V586" s="35">
        <f t="shared" si="159"/>
        <v>0</v>
      </c>
      <c r="W586" s="35">
        <f t="shared" si="159"/>
        <v>0</v>
      </c>
      <c r="X586" s="35">
        <f t="shared" si="159"/>
        <v>0</v>
      </c>
      <c r="Y586" s="35">
        <f t="shared" si="159"/>
        <v>0</v>
      </c>
      <c r="Z586" s="35">
        <f t="shared" si="159"/>
        <v>0</v>
      </c>
      <c r="AA586" s="35">
        <f t="shared" si="159"/>
        <v>0</v>
      </c>
      <c r="AB586" s="35">
        <f t="shared" si="159"/>
        <v>0</v>
      </c>
      <c r="AC586" s="35">
        <f t="shared" si="159"/>
        <v>0</v>
      </c>
      <c r="AD586" s="35">
        <f t="shared" si="159"/>
        <v>0</v>
      </c>
      <c r="AE586" s="35">
        <f t="shared" si="159"/>
        <v>0</v>
      </c>
    </row>
    <row r="587" spans="1:31" x14ac:dyDescent="0.2">
      <c r="A587" s="9" t="s">
        <v>226</v>
      </c>
      <c r="B587" s="4" t="s">
        <v>141</v>
      </c>
      <c r="C587" s="37">
        <f t="shared" si="158"/>
        <v>0</v>
      </c>
      <c r="D587" s="37">
        <f t="shared" si="159"/>
        <v>0</v>
      </c>
      <c r="E587" s="37">
        <f t="shared" si="159"/>
        <v>0</v>
      </c>
      <c r="F587" s="37">
        <f t="shared" si="159"/>
        <v>0</v>
      </c>
      <c r="G587" s="37">
        <f t="shared" si="159"/>
        <v>0</v>
      </c>
      <c r="H587" s="37">
        <f t="shared" si="159"/>
        <v>0</v>
      </c>
      <c r="I587" s="37">
        <f t="shared" si="159"/>
        <v>0</v>
      </c>
      <c r="J587" s="37">
        <f t="shared" si="159"/>
        <v>0</v>
      </c>
      <c r="K587" s="37">
        <f t="shared" si="159"/>
        <v>0</v>
      </c>
      <c r="L587" s="37">
        <f t="shared" si="159"/>
        <v>0</v>
      </c>
      <c r="M587" s="37">
        <f t="shared" si="159"/>
        <v>0</v>
      </c>
      <c r="N587" s="37">
        <f t="shared" si="159"/>
        <v>0</v>
      </c>
      <c r="O587" s="37">
        <f t="shared" si="159"/>
        <v>0</v>
      </c>
      <c r="P587" s="37">
        <f t="shared" si="159"/>
        <v>0</v>
      </c>
      <c r="Q587" s="37">
        <f t="shared" si="159"/>
        <v>0</v>
      </c>
      <c r="R587" s="37">
        <f t="shared" si="159"/>
        <v>0</v>
      </c>
      <c r="S587" s="37">
        <f t="shared" si="159"/>
        <v>0</v>
      </c>
      <c r="T587" s="37">
        <f t="shared" si="159"/>
        <v>0</v>
      </c>
      <c r="U587" s="37">
        <f t="shared" si="159"/>
        <v>0</v>
      </c>
      <c r="V587" s="37">
        <f t="shared" si="159"/>
        <v>0</v>
      </c>
      <c r="W587" s="37">
        <f t="shared" si="159"/>
        <v>0</v>
      </c>
      <c r="X587" s="37">
        <f t="shared" si="159"/>
        <v>0</v>
      </c>
      <c r="Y587" s="37">
        <f t="shared" si="159"/>
        <v>0</v>
      </c>
      <c r="Z587" s="37">
        <f t="shared" si="159"/>
        <v>0</v>
      </c>
      <c r="AA587" s="37">
        <f t="shared" si="159"/>
        <v>0</v>
      </c>
      <c r="AB587" s="37">
        <f t="shared" si="159"/>
        <v>0</v>
      </c>
      <c r="AC587" s="37">
        <f t="shared" si="159"/>
        <v>0</v>
      </c>
      <c r="AD587" s="37">
        <f t="shared" si="159"/>
        <v>0</v>
      </c>
      <c r="AE587" s="37">
        <f t="shared" si="159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0">+C599-C4</f>
        <v>0</v>
      </c>
      <c r="D597" s="72">
        <f t="shared" si="160"/>
        <v>0</v>
      </c>
      <c r="E597" s="72">
        <f t="shared" si="160"/>
        <v>0</v>
      </c>
      <c r="F597" s="72">
        <f t="shared" si="160"/>
        <v>0</v>
      </c>
      <c r="G597" s="72">
        <f t="shared" si="160"/>
        <v>0</v>
      </c>
      <c r="H597" s="72">
        <f t="shared" si="160"/>
        <v>0</v>
      </c>
      <c r="I597" s="72">
        <f t="shared" si="160"/>
        <v>0</v>
      </c>
      <c r="J597" s="72">
        <f t="shared" si="160"/>
        <v>0</v>
      </c>
      <c r="K597" s="72">
        <f t="shared" si="160"/>
        <v>0</v>
      </c>
      <c r="L597" s="72">
        <f t="shared" si="160"/>
        <v>0</v>
      </c>
      <c r="M597" s="72">
        <f t="shared" si="160"/>
        <v>0</v>
      </c>
      <c r="N597" s="72">
        <f t="shared" si="160"/>
        <v>0</v>
      </c>
      <c r="O597" s="72">
        <f t="shared" si="160"/>
        <v>0</v>
      </c>
      <c r="P597" s="72">
        <f t="shared" si="160"/>
        <v>0</v>
      </c>
      <c r="Q597" s="72">
        <f t="shared" si="160"/>
        <v>0</v>
      </c>
      <c r="R597" s="72">
        <f t="shared" si="160"/>
        <v>0</v>
      </c>
      <c r="S597" s="72">
        <f t="shared" si="160"/>
        <v>0</v>
      </c>
      <c r="T597" s="72">
        <f t="shared" si="160"/>
        <v>0</v>
      </c>
      <c r="U597" s="72">
        <f t="shared" si="160"/>
        <v>0</v>
      </c>
      <c r="V597" s="72">
        <f t="shared" si="160"/>
        <v>0</v>
      </c>
      <c r="W597" s="72">
        <f t="shared" si="160"/>
        <v>0</v>
      </c>
      <c r="X597" s="72">
        <f t="shared" si="160"/>
        <v>0</v>
      </c>
      <c r="Y597" s="72">
        <f t="shared" si="160"/>
        <v>0</v>
      </c>
      <c r="Z597" s="72">
        <f t="shared" si="160"/>
        <v>0</v>
      </c>
      <c r="AA597" s="72">
        <f t="shared" si="160"/>
        <v>0</v>
      </c>
      <c r="AB597" s="72">
        <f t="shared" si="160"/>
        <v>0</v>
      </c>
      <c r="AC597" s="72">
        <f t="shared" si="160"/>
        <v>0</v>
      </c>
      <c r="AD597" s="72">
        <f t="shared" si="160"/>
        <v>0</v>
      </c>
      <c r="AE597" s="72">
        <f t="shared" si="160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1">+C600+C604+C613+C624+C633</f>
        <v>1.2293117595214396</v>
      </c>
      <c r="D599" s="28">
        <f t="shared" si="161"/>
        <v>1.2287167791435818</v>
      </c>
      <c r="E599" s="28">
        <f t="shared" si="161"/>
        <v>1.2633358869537987</v>
      </c>
      <c r="F599" s="28">
        <f t="shared" si="161"/>
        <v>1.3128963407060454</v>
      </c>
      <c r="G599" s="28">
        <f t="shared" si="161"/>
        <v>1.3296425119191964</v>
      </c>
      <c r="H599" s="28">
        <f t="shared" si="161"/>
        <v>1.3674094627057536</v>
      </c>
      <c r="I599" s="28">
        <f t="shared" si="161"/>
        <v>1.4037561229760636</v>
      </c>
      <c r="J599" s="28">
        <f t="shared" si="161"/>
        <v>1.4822873291476442</v>
      </c>
      <c r="K599" s="28">
        <f t="shared" si="161"/>
        <v>1.410913343734107</v>
      </c>
      <c r="L599" s="28">
        <f t="shared" si="161"/>
        <v>1.4444075248397006</v>
      </c>
      <c r="M599" s="28">
        <f t="shared" si="161"/>
        <v>1.3322453780673409</v>
      </c>
      <c r="N599" s="28">
        <f t="shared" si="161"/>
        <v>1.3321262624005026</v>
      </c>
      <c r="O599" s="28">
        <f t="shared" si="161"/>
        <v>1.3389439572643347</v>
      </c>
      <c r="P599" s="28">
        <f t="shared" si="161"/>
        <v>1.2578227493554555</v>
      </c>
      <c r="Q599" s="28">
        <f t="shared" si="161"/>
        <v>1.3242230617747863</v>
      </c>
      <c r="R599" s="28">
        <f t="shared" si="161"/>
        <v>1.2643177357739777</v>
      </c>
      <c r="S599" s="28">
        <f t="shared" si="161"/>
        <v>1.2672750695949209</v>
      </c>
      <c r="T599" s="28">
        <f t="shared" si="161"/>
        <v>1.451996460882689</v>
      </c>
      <c r="U599" s="28">
        <f t="shared" si="161"/>
        <v>1.3027088581131523</v>
      </c>
      <c r="V599" s="28">
        <f t="shared" si="161"/>
        <v>1.2683494228832657</v>
      </c>
      <c r="W599" s="28">
        <f t="shared" si="161"/>
        <v>1.3321088479368168</v>
      </c>
      <c r="X599" s="28">
        <f t="shared" si="161"/>
        <v>1.0857690767330068</v>
      </c>
      <c r="Y599" s="28">
        <f t="shared" si="161"/>
        <v>1.1233758347286853</v>
      </c>
      <c r="Z599" s="28">
        <f t="shared" si="161"/>
        <v>1.1063764541820742</v>
      </c>
      <c r="AA599" s="28">
        <f t="shared" si="161"/>
        <v>1.1523190239518561</v>
      </c>
      <c r="AB599" s="28">
        <f t="shared" si="161"/>
        <v>1.2410494777656771</v>
      </c>
      <c r="AC599" s="28">
        <f t="shared" si="161"/>
        <v>1.1314591795407198</v>
      </c>
      <c r="AD599" s="28">
        <f t="shared" si="161"/>
        <v>1.3108429268818642</v>
      </c>
      <c r="AE599" s="28">
        <f t="shared" si="161"/>
        <v>1.0427366344038949</v>
      </c>
    </row>
    <row r="600" spans="1:31" x14ac:dyDescent="0.2">
      <c r="A600" s="6" t="s">
        <v>19</v>
      </c>
      <c r="B600" s="7" t="s">
        <v>20</v>
      </c>
      <c r="C600" s="28">
        <f t="shared" ref="C600:AE600" si="162">+C601+C602+C603</f>
        <v>2.1987746945102814E-2</v>
      </c>
      <c r="D600" s="28">
        <f t="shared" si="162"/>
        <v>2.2926010469157682E-2</v>
      </c>
      <c r="E600" s="28">
        <f t="shared" si="162"/>
        <v>2.512305076240328E-2</v>
      </c>
      <c r="F600" s="28">
        <f t="shared" si="162"/>
        <v>2.6440420763312777E-2</v>
      </c>
      <c r="G600" s="28">
        <f t="shared" si="162"/>
        <v>2.8443196461203336E-2</v>
      </c>
      <c r="H600" s="28">
        <f t="shared" si="162"/>
        <v>3.1597932819401743E-2</v>
      </c>
      <c r="I600" s="28">
        <f t="shared" si="162"/>
        <v>3.5143873398411331E-2</v>
      </c>
      <c r="J600" s="28">
        <f t="shared" si="162"/>
        <v>3.6430042367537566E-2</v>
      </c>
      <c r="K600" s="28">
        <f t="shared" si="162"/>
        <v>3.786512294265048E-2</v>
      </c>
      <c r="L600" s="28">
        <f t="shared" si="162"/>
        <v>3.9881663137477173E-2</v>
      </c>
      <c r="M600" s="28">
        <f t="shared" si="162"/>
        <v>4.102181261838346E-2</v>
      </c>
      <c r="N600" s="28">
        <f t="shared" si="162"/>
        <v>4.0009812418854297E-2</v>
      </c>
      <c r="O600" s="28">
        <f t="shared" si="162"/>
        <v>4.20828018889986E-2</v>
      </c>
      <c r="P600" s="28">
        <f t="shared" si="162"/>
        <v>4.2942049194365103E-2</v>
      </c>
      <c r="Q600" s="28">
        <f t="shared" si="162"/>
        <v>4.4095742048158325E-2</v>
      </c>
      <c r="R600" s="28">
        <f t="shared" si="162"/>
        <v>4.8055925873216478E-2</v>
      </c>
      <c r="S600" s="28">
        <f t="shared" si="162"/>
        <v>6.6448102516226196E-2</v>
      </c>
      <c r="T600" s="28">
        <f t="shared" si="162"/>
        <v>7.2253939873534304E-2</v>
      </c>
      <c r="U600" s="28">
        <f t="shared" si="162"/>
        <v>7.3258728009936422E-2</v>
      </c>
      <c r="V600" s="28">
        <f t="shared" si="162"/>
        <v>7.3995946947117766E-2</v>
      </c>
      <c r="W600" s="28">
        <f t="shared" si="162"/>
        <v>7.4835735794517438E-2</v>
      </c>
      <c r="X600" s="28">
        <f t="shared" si="162"/>
        <v>8.2968514984955999E-2</v>
      </c>
      <c r="Y600" s="28">
        <f t="shared" si="162"/>
        <v>8.3118035951678076E-2</v>
      </c>
      <c r="Z600" s="28">
        <f t="shared" si="162"/>
        <v>8.7371472641964404E-2</v>
      </c>
      <c r="AA600" s="28">
        <f t="shared" si="162"/>
        <v>8.7659402909906689E-2</v>
      </c>
      <c r="AB600" s="28">
        <f t="shared" si="162"/>
        <v>9.2514797969151921E-2</v>
      </c>
      <c r="AC600" s="28">
        <f t="shared" si="162"/>
        <v>9.7422158995655705E-2</v>
      </c>
      <c r="AD600" s="28">
        <f t="shared" si="162"/>
        <v>9.8679983518942527E-2</v>
      </c>
      <c r="AE600" s="28">
        <f t="shared" si="162"/>
        <v>0.10175710271539611</v>
      </c>
    </row>
    <row r="601" spans="1:31" x14ac:dyDescent="0.2">
      <c r="A601" s="8" t="s">
        <v>23</v>
      </c>
      <c r="B601" s="4" t="s">
        <v>24</v>
      </c>
      <c r="C601" s="37">
        <f>+C457</f>
        <v>2.1987746945102814E-2</v>
      </c>
      <c r="D601" s="37">
        <f t="shared" ref="D601:AE601" si="163">+D457</f>
        <v>2.2926010469157682E-2</v>
      </c>
      <c r="E601" s="37">
        <f t="shared" si="163"/>
        <v>2.512305076240328E-2</v>
      </c>
      <c r="F601" s="37">
        <f t="shared" si="163"/>
        <v>2.6440420763312777E-2</v>
      </c>
      <c r="G601" s="37">
        <f t="shared" si="163"/>
        <v>2.8443196461203336E-2</v>
      </c>
      <c r="H601" s="37">
        <f t="shared" si="163"/>
        <v>3.1597932819401743E-2</v>
      </c>
      <c r="I601" s="37">
        <f t="shared" si="163"/>
        <v>3.5143873398411331E-2</v>
      </c>
      <c r="J601" s="37">
        <f t="shared" si="163"/>
        <v>3.6430042367537566E-2</v>
      </c>
      <c r="K601" s="37">
        <f t="shared" si="163"/>
        <v>3.786512294265048E-2</v>
      </c>
      <c r="L601" s="37">
        <f t="shared" si="163"/>
        <v>3.9881663137477173E-2</v>
      </c>
      <c r="M601" s="37">
        <f t="shared" si="163"/>
        <v>4.102181261838346E-2</v>
      </c>
      <c r="N601" s="37">
        <f t="shared" si="163"/>
        <v>4.0009812418854297E-2</v>
      </c>
      <c r="O601" s="37">
        <f t="shared" si="163"/>
        <v>4.20828018889986E-2</v>
      </c>
      <c r="P601" s="37">
        <f t="shared" si="163"/>
        <v>4.2942049194365103E-2</v>
      </c>
      <c r="Q601" s="37">
        <f t="shared" si="163"/>
        <v>4.4095742048158325E-2</v>
      </c>
      <c r="R601" s="37">
        <f t="shared" si="163"/>
        <v>4.8055925873216478E-2</v>
      </c>
      <c r="S601" s="37">
        <f t="shared" si="163"/>
        <v>6.6448102516226196E-2</v>
      </c>
      <c r="T601" s="37">
        <f t="shared" si="163"/>
        <v>7.2253939873534304E-2</v>
      </c>
      <c r="U601" s="37">
        <f t="shared" si="163"/>
        <v>7.3258728009936422E-2</v>
      </c>
      <c r="V601" s="37">
        <f t="shared" si="163"/>
        <v>7.3995946947117766E-2</v>
      </c>
      <c r="W601" s="37">
        <f t="shared" si="163"/>
        <v>7.4835735794517438E-2</v>
      </c>
      <c r="X601" s="37">
        <f t="shared" si="163"/>
        <v>8.2968514984955999E-2</v>
      </c>
      <c r="Y601" s="37">
        <f t="shared" si="163"/>
        <v>8.3118035951678076E-2</v>
      </c>
      <c r="Z601" s="37">
        <f t="shared" si="163"/>
        <v>8.7371472641964404E-2</v>
      </c>
      <c r="AA601" s="37">
        <f t="shared" si="163"/>
        <v>8.7659402909906689E-2</v>
      </c>
      <c r="AB601" s="37">
        <f t="shared" si="163"/>
        <v>9.2514797969151921E-2</v>
      </c>
      <c r="AC601" s="37">
        <f t="shared" si="163"/>
        <v>9.7422158995655705E-2</v>
      </c>
      <c r="AD601" s="37">
        <f t="shared" si="163"/>
        <v>9.8679983518942527E-2</v>
      </c>
      <c r="AE601" s="37">
        <f t="shared" si="163"/>
        <v>0.10175710271539611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4">+D463</f>
        <v>0</v>
      </c>
      <c r="E602" s="37">
        <f t="shared" si="164"/>
        <v>0</v>
      </c>
      <c r="F602" s="37">
        <f t="shared" si="164"/>
        <v>0</v>
      </c>
      <c r="G602" s="37">
        <f t="shared" si="164"/>
        <v>0</v>
      </c>
      <c r="H602" s="37">
        <f t="shared" si="164"/>
        <v>0</v>
      </c>
      <c r="I602" s="37">
        <f t="shared" si="164"/>
        <v>0</v>
      </c>
      <c r="J602" s="37">
        <f t="shared" si="164"/>
        <v>0</v>
      </c>
      <c r="K602" s="37">
        <f t="shared" si="164"/>
        <v>0</v>
      </c>
      <c r="L602" s="37">
        <f t="shared" si="164"/>
        <v>0</v>
      </c>
      <c r="M602" s="37">
        <f t="shared" si="164"/>
        <v>0</v>
      </c>
      <c r="N602" s="37">
        <f t="shared" si="164"/>
        <v>0</v>
      </c>
      <c r="O602" s="37">
        <f t="shared" si="164"/>
        <v>0</v>
      </c>
      <c r="P602" s="37">
        <f t="shared" si="164"/>
        <v>0</v>
      </c>
      <c r="Q602" s="37">
        <f t="shared" si="164"/>
        <v>0</v>
      </c>
      <c r="R602" s="37">
        <f t="shared" si="164"/>
        <v>0</v>
      </c>
      <c r="S602" s="37">
        <f t="shared" si="164"/>
        <v>0</v>
      </c>
      <c r="T602" s="37">
        <f t="shared" si="164"/>
        <v>0</v>
      </c>
      <c r="U602" s="37">
        <f t="shared" si="164"/>
        <v>0</v>
      </c>
      <c r="V602" s="37">
        <f t="shared" si="164"/>
        <v>0</v>
      </c>
      <c r="W602" s="37">
        <f t="shared" si="164"/>
        <v>0</v>
      </c>
      <c r="X602" s="37">
        <f t="shared" si="164"/>
        <v>0</v>
      </c>
      <c r="Y602" s="37">
        <f t="shared" si="164"/>
        <v>0</v>
      </c>
      <c r="Z602" s="37">
        <f t="shared" si="164"/>
        <v>0</v>
      </c>
      <c r="AA602" s="37">
        <f t="shared" si="164"/>
        <v>0</v>
      </c>
      <c r="AB602" s="37">
        <f t="shared" si="164"/>
        <v>0</v>
      </c>
      <c r="AC602" s="37">
        <f t="shared" si="164"/>
        <v>0</v>
      </c>
      <c r="AD602" s="37">
        <f t="shared" si="164"/>
        <v>0</v>
      </c>
      <c r="AE602" s="37">
        <f t="shared" si="164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5">+C605+C606+C607+C608+C609+C611+C612</f>
        <v>6.2224807505400673E-5</v>
      </c>
      <c r="D604" s="28">
        <f t="shared" si="165"/>
        <v>6.2224807505400687E-5</v>
      </c>
      <c r="E604" s="28">
        <f t="shared" si="165"/>
        <v>6.22248075054007E-5</v>
      </c>
      <c r="F604" s="28">
        <f t="shared" si="165"/>
        <v>6.2224807505400673E-5</v>
      </c>
      <c r="G604" s="28">
        <f t="shared" si="165"/>
        <v>6.2224807505400687E-5</v>
      </c>
      <c r="H604" s="28">
        <f t="shared" si="165"/>
        <v>6.2224807505400673E-5</v>
      </c>
      <c r="I604" s="28">
        <f t="shared" si="165"/>
        <v>6.2224807505400687E-5</v>
      </c>
      <c r="J604" s="28">
        <f t="shared" si="165"/>
        <v>6.2224807505400673E-5</v>
      </c>
      <c r="K604" s="28">
        <f t="shared" si="165"/>
        <v>6.2224807505400673E-5</v>
      </c>
      <c r="L604" s="28">
        <f t="shared" si="165"/>
        <v>6.2224807505400687E-5</v>
      </c>
      <c r="M604" s="28">
        <f t="shared" si="165"/>
        <v>6.2224807505400687E-5</v>
      </c>
      <c r="N604" s="28">
        <f t="shared" si="165"/>
        <v>6.22248075054007E-5</v>
      </c>
      <c r="O604" s="28">
        <f t="shared" si="165"/>
        <v>6.2224807505400687E-5</v>
      </c>
      <c r="P604" s="28">
        <f t="shared" si="165"/>
        <v>6.1893836285880103E-5</v>
      </c>
      <c r="Q604" s="28">
        <f t="shared" si="165"/>
        <v>6.1581399214407089E-5</v>
      </c>
      <c r="R604" s="28">
        <f t="shared" si="165"/>
        <v>6.1300328079349237E-5</v>
      </c>
      <c r="S604" s="28">
        <f t="shared" si="165"/>
        <v>6.1027871686096931E-5</v>
      </c>
      <c r="T604" s="28">
        <f t="shared" si="165"/>
        <v>6.0770990609778786E-5</v>
      </c>
      <c r="U604" s="28">
        <f t="shared" si="165"/>
        <v>6.0504842551972746E-5</v>
      </c>
      <c r="V604" s="28">
        <f t="shared" si="165"/>
        <v>6.0260070762747545E-5</v>
      </c>
      <c r="W604" s="28">
        <f t="shared" si="165"/>
        <v>6.0019966444714413E-5</v>
      </c>
      <c r="X604" s="28">
        <f t="shared" si="165"/>
        <v>5.9780379536058852E-5</v>
      </c>
      <c r="Y604" s="28">
        <f t="shared" si="165"/>
        <v>4.9662749799183164E-5</v>
      </c>
      <c r="Z604" s="28">
        <f t="shared" si="165"/>
        <v>3.9652299522131509E-5</v>
      </c>
      <c r="AA604" s="28">
        <f t="shared" si="165"/>
        <v>4.2021131234982567E-5</v>
      </c>
      <c r="AB604" s="28">
        <f t="shared" si="165"/>
        <v>4.4371313603975415E-5</v>
      </c>
      <c r="AC604" s="28">
        <f t="shared" si="165"/>
        <v>3.576078742702263E-5</v>
      </c>
      <c r="AD604" s="28">
        <f t="shared" si="165"/>
        <v>2.8990334091488973E-5</v>
      </c>
      <c r="AE604" s="28">
        <f t="shared" si="165"/>
        <v>2.221697517203872E-5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6">+D472</f>
        <v>0</v>
      </c>
      <c r="E605" s="37">
        <f t="shared" si="166"/>
        <v>0</v>
      </c>
      <c r="F605" s="37">
        <f t="shared" si="166"/>
        <v>0</v>
      </c>
      <c r="G605" s="37">
        <f t="shared" si="166"/>
        <v>0</v>
      </c>
      <c r="H605" s="37">
        <f t="shared" si="166"/>
        <v>0</v>
      </c>
      <c r="I605" s="37">
        <f t="shared" si="166"/>
        <v>0</v>
      </c>
      <c r="J605" s="37">
        <f t="shared" si="166"/>
        <v>0</v>
      </c>
      <c r="K605" s="37">
        <f t="shared" si="166"/>
        <v>0</v>
      </c>
      <c r="L605" s="37">
        <f t="shared" si="166"/>
        <v>0</v>
      </c>
      <c r="M605" s="37">
        <f t="shared" si="166"/>
        <v>0</v>
      </c>
      <c r="N605" s="37">
        <f t="shared" si="166"/>
        <v>0</v>
      </c>
      <c r="O605" s="37">
        <f t="shared" si="166"/>
        <v>0</v>
      </c>
      <c r="P605" s="37">
        <f t="shared" si="166"/>
        <v>0</v>
      </c>
      <c r="Q605" s="37">
        <f t="shared" si="166"/>
        <v>0</v>
      </c>
      <c r="R605" s="37">
        <f t="shared" si="166"/>
        <v>0</v>
      </c>
      <c r="S605" s="37">
        <f t="shared" si="166"/>
        <v>0</v>
      </c>
      <c r="T605" s="37">
        <f t="shared" si="166"/>
        <v>0</v>
      </c>
      <c r="U605" s="37">
        <f t="shared" si="166"/>
        <v>0</v>
      </c>
      <c r="V605" s="37">
        <f t="shared" si="166"/>
        <v>0</v>
      </c>
      <c r="W605" s="37">
        <f t="shared" si="166"/>
        <v>0</v>
      </c>
      <c r="X605" s="37">
        <f t="shared" si="166"/>
        <v>0</v>
      </c>
      <c r="Y605" s="37">
        <f t="shared" si="166"/>
        <v>0</v>
      </c>
      <c r="Z605" s="37">
        <f t="shared" si="166"/>
        <v>0</v>
      </c>
      <c r="AA605" s="37">
        <f t="shared" si="166"/>
        <v>0</v>
      </c>
      <c r="AB605" s="37">
        <f t="shared" si="166"/>
        <v>0</v>
      </c>
      <c r="AC605" s="37">
        <f t="shared" si="166"/>
        <v>0</v>
      </c>
      <c r="AD605" s="37">
        <f t="shared" si="166"/>
        <v>0</v>
      </c>
      <c r="AE605" s="37">
        <f t="shared" si="166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7">+C478</f>
        <v>0</v>
      </c>
      <c r="D606" s="37">
        <f t="shared" si="167"/>
        <v>0</v>
      </c>
      <c r="E606" s="37">
        <f t="shared" si="167"/>
        <v>0</v>
      </c>
      <c r="F606" s="37">
        <f t="shared" si="167"/>
        <v>0</v>
      </c>
      <c r="G606" s="37">
        <f t="shared" si="167"/>
        <v>0</v>
      </c>
      <c r="H606" s="37">
        <f t="shared" si="167"/>
        <v>0</v>
      </c>
      <c r="I606" s="37">
        <f t="shared" si="167"/>
        <v>0</v>
      </c>
      <c r="J606" s="37">
        <f t="shared" si="167"/>
        <v>0</v>
      </c>
      <c r="K606" s="37">
        <f t="shared" si="167"/>
        <v>0</v>
      </c>
      <c r="L606" s="37">
        <f t="shared" si="167"/>
        <v>0</v>
      </c>
      <c r="M606" s="37">
        <f t="shared" si="167"/>
        <v>0</v>
      </c>
      <c r="N606" s="37">
        <f t="shared" si="167"/>
        <v>0</v>
      </c>
      <c r="O606" s="37">
        <f t="shared" si="167"/>
        <v>0</v>
      </c>
      <c r="P606" s="37">
        <f t="shared" si="167"/>
        <v>0</v>
      </c>
      <c r="Q606" s="37">
        <f t="shared" si="167"/>
        <v>0</v>
      </c>
      <c r="R606" s="37">
        <f t="shared" si="167"/>
        <v>0</v>
      </c>
      <c r="S606" s="37">
        <f t="shared" si="167"/>
        <v>0</v>
      </c>
      <c r="T606" s="37">
        <f t="shared" si="167"/>
        <v>0</v>
      </c>
      <c r="U606" s="37">
        <f t="shared" si="167"/>
        <v>0</v>
      </c>
      <c r="V606" s="37">
        <f t="shared" si="167"/>
        <v>0</v>
      </c>
      <c r="W606" s="37">
        <f t="shared" si="167"/>
        <v>0</v>
      </c>
      <c r="X606" s="37">
        <f t="shared" si="167"/>
        <v>0</v>
      </c>
      <c r="Y606" s="37">
        <f t="shared" si="167"/>
        <v>0</v>
      </c>
      <c r="Z606" s="37">
        <f t="shared" si="167"/>
        <v>0</v>
      </c>
      <c r="AA606" s="37">
        <f t="shared" si="167"/>
        <v>0</v>
      </c>
      <c r="AB606" s="37">
        <f t="shared" si="167"/>
        <v>0</v>
      </c>
      <c r="AC606" s="37">
        <f t="shared" si="167"/>
        <v>0</v>
      </c>
      <c r="AD606" s="37">
        <f t="shared" si="167"/>
        <v>0</v>
      </c>
      <c r="AE606" s="37">
        <f t="shared" si="167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68">+C489</f>
        <v>0</v>
      </c>
      <c r="D607" s="37">
        <f t="shared" si="168"/>
        <v>0</v>
      </c>
      <c r="E607" s="37">
        <f t="shared" si="168"/>
        <v>0</v>
      </c>
      <c r="F607" s="37">
        <f t="shared" si="168"/>
        <v>0</v>
      </c>
      <c r="G607" s="37">
        <f t="shared" si="168"/>
        <v>0</v>
      </c>
      <c r="H607" s="37">
        <f t="shared" si="168"/>
        <v>0</v>
      </c>
      <c r="I607" s="37">
        <f t="shared" si="168"/>
        <v>0</v>
      </c>
      <c r="J607" s="37">
        <f t="shared" si="168"/>
        <v>0</v>
      </c>
      <c r="K607" s="37">
        <f t="shared" si="168"/>
        <v>0</v>
      </c>
      <c r="L607" s="37">
        <f t="shared" si="168"/>
        <v>0</v>
      </c>
      <c r="M607" s="37">
        <f t="shared" si="168"/>
        <v>0</v>
      </c>
      <c r="N607" s="37">
        <f t="shared" si="168"/>
        <v>0</v>
      </c>
      <c r="O607" s="37">
        <f t="shared" si="168"/>
        <v>0</v>
      </c>
      <c r="P607" s="37">
        <f t="shared" si="168"/>
        <v>0</v>
      </c>
      <c r="Q607" s="37">
        <f t="shared" si="168"/>
        <v>0</v>
      </c>
      <c r="R607" s="37">
        <f t="shared" si="168"/>
        <v>0</v>
      </c>
      <c r="S607" s="37">
        <f t="shared" si="168"/>
        <v>0</v>
      </c>
      <c r="T607" s="37">
        <f t="shared" si="168"/>
        <v>0</v>
      </c>
      <c r="U607" s="37">
        <f t="shared" si="168"/>
        <v>0</v>
      </c>
      <c r="V607" s="37">
        <f t="shared" si="168"/>
        <v>0</v>
      </c>
      <c r="W607" s="37">
        <f t="shared" si="168"/>
        <v>0</v>
      </c>
      <c r="X607" s="37">
        <f t="shared" si="168"/>
        <v>0</v>
      </c>
      <c r="Y607" s="37">
        <f t="shared" si="168"/>
        <v>0</v>
      </c>
      <c r="Z607" s="37">
        <f t="shared" si="168"/>
        <v>0</v>
      </c>
      <c r="AA607" s="37">
        <f t="shared" si="168"/>
        <v>0</v>
      </c>
      <c r="AB607" s="37">
        <f t="shared" si="168"/>
        <v>0</v>
      </c>
      <c r="AC607" s="37">
        <f t="shared" si="168"/>
        <v>0</v>
      </c>
      <c r="AD607" s="37">
        <f t="shared" si="168"/>
        <v>0</v>
      </c>
      <c r="AE607" s="37">
        <f t="shared" si="168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69">+D497</f>
        <v>0</v>
      </c>
      <c r="E608" s="37">
        <f t="shared" si="169"/>
        <v>0</v>
      </c>
      <c r="F608" s="37">
        <f t="shared" si="169"/>
        <v>0</v>
      </c>
      <c r="G608" s="37">
        <f t="shared" si="169"/>
        <v>0</v>
      </c>
      <c r="H608" s="37">
        <f t="shared" si="169"/>
        <v>0</v>
      </c>
      <c r="I608" s="37">
        <f t="shared" si="169"/>
        <v>0</v>
      </c>
      <c r="J608" s="37">
        <f t="shared" si="169"/>
        <v>0</v>
      </c>
      <c r="K608" s="37">
        <f t="shared" si="169"/>
        <v>0</v>
      </c>
      <c r="L608" s="37">
        <f t="shared" si="169"/>
        <v>0</v>
      </c>
      <c r="M608" s="37">
        <f t="shared" si="169"/>
        <v>0</v>
      </c>
      <c r="N608" s="37">
        <f t="shared" si="169"/>
        <v>0</v>
      </c>
      <c r="O608" s="37">
        <f t="shared" si="169"/>
        <v>0</v>
      </c>
      <c r="P608" s="37">
        <f t="shared" si="169"/>
        <v>0</v>
      </c>
      <c r="Q608" s="37">
        <f t="shared" si="169"/>
        <v>0</v>
      </c>
      <c r="R608" s="37">
        <f t="shared" si="169"/>
        <v>0</v>
      </c>
      <c r="S608" s="37">
        <f t="shared" si="169"/>
        <v>0</v>
      </c>
      <c r="T608" s="37">
        <f t="shared" si="169"/>
        <v>0</v>
      </c>
      <c r="U608" s="37">
        <f t="shared" si="169"/>
        <v>0</v>
      </c>
      <c r="V608" s="37">
        <f t="shared" si="169"/>
        <v>0</v>
      </c>
      <c r="W608" s="37">
        <f t="shared" si="169"/>
        <v>0</v>
      </c>
      <c r="X608" s="37">
        <f t="shared" si="169"/>
        <v>0</v>
      </c>
      <c r="Y608" s="37">
        <f t="shared" si="169"/>
        <v>0</v>
      </c>
      <c r="Z608" s="37">
        <f t="shared" si="169"/>
        <v>0</v>
      </c>
      <c r="AA608" s="37">
        <f t="shared" si="169"/>
        <v>0</v>
      </c>
      <c r="AB608" s="37">
        <f t="shared" si="169"/>
        <v>0</v>
      </c>
      <c r="AC608" s="37">
        <f t="shared" si="169"/>
        <v>0</v>
      </c>
      <c r="AD608" s="37">
        <f t="shared" si="169"/>
        <v>0</v>
      </c>
      <c r="AE608" s="37">
        <f t="shared" si="169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0">+C502</f>
        <v>0</v>
      </c>
      <c r="D609" s="37">
        <f t="shared" si="170"/>
        <v>0</v>
      </c>
      <c r="E609" s="37">
        <f t="shared" si="170"/>
        <v>0</v>
      </c>
      <c r="F609" s="37">
        <f t="shared" si="170"/>
        <v>0</v>
      </c>
      <c r="G609" s="37">
        <f t="shared" si="170"/>
        <v>0</v>
      </c>
      <c r="H609" s="37">
        <f t="shared" si="170"/>
        <v>0</v>
      </c>
      <c r="I609" s="37">
        <f t="shared" si="170"/>
        <v>0</v>
      </c>
      <c r="J609" s="37">
        <f t="shared" si="170"/>
        <v>0</v>
      </c>
      <c r="K609" s="37">
        <f t="shared" si="170"/>
        <v>0</v>
      </c>
      <c r="L609" s="37">
        <f t="shared" si="170"/>
        <v>0</v>
      </c>
      <c r="M609" s="37">
        <f t="shared" si="170"/>
        <v>0</v>
      </c>
      <c r="N609" s="37">
        <f t="shared" si="170"/>
        <v>0</v>
      </c>
      <c r="O609" s="37">
        <f t="shared" si="170"/>
        <v>0</v>
      </c>
      <c r="P609" s="37">
        <f t="shared" si="170"/>
        <v>0</v>
      </c>
      <c r="Q609" s="37">
        <f t="shared" si="170"/>
        <v>0</v>
      </c>
      <c r="R609" s="37">
        <f t="shared" si="170"/>
        <v>0</v>
      </c>
      <c r="S609" s="37">
        <f t="shared" si="170"/>
        <v>0</v>
      </c>
      <c r="T609" s="37">
        <f t="shared" si="170"/>
        <v>0</v>
      </c>
      <c r="U609" s="37">
        <f t="shared" si="170"/>
        <v>0</v>
      </c>
      <c r="V609" s="37">
        <f t="shared" si="170"/>
        <v>0</v>
      </c>
      <c r="W609" s="37">
        <f t="shared" si="170"/>
        <v>0</v>
      </c>
      <c r="X609" s="37">
        <f t="shared" si="170"/>
        <v>0</v>
      </c>
      <c r="Y609" s="37">
        <f t="shared" si="170"/>
        <v>0</v>
      </c>
      <c r="Z609" s="37">
        <f t="shared" si="170"/>
        <v>0</v>
      </c>
      <c r="AA609" s="37">
        <f t="shared" si="170"/>
        <v>0</v>
      </c>
      <c r="AB609" s="37">
        <f t="shared" si="170"/>
        <v>0</v>
      </c>
      <c r="AC609" s="37">
        <f t="shared" si="170"/>
        <v>0</v>
      </c>
      <c r="AD609" s="37">
        <f t="shared" si="170"/>
        <v>0</v>
      </c>
      <c r="AE609" s="37">
        <f t="shared" si="170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1">+C515</f>
        <v>6.2224807505400673E-5</v>
      </c>
      <c r="D611" s="37">
        <f t="shared" si="171"/>
        <v>6.2224807505400687E-5</v>
      </c>
      <c r="E611" s="37">
        <f t="shared" si="171"/>
        <v>6.22248075054007E-5</v>
      </c>
      <c r="F611" s="37">
        <f t="shared" si="171"/>
        <v>6.2224807505400673E-5</v>
      </c>
      <c r="G611" s="37">
        <f t="shared" si="171"/>
        <v>6.2224807505400687E-5</v>
      </c>
      <c r="H611" s="37">
        <f t="shared" si="171"/>
        <v>6.2224807505400673E-5</v>
      </c>
      <c r="I611" s="37">
        <f t="shared" si="171"/>
        <v>6.2224807505400687E-5</v>
      </c>
      <c r="J611" s="37">
        <f t="shared" si="171"/>
        <v>6.2224807505400673E-5</v>
      </c>
      <c r="K611" s="37">
        <f t="shared" si="171"/>
        <v>6.2224807505400673E-5</v>
      </c>
      <c r="L611" s="37">
        <f t="shared" si="171"/>
        <v>6.2224807505400687E-5</v>
      </c>
      <c r="M611" s="37">
        <f t="shared" si="171"/>
        <v>6.2224807505400687E-5</v>
      </c>
      <c r="N611" s="37">
        <f t="shared" si="171"/>
        <v>6.22248075054007E-5</v>
      </c>
      <c r="O611" s="37">
        <f t="shared" si="171"/>
        <v>6.2224807505400687E-5</v>
      </c>
      <c r="P611" s="37">
        <f t="shared" si="171"/>
        <v>6.1893836285880103E-5</v>
      </c>
      <c r="Q611" s="37">
        <f t="shared" si="171"/>
        <v>6.1581399214407089E-5</v>
      </c>
      <c r="R611" s="37">
        <f t="shared" si="171"/>
        <v>6.1300328079349237E-5</v>
      </c>
      <c r="S611" s="37">
        <f t="shared" si="171"/>
        <v>6.1027871686096931E-5</v>
      </c>
      <c r="T611" s="37">
        <f t="shared" si="171"/>
        <v>6.0770990609778786E-5</v>
      </c>
      <c r="U611" s="37">
        <f t="shared" si="171"/>
        <v>6.0504842551972746E-5</v>
      </c>
      <c r="V611" s="37">
        <f t="shared" si="171"/>
        <v>6.0260070762747545E-5</v>
      </c>
      <c r="W611" s="37">
        <f t="shared" si="171"/>
        <v>6.0019966444714413E-5</v>
      </c>
      <c r="X611" s="37">
        <f t="shared" si="171"/>
        <v>5.9780379536058852E-5</v>
      </c>
      <c r="Y611" s="37">
        <f t="shared" si="171"/>
        <v>4.9662749799183164E-5</v>
      </c>
      <c r="Z611" s="37">
        <f t="shared" si="171"/>
        <v>3.9652299522131509E-5</v>
      </c>
      <c r="AA611" s="37">
        <f t="shared" si="171"/>
        <v>4.2021131234982567E-5</v>
      </c>
      <c r="AB611" s="37">
        <f t="shared" si="171"/>
        <v>4.4371313603975415E-5</v>
      </c>
      <c r="AC611" s="37">
        <f t="shared" si="171"/>
        <v>3.576078742702263E-5</v>
      </c>
      <c r="AD611" s="37">
        <f t="shared" si="171"/>
        <v>2.8990334091488973E-5</v>
      </c>
      <c r="AE611" s="37">
        <f t="shared" si="171"/>
        <v>2.221697517203872E-5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2">+D520</f>
        <v>0</v>
      </c>
      <c r="E612" s="37">
        <f t="shared" si="172"/>
        <v>0</v>
      </c>
      <c r="F612" s="37">
        <f t="shared" si="172"/>
        <v>0</v>
      </c>
      <c r="G612" s="37">
        <f t="shared" si="172"/>
        <v>0</v>
      </c>
      <c r="H612" s="37">
        <f t="shared" si="172"/>
        <v>0</v>
      </c>
      <c r="I612" s="37">
        <f t="shared" si="172"/>
        <v>0</v>
      </c>
      <c r="J612" s="37">
        <f t="shared" si="172"/>
        <v>0</v>
      </c>
      <c r="K612" s="37">
        <f t="shared" si="172"/>
        <v>0</v>
      </c>
      <c r="L612" s="37">
        <f t="shared" si="172"/>
        <v>0</v>
      </c>
      <c r="M612" s="37">
        <f t="shared" si="172"/>
        <v>0</v>
      </c>
      <c r="N612" s="37">
        <f t="shared" si="172"/>
        <v>0</v>
      </c>
      <c r="O612" s="37">
        <f t="shared" si="172"/>
        <v>0</v>
      </c>
      <c r="P612" s="37">
        <f t="shared" si="172"/>
        <v>0</v>
      </c>
      <c r="Q612" s="37">
        <f t="shared" si="172"/>
        <v>0</v>
      </c>
      <c r="R612" s="37">
        <f t="shared" si="172"/>
        <v>0</v>
      </c>
      <c r="S612" s="37">
        <f t="shared" si="172"/>
        <v>0</v>
      </c>
      <c r="T612" s="37">
        <f t="shared" si="172"/>
        <v>0</v>
      </c>
      <c r="U612" s="37">
        <f t="shared" si="172"/>
        <v>0</v>
      </c>
      <c r="V612" s="37">
        <f t="shared" si="172"/>
        <v>0</v>
      </c>
      <c r="W612" s="37">
        <f t="shared" si="172"/>
        <v>0</v>
      </c>
      <c r="X612" s="37">
        <f t="shared" si="172"/>
        <v>0</v>
      </c>
      <c r="Y612" s="37">
        <f t="shared" si="172"/>
        <v>0</v>
      </c>
      <c r="Z612" s="37">
        <f t="shared" si="172"/>
        <v>0</v>
      </c>
      <c r="AA612" s="37">
        <f t="shared" si="172"/>
        <v>0</v>
      </c>
      <c r="AB612" s="37">
        <f t="shared" si="172"/>
        <v>0</v>
      </c>
      <c r="AC612" s="37">
        <f t="shared" si="172"/>
        <v>0</v>
      </c>
      <c r="AD612" s="37">
        <f t="shared" si="172"/>
        <v>0</v>
      </c>
      <c r="AE612" s="37">
        <f t="shared" si="172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3">+C614+C615+C616+C617+C618+C619+C620+C621+C622+C623</f>
        <v>1.1584728062550111</v>
      </c>
      <c r="D613" s="28">
        <f t="shared" si="173"/>
        <v>1.1531482711577374</v>
      </c>
      <c r="E613" s="28">
        <f t="shared" si="173"/>
        <v>1.1952483417622892</v>
      </c>
      <c r="F613" s="28">
        <f t="shared" si="173"/>
        <v>1.2413283985216825</v>
      </c>
      <c r="G613" s="28">
        <f t="shared" si="173"/>
        <v>1.2633480084068653</v>
      </c>
      <c r="H613" s="28">
        <f t="shared" si="173"/>
        <v>1.2975260455084554</v>
      </c>
      <c r="I613" s="28">
        <f t="shared" si="173"/>
        <v>1.329599073189478</v>
      </c>
      <c r="J613" s="28">
        <f t="shared" si="173"/>
        <v>1.3675924904349503</v>
      </c>
      <c r="K613" s="28">
        <f t="shared" si="173"/>
        <v>1.3352949884241534</v>
      </c>
      <c r="L613" s="28">
        <f t="shared" si="173"/>
        <v>1.3327378398071061</v>
      </c>
      <c r="M613" s="28">
        <f t="shared" si="173"/>
        <v>1.2595594084761768</v>
      </c>
      <c r="N613" s="28">
        <f t="shared" si="173"/>
        <v>1.268237388131245</v>
      </c>
      <c r="O613" s="28">
        <f t="shared" si="173"/>
        <v>1.2712205952499955</v>
      </c>
      <c r="P613" s="28">
        <f t="shared" si="173"/>
        <v>1.1931998813254481</v>
      </c>
      <c r="Q613" s="28">
        <f t="shared" si="173"/>
        <v>1.2588024848239228</v>
      </c>
      <c r="R613" s="28">
        <f t="shared" si="173"/>
        <v>1.1788957294445472</v>
      </c>
      <c r="S613" s="28">
        <f t="shared" si="173"/>
        <v>1.1777781764817241</v>
      </c>
      <c r="T613" s="28">
        <f t="shared" si="173"/>
        <v>1.202002161280461</v>
      </c>
      <c r="U613" s="28">
        <f t="shared" si="173"/>
        <v>1.1966359094962862</v>
      </c>
      <c r="V613" s="28">
        <f t="shared" si="173"/>
        <v>1.1691872265401435</v>
      </c>
      <c r="W613" s="28">
        <f t="shared" si="173"/>
        <v>1.120308311746002</v>
      </c>
      <c r="X613" s="28">
        <f t="shared" si="173"/>
        <v>0.98584085505694041</v>
      </c>
      <c r="Y613" s="28">
        <f t="shared" si="173"/>
        <v>0.94635423329631507</v>
      </c>
      <c r="Z613" s="28">
        <f t="shared" si="173"/>
        <v>1.0023486424388171</v>
      </c>
      <c r="AA613" s="28">
        <f t="shared" si="173"/>
        <v>1.0418366588720418</v>
      </c>
      <c r="AB613" s="28">
        <f t="shared" si="173"/>
        <v>1.0570017159873</v>
      </c>
      <c r="AC613" s="28">
        <f t="shared" si="173"/>
        <v>1.0148845215952573</v>
      </c>
      <c r="AD613" s="28">
        <f t="shared" si="173"/>
        <v>0.95714033952393873</v>
      </c>
      <c r="AE613" s="28">
        <f t="shared" si="173"/>
        <v>0.90801530412791676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1.5598870796308775E-2</v>
      </c>
      <c r="D615" s="37">
        <f t="shared" ref="D615:AE615" si="174">+D530</f>
        <v>1.5951371949364346E-2</v>
      </c>
      <c r="E615" s="37">
        <f t="shared" si="174"/>
        <v>1.58048528763775E-2</v>
      </c>
      <c r="F615" s="37">
        <f t="shared" si="174"/>
        <v>1.567498847653177E-2</v>
      </c>
      <c r="G615" s="37">
        <f t="shared" si="174"/>
        <v>1.5976753818904635E-2</v>
      </c>
      <c r="H615" s="37">
        <f t="shared" si="174"/>
        <v>1.673818101080482E-2</v>
      </c>
      <c r="I615" s="37">
        <f t="shared" si="174"/>
        <v>1.726455060815869E-2</v>
      </c>
      <c r="J615" s="37">
        <f t="shared" si="174"/>
        <v>1.7938802126026145E-2</v>
      </c>
      <c r="K615" s="37">
        <f t="shared" si="174"/>
        <v>1.7783252371199335E-2</v>
      </c>
      <c r="L615" s="37">
        <f t="shared" si="174"/>
        <v>1.7829274676901562E-2</v>
      </c>
      <c r="M615" s="37">
        <f t="shared" si="174"/>
        <v>1.6903386299023444E-2</v>
      </c>
      <c r="N615" s="37">
        <f t="shared" si="174"/>
        <v>2.5251318217079904E-2</v>
      </c>
      <c r="O615" s="37">
        <f t="shared" si="174"/>
        <v>2.4794640225007873E-2</v>
      </c>
      <c r="P615" s="37">
        <f t="shared" si="174"/>
        <v>2.2737725920768906E-2</v>
      </c>
      <c r="Q615" s="37">
        <f t="shared" si="174"/>
        <v>2.271853329671375E-2</v>
      </c>
      <c r="R615" s="37">
        <f t="shared" si="174"/>
        <v>2.346736465927049E-2</v>
      </c>
      <c r="S615" s="37">
        <f t="shared" si="174"/>
        <v>2.4229711251782381E-2</v>
      </c>
      <c r="T615" s="37">
        <f t="shared" si="174"/>
        <v>2.2685246915075782E-2</v>
      </c>
      <c r="U615" s="37">
        <f t="shared" si="174"/>
        <v>2.162882141584712E-2</v>
      </c>
      <c r="V615" s="37">
        <f t="shared" si="174"/>
        <v>2.0890700066577342E-2</v>
      </c>
      <c r="W615" s="37">
        <f t="shared" si="174"/>
        <v>2.0934430435295519E-2</v>
      </c>
      <c r="X615" s="37">
        <f t="shared" si="174"/>
        <v>2.1142433404833384E-2</v>
      </c>
      <c r="Y615" s="37">
        <f t="shared" si="174"/>
        <v>2.3619394032614271E-2</v>
      </c>
      <c r="Z615" s="37">
        <f t="shared" si="174"/>
        <v>2.2796849014126111E-2</v>
      </c>
      <c r="AA615" s="37">
        <f t="shared" si="174"/>
        <v>2.1622205877868575E-2</v>
      </c>
      <c r="AB615" s="37">
        <f t="shared" si="174"/>
        <v>2.2122145519491525E-2</v>
      </c>
      <c r="AC615" s="37">
        <f t="shared" si="174"/>
        <v>2.2023941535479631E-2</v>
      </c>
      <c r="AD615" s="37">
        <f t="shared" si="174"/>
        <v>2.1358689772754902E-2</v>
      </c>
      <c r="AE615" s="37">
        <f t="shared" si="174"/>
        <v>2.1463122979488665E-2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1.1327296542334238</v>
      </c>
      <c r="D617" s="37">
        <f t="shared" ref="D617:AE617" si="175">+D541</f>
        <v>1.1282019964050565</v>
      </c>
      <c r="E617" s="37">
        <f t="shared" si="175"/>
        <v>1.1713006586835848</v>
      </c>
      <c r="F617" s="37">
        <f t="shared" si="175"/>
        <v>1.2180437012165546</v>
      </c>
      <c r="G617" s="37">
        <f t="shared" si="175"/>
        <v>1.2400631857706861</v>
      </c>
      <c r="H617" s="37">
        <f t="shared" si="175"/>
        <v>1.2737639458968868</v>
      </c>
      <c r="I617" s="37">
        <f t="shared" si="175"/>
        <v>1.3087112853779672</v>
      </c>
      <c r="J617" s="37">
        <f t="shared" si="175"/>
        <v>1.3422899975643308</v>
      </c>
      <c r="K617" s="37">
        <f t="shared" si="175"/>
        <v>1.3107639085458458</v>
      </c>
      <c r="L617" s="37">
        <f t="shared" si="175"/>
        <v>1.3095383321958587</v>
      </c>
      <c r="M617" s="37">
        <f t="shared" si="175"/>
        <v>1.2365504017812075</v>
      </c>
      <c r="N617" s="37">
        <f t="shared" si="175"/>
        <v>1.2364510830933726</v>
      </c>
      <c r="O617" s="37">
        <f t="shared" si="175"/>
        <v>1.2399894586084124</v>
      </c>
      <c r="P617" s="37">
        <f t="shared" si="175"/>
        <v>1.16443506835223</v>
      </c>
      <c r="Q617" s="37">
        <f t="shared" si="175"/>
        <v>1.2300493365462417</v>
      </c>
      <c r="R617" s="37">
        <f t="shared" si="175"/>
        <v>1.1501444353219981</v>
      </c>
      <c r="S617" s="37">
        <f t="shared" si="175"/>
        <v>1.149190074332189</v>
      </c>
      <c r="T617" s="37">
        <f t="shared" si="175"/>
        <v>1.1762927792730273</v>
      </c>
      <c r="U617" s="37">
        <f t="shared" si="175"/>
        <v>1.1717918937588925</v>
      </c>
      <c r="V617" s="37">
        <f t="shared" si="175"/>
        <v>1.1450182653890251</v>
      </c>
      <c r="W617" s="37">
        <f t="shared" si="175"/>
        <v>1.0959623706173431</v>
      </c>
      <c r="X617" s="37">
        <f t="shared" si="175"/>
        <v>0.96132129032714841</v>
      </c>
      <c r="Y617" s="37">
        <f t="shared" si="175"/>
        <v>0.92005556888548257</v>
      </c>
      <c r="Z617" s="37">
        <f t="shared" si="175"/>
        <v>0.97624407441581329</v>
      </c>
      <c r="AA617" s="37">
        <f t="shared" si="175"/>
        <v>1.0167320082261979</v>
      </c>
      <c r="AB617" s="37">
        <f t="shared" si="175"/>
        <v>1.0310006730988823</v>
      </c>
      <c r="AC617" s="37">
        <f t="shared" si="175"/>
        <v>0.99051236774948181</v>
      </c>
      <c r="AD617" s="37">
        <f t="shared" si="175"/>
        <v>0.93524495312344258</v>
      </c>
      <c r="AE617" s="37">
        <f t="shared" si="175"/>
        <v>0.886023771542228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1.0144281225278655E-2</v>
      </c>
      <c r="D619" s="36">
        <f t="shared" ref="D619:AE619" si="176">+D545</f>
        <v>8.9949028033166484E-3</v>
      </c>
      <c r="E619" s="36">
        <f t="shared" si="176"/>
        <v>8.1428302023270095E-3</v>
      </c>
      <c r="F619" s="36">
        <f t="shared" si="176"/>
        <v>7.6097088285961428E-3</v>
      </c>
      <c r="G619" s="36">
        <f t="shared" si="176"/>
        <v>7.3080688172745762E-3</v>
      </c>
      <c r="H619" s="36">
        <f t="shared" si="176"/>
        <v>7.0239186007639816E-3</v>
      </c>
      <c r="I619" s="36">
        <f t="shared" si="176"/>
        <v>3.6232372033519677E-3</v>
      </c>
      <c r="J619" s="36">
        <f t="shared" si="176"/>
        <v>7.3636907445935205E-3</v>
      </c>
      <c r="K619" s="36">
        <f t="shared" si="176"/>
        <v>6.7478275071083159E-3</v>
      </c>
      <c r="L619" s="36">
        <f t="shared" si="176"/>
        <v>5.3702329343458602E-3</v>
      </c>
      <c r="M619" s="36">
        <f t="shared" si="176"/>
        <v>6.1056203959457146E-3</v>
      </c>
      <c r="N619" s="36">
        <f t="shared" si="176"/>
        <v>6.5349868207924943E-3</v>
      </c>
      <c r="O619" s="36">
        <f t="shared" si="176"/>
        <v>6.4364964165753375E-3</v>
      </c>
      <c r="P619" s="36">
        <f t="shared" si="176"/>
        <v>6.0270870524492311E-3</v>
      </c>
      <c r="Q619" s="36">
        <f t="shared" si="176"/>
        <v>6.0346149809674156E-3</v>
      </c>
      <c r="R619" s="36">
        <f t="shared" si="176"/>
        <v>5.2839294632786721E-3</v>
      </c>
      <c r="S619" s="36">
        <f t="shared" si="176"/>
        <v>4.3583908977525895E-3</v>
      </c>
      <c r="T619" s="36">
        <f t="shared" si="176"/>
        <v>3.0241350923578712E-3</v>
      </c>
      <c r="U619" s="36">
        <f t="shared" si="176"/>
        <v>3.215194321546658E-3</v>
      </c>
      <c r="V619" s="36">
        <f t="shared" si="176"/>
        <v>3.2782610845410085E-3</v>
      </c>
      <c r="W619" s="36">
        <f t="shared" si="176"/>
        <v>3.4115106933633402E-3</v>
      </c>
      <c r="X619" s="36">
        <f t="shared" si="176"/>
        <v>3.3771313249586266E-3</v>
      </c>
      <c r="Y619" s="36">
        <f t="shared" si="176"/>
        <v>2.6792703782182736E-3</v>
      </c>
      <c r="Z619" s="36">
        <f t="shared" si="176"/>
        <v>3.307719008877638E-3</v>
      </c>
      <c r="AA619" s="36">
        <f t="shared" si="176"/>
        <v>3.482444767975333E-3</v>
      </c>
      <c r="AB619" s="36">
        <f t="shared" si="176"/>
        <v>3.8788973689260547E-3</v>
      </c>
      <c r="AC619" s="36">
        <f t="shared" si="176"/>
        <v>2.3482123102958139E-3</v>
      </c>
      <c r="AD619" s="36">
        <f t="shared" si="176"/>
        <v>5.3669662774128248E-4</v>
      </c>
      <c r="AE619" s="36">
        <f t="shared" si="176"/>
        <v>5.2840960620000022E-4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7">+C554</f>
        <v>0</v>
      </c>
      <c r="D623" s="37">
        <f t="shared" si="177"/>
        <v>0</v>
      </c>
      <c r="E623" s="37">
        <f t="shared" si="177"/>
        <v>0</v>
      </c>
      <c r="F623" s="37">
        <f t="shared" si="177"/>
        <v>0</v>
      </c>
      <c r="G623" s="37">
        <f t="shared" si="177"/>
        <v>0</v>
      </c>
      <c r="H623" s="37">
        <f t="shared" si="177"/>
        <v>0</v>
      </c>
      <c r="I623" s="37">
        <f t="shared" si="177"/>
        <v>0</v>
      </c>
      <c r="J623" s="37">
        <f t="shared" si="177"/>
        <v>0</v>
      </c>
      <c r="K623" s="37">
        <f t="shared" si="177"/>
        <v>0</v>
      </c>
      <c r="L623" s="37">
        <f t="shared" si="177"/>
        <v>0</v>
      </c>
      <c r="M623" s="37">
        <f t="shared" si="177"/>
        <v>0</v>
      </c>
      <c r="N623" s="37">
        <f t="shared" si="177"/>
        <v>0</v>
      </c>
      <c r="O623" s="37">
        <f t="shared" si="177"/>
        <v>0</v>
      </c>
      <c r="P623" s="37">
        <f t="shared" si="177"/>
        <v>0</v>
      </c>
      <c r="Q623" s="37">
        <f t="shared" si="177"/>
        <v>0</v>
      </c>
      <c r="R623" s="37">
        <f t="shared" si="177"/>
        <v>0</v>
      </c>
      <c r="S623" s="37">
        <f t="shared" si="177"/>
        <v>0</v>
      </c>
      <c r="T623" s="37">
        <f t="shared" si="177"/>
        <v>0</v>
      </c>
      <c r="U623" s="37">
        <f t="shared" si="177"/>
        <v>0</v>
      </c>
      <c r="V623" s="37">
        <f t="shared" si="177"/>
        <v>0</v>
      </c>
      <c r="W623" s="37">
        <f t="shared" si="177"/>
        <v>0</v>
      </c>
      <c r="X623" s="37">
        <f t="shared" si="177"/>
        <v>0</v>
      </c>
      <c r="Y623" s="37">
        <f t="shared" si="177"/>
        <v>0</v>
      </c>
      <c r="Z623" s="37">
        <f t="shared" si="177"/>
        <v>0</v>
      </c>
      <c r="AA623" s="37">
        <f t="shared" si="177"/>
        <v>0</v>
      </c>
      <c r="AB623" s="37">
        <f t="shared" si="177"/>
        <v>0</v>
      </c>
      <c r="AC623" s="37">
        <f t="shared" si="177"/>
        <v>0</v>
      </c>
      <c r="AD623" s="37">
        <f t="shared" si="177"/>
        <v>0</v>
      </c>
      <c r="AE623" s="37">
        <f t="shared" si="17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78">+C625+C626+C627+C628+C629+C630+C631+C632</f>
        <v>2.2511931451530662E-2</v>
      </c>
      <c r="D624" s="28">
        <f t="shared" si="178"/>
        <v>2.7057543374712788E-2</v>
      </c>
      <c r="E624" s="28">
        <f t="shared" si="178"/>
        <v>1.6819747780527149E-2</v>
      </c>
      <c r="F624" s="28">
        <f t="shared" si="178"/>
        <v>1.8612772546785818E-2</v>
      </c>
      <c r="G624" s="28">
        <f t="shared" si="178"/>
        <v>1.1335945926118775E-2</v>
      </c>
      <c r="H624" s="28">
        <f t="shared" si="178"/>
        <v>1.2527923957645929E-2</v>
      </c>
      <c r="I624" s="28">
        <f t="shared" si="178"/>
        <v>1.4555384417058071E-2</v>
      </c>
      <c r="J624" s="28">
        <f t="shared" si="178"/>
        <v>5.5106105080685558E-2</v>
      </c>
      <c r="K624" s="28">
        <f t="shared" si="178"/>
        <v>1.5759664333845277E-2</v>
      </c>
      <c r="L624" s="28">
        <f t="shared" si="178"/>
        <v>4.9064375984078624E-2</v>
      </c>
      <c r="M624" s="28">
        <f t="shared" si="178"/>
        <v>7.8990822724828557E-3</v>
      </c>
      <c r="N624" s="28">
        <f t="shared" si="178"/>
        <v>8.8519394585632946E-3</v>
      </c>
      <c r="O624" s="28">
        <f t="shared" si="178"/>
        <v>1.337048225659482E-2</v>
      </c>
      <c r="P624" s="28">
        <f t="shared" si="178"/>
        <v>9.3062624365297317E-3</v>
      </c>
      <c r="Q624" s="28">
        <f t="shared" si="178"/>
        <v>8.7041247765978162E-3</v>
      </c>
      <c r="R624" s="28">
        <f t="shared" si="178"/>
        <v>2.5427450249913292E-2</v>
      </c>
      <c r="S624" s="28">
        <f t="shared" si="178"/>
        <v>1.1585659133425918E-2</v>
      </c>
      <c r="T624" s="28">
        <f t="shared" si="178"/>
        <v>0.1667981071512401</v>
      </c>
      <c r="U624" s="28">
        <f t="shared" si="178"/>
        <v>2.1896026903070631E-2</v>
      </c>
      <c r="V624" s="28">
        <f t="shared" si="178"/>
        <v>1.4436564017094934E-2</v>
      </c>
      <c r="W624" s="28">
        <f t="shared" si="178"/>
        <v>0.12751519453763996</v>
      </c>
      <c r="X624" s="28">
        <f t="shared" si="178"/>
        <v>7.9363459816472262E-3</v>
      </c>
      <c r="Y624" s="28">
        <f t="shared" si="178"/>
        <v>8.467525419707056E-2</v>
      </c>
      <c r="Z624" s="28">
        <f t="shared" si="178"/>
        <v>6.8144783583253083E-3</v>
      </c>
      <c r="AA624" s="28">
        <f t="shared" si="178"/>
        <v>1.3362531959468548E-2</v>
      </c>
      <c r="AB624" s="28">
        <f t="shared" si="178"/>
        <v>8.2344378987329228E-2</v>
      </c>
      <c r="AC624" s="28">
        <f t="shared" si="178"/>
        <v>1.0232129667668855E-2</v>
      </c>
      <c r="AD624" s="28">
        <f t="shared" si="178"/>
        <v>0.2459052224087194</v>
      </c>
      <c r="AE624" s="28">
        <f t="shared" si="178"/>
        <v>2.3683515338722982E-2</v>
      </c>
    </row>
    <row r="625" spans="1:31" x14ac:dyDescent="0.2">
      <c r="A625" s="9" t="s">
        <v>549</v>
      </c>
      <c r="B625" s="4" t="s">
        <v>550</v>
      </c>
      <c r="C625" s="37">
        <f t="shared" ref="C625:AE625" si="179">+C556</f>
        <v>2.2303136700817412E-2</v>
      </c>
      <c r="D625" s="37">
        <f t="shared" si="179"/>
        <v>2.5941981041127528E-2</v>
      </c>
      <c r="E625" s="37">
        <f t="shared" si="179"/>
        <v>1.6643148840099736E-2</v>
      </c>
      <c r="F625" s="37">
        <f t="shared" si="179"/>
        <v>1.8190864771916563E-2</v>
      </c>
      <c r="G625" s="37">
        <f t="shared" si="179"/>
        <v>1.0840648798638703E-2</v>
      </c>
      <c r="H625" s="37">
        <f t="shared" si="179"/>
        <v>1.1993376491743098E-2</v>
      </c>
      <c r="I625" s="37">
        <f t="shared" si="179"/>
        <v>1.398613714809047E-2</v>
      </c>
      <c r="J625" s="37">
        <f t="shared" si="179"/>
        <v>5.4293360866409471E-2</v>
      </c>
      <c r="K625" s="37">
        <f t="shared" si="179"/>
        <v>1.4598022761952732E-2</v>
      </c>
      <c r="L625" s="37">
        <f t="shared" si="179"/>
        <v>4.7054903761095931E-2</v>
      </c>
      <c r="M625" s="37">
        <f t="shared" si="179"/>
        <v>7.7875959133678237E-3</v>
      </c>
      <c r="N625" s="37">
        <f t="shared" si="179"/>
        <v>8.6832693353656957E-3</v>
      </c>
      <c r="O625" s="37">
        <f t="shared" si="179"/>
        <v>1.2524885588376123E-2</v>
      </c>
      <c r="P625" s="37">
        <f t="shared" si="179"/>
        <v>8.9079224203297315E-3</v>
      </c>
      <c r="Q625" s="37">
        <f t="shared" si="179"/>
        <v>7.8646988535978173E-3</v>
      </c>
      <c r="R625" s="37">
        <f t="shared" si="179"/>
        <v>2.462660842491329E-2</v>
      </c>
      <c r="S625" s="37">
        <f t="shared" si="179"/>
        <v>1.1337683724625918E-2</v>
      </c>
      <c r="T625" s="37">
        <f t="shared" si="179"/>
        <v>0.16649715040564009</v>
      </c>
      <c r="U625" s="37">
        <f t="shared" si="179"/>
        <v>2.129915908187063E-2</v>
      </c>
      <c r="V625" s="37">
        <f t="shared" si="179"/>
        <v>1.3639195520694935E-2</v>
      </c>
      <c r="W625" s="37">
        <f t="shared" si="179"/>
        <v>0.12656040358163997</v>
      </c>
      <c r="X625" s="37">
        <f t="shared" si="179"/>
        <v>7.5736695220472265E-3</v>
      </c>
      <c r="Y625" s="37">
        <f t="shared" si="179"/>
        <v>8.3363070591470564E-2</v>
      </c>
      <c r="Z625" s="37">
        <f t="shared" si="179"/>
        <v>6.5951389947253086E-3</v>
      </c>
      <c r="AA625" s="37">
        <f t="shared" si="179"/>
        <v>1.3100762965772549E-2</v>
      </c>
      <c r="AB625" s="37">
        <f t="shared" si="179"/>
        <v>7.9952004840299226E-2</v>
      </c>
      <c r="AC625" s="37">
        <f t="shared" si="179"/>
        <v>9.7977152461648544E-3</v>
      </c>
      <c r="AD625" s="37">
        <f t="shared" si="179"/>
        <v>0.23939695462064139</v>
      </c>
      <c r="AE625" s="37">
        <f t="shared" si="179"/>
        <v>2.3160231173542982E-2</v>
      </c>
    </row>
    <row r="626" spans="1:31" x14ac:dyDescent="0.2">
      <c r="A626" s="9" t="s">
        <v>668</v>
      </c>
      <c r="B626" s="4" t="s">
        <v>639</v>
      </c>
      <c r="C626" s="37">
        <f t="shared" ref="C626:AE626" si="180">+C559</f>
        <v>7.5540451913250458E-5</v>
      </c>
      <c r="D626" s="37">
        <f t="shared" si="180"/>
        <v>6.1040764785260307E-5</v>
      </c>
      <c r="E626" s="37">
        <f t="shared" si="180"/>
        <v>4.6455308274143143E-6</v>
      </c>
      <c r="F626" s="37">
        <f t="shared" si="180"/>
        <v>2.8677739069253808E-5</v>
      </c>
      <c r="G626" s="37">
        <f t="shared" si="180"/>
        <v>2.907582088007176E-5</v>
      </c>
      <c r="H626" s="37">
        <f t="shared" si="180"/>
        <v>3.1137082902831759E-5</v>
      </c>
      <c r="I626" s="37">
        <f t="shared" si="180"/>
        <v>1.6784695367603309E-5</v>
      </c>
      <c r="J626" s="37">
        <f t="shared" si="180"/>
        <v>7.2690484476082987E-5</v>
      </c>
      <c r="K626" s="37">
        <f t="shared" si="180"/>
        <v>2.2382079892547232E-5</v>
      </c>
      <c r="L626" s="37">
        <f t="shared" si="180"/>
        <v>1.5784549778269564E-4</v>
      </c>
      <c r="M626" s="37">
        <f t="shared" si="180"/>
        <v>9.8690727150326983E-6</v>
      </c>
      <c r="N626" s="37">
        <f t="shared" si="180"/>
        <v>3.7606145397599558E-5</v>
      </c>
      <c r="O626" s="37">
        <f t="shared" si="180"/>
        <v>1.9786437321869544E-4</v>
      </c>
      <c r="P626" s="37">
        <f t="shared" si="180"/>
        <v>4.859820000000001E-6</v>
      </c>
      <c r="Q626" s="37">
        <f t="shared" si="180"/>
        <v>6.6679200000000004E-5</v>
      </c>
      <c r="R626" s="37">
        <f t="shared" si="180"/>
        <v>1.5037659E-4</v>
      </c>
      <c r="S626" s="37">
        <f t="shared" si="180"/>
        <v>1.7860500000000005E-6</v>
      </c>
      <c r="T626" s="37">
        <f t="shared" si="180"/>
        <v>8.5390830000000011E-5</v>
      </c>
      <c r="U626" s="37">
        <f t="shared" si="180"/>
        <v>1.2515580000000003E-5</v>
      </c>
      <c r="V626" s="37">
        <f t="shared" si="180"/>
        <v>1.9732986000000003E-4</v>
      </c>
      <c r="W626" s="37">
        <f t="shared" si="180"/>
        <v>5.4917730000000013E-5</v>
      </c>
      <c r="X626" s="37">
        <f t="shared" si="180"/>
        <v>2.3769900000000008E-5</v>
      </c>
      <c r="Y626" s="37">
        <f t="shared" si="180"/>
        <v>1.7896221000000007E-4</v>
      </c>
      <c r="Z626" s="37">
        <f t="shared" si="180"/>
        <v>1.0813320000000002E-5</v>
      </c>
      <c r="AA626" s="37">
        <f t="shared" si="180"/>
        <v>4.1749470000000009E-5</v>
      </c>
      <c r="AB626" s="37">
        <f t="shared" si="180"/>
        <v>6.4324260000000021E-5</v>
      </c>
      <c r="AC626" s="37">
        <f t="shared" si="180"/>
        <v>1.9906740000000003E-5</v>
      </c>
      <c r="AD626" s="37">
        <f t="shared" si="180"/>
        <v>1.9533989160000001E-3</v>
      </c>
      <c r="AE626" s="37">
        <f t="shared" si="180"/>
        <v>4.8536460000000003E-5</v>
      </c>
    </row>
    <row r="627" spans="1:31" x14ac:dyDescent="0.2">
      <c r="A627" s="9" t="s">
        <v>678</v>
      </c>
      <c r="B627" s="4" t="s">
        <v>645</v>
      </c>
      <c r="C627" s="37">
        <f t="shared" ref="C627:AE627" si="181">+C562</f>
        <v>1.3325429880000001E-4</v>
      </c>
      <c r="D627" s="37">
        <f t="shared" si="181"/>
        <v>1.0545215688E-3</v>
      </c>
      <c r="E627" s="37">
        <f t="shared" si="181"/>
        <v>1.7195340959999999E-4</v>
      </c>
      <c r="F627" s="37">
        <f t="shared" si="181"/>
        <v>3.9323003580000001E-4</v>
      </c>
      <c r="G627" s="37">
        <f t="shared" si="181"/>
        <v>4.6622130660000001E-4</v>
      </c>
      <c r="H627" s="37">
        <f t="shared" si="181"/>
        <v>5.0341038300000002E-4</v>
      </c>
      <c r="I627" s="37">
        <f t="shared" si="181"/>
        <v>5.5246257359999995E-4</v>
      </c>
      <c r="J627" s="37">
        <f t="shared" si="181"/>
        <v>7.400537297999999E-4</v>
      </c>
      <c r="K627" s="37">
        <f t="shared" si="181"/>
        <v>1.1392594919999999E-3</v>
      </c>
      <c r="L627" s="37">
        <f t="shared" si="181"/>
        <v>1.8516267252E-3</v>
      </c>
      <c r="M627" s="37">
        <f t="shared" si="181"/>
        <v>1.0161728639999999E-4</v>
      </c>
      <c r="N627" s="37">
        <f t="shared" si="181"/>
        <v>1.3106397780000001E-4</v>
      </c>
      <c r="O627" s="37">
        <f t="shared" si="181"/>
        <v>6.4773229500000005E-4</v>
      </c>
      <c r="P627" s="37">
        <f t="shared" si="181"/>
        <v>3.9348019619999997E-4</v>
      </c>
      <c r="Q627" s="37">
        <f t="shared" si="181"/>
        <v>7.7274672299999997E-4</v>
      </c>
      <c r="R627" s="37">
        <f t="shared" si="181"/>
        <v>6.5046523499999996E-4</v>
      </c>
      <c r="S627" s="37">
        <f t="shared" si="181"/>
        <v>2.4618935880000003E-4</v>
      </c>
      <c r="T627" s="37">
        <f t="shared" si="181"/>
        <v>2.1556591559999998E-4</v>
      </c>
      <c r="U627" s="37">
        <f t="shared" si="181"/>
        <v>5.8435224120000008E-4</v>
      </c>
      <c r="V627" s="37">
        <f t="shared" si="181"/>
        <v>6.0003863639999998E-4</v>
      </c>
      <c r="W627" s="37">
        <f t="shared" si="181"/>
        <v>8.9987322599999989E-4</v>
      </c>
      <c r="X627" s="37">
        <f t="shared" si="181"/>
        <v>3.389065596E-4</v>
      </c>
      <c r="Y627" s="37">
        <f t="shared" si="181"/>
        <v>1.1332213955999998E-3</v>
      </c>
      <c r="Z627" s="37">
        <f t="shared" si="181"/>
        <v>2.085260436E-4</v>
      </c>
      <c r="AA627" s="37">
        <f t="shared" si="181"/>
        <v>2.2001952369600004E-4</v>
      </c>
      <c r="AB627" s="37">
        <f t="shared" si="181"/>
        <v>2.3280498870299998E-3</v>
      </c>
      <c r="AC627" s="37">
        <f t="shared" si="181"/>
        <v>4.1450768150399998E-4</v>
      </c>
      <c r="AD627" s="37">
        <f t="shared" si="181"/>
        <v>4.5548688720780002E-3</v>
      </c>
      <c r="AE627" s="37">
        <f t="shared" si="181"/>
        <v>4.7474770517999987E-4</v>
      </c>
    </row>
    <row r="628" spans="1:31" x14ac:dyDescent="0.2">
      <c r="A628" s="9" t="s">
        <v>688</v>
      </c>
      <c r="B628" s="4" t="s">
        <v>651</v>
      </c>
      <c r="C628" s="37">
        <f t="shared" ref="C628:AE628" si="182">+C565</f>
        <v>0</v>
      </c>
      <c r="D628" s="37">
        <f t="shared" si="182"/>
        <v>0</v>
      </c>
      <c r="E628" s="37">
        <f t="shared" si="182"/>
        <v>0</v>
      </c>
      <c r="F628" s="37">
        <f t="shared" si="182"/>
        <v>0</v>
      </c>
      <c r="G628" s="37">
        <f t="shared" si="182"/>
        <v>0</v>
      </c>
      <c r="H628" s="37">
        <f t="shared" si="182"/>
        <v>0</v>
      </c>
      <c r="I628" s="37">
        <f t="shared" si="182"/>
        <v>0</v>
      </c>
      <c r="J628" s="37">
        <f t="shared" si="182"/>
        <v>0</v>
      </c>
      <c r="K628" s="37">
        <f t="shared" si="182"/>
        <v>0</v>
      </c>
      <c r="L628" s="37">
        <f t="shared" si="182"/>
        <v>0</v>
      </c>
      <c r="M628" s="37">
        <f t="shared" si="182"/>
        <v>0</v>
      </c>
      <c r="N628" s="37">
        <f t="shared" si="182"/>
        <v>0</v>
      </c>
      <c r="O628" s="37">
        <f t="shared" si="182"/>
        <v>0</v>
      </c>
      <c r="P628" s="37">
        <f t="shared" si="182"/>
        <v>0</v>
      </c>
      <c r="Q628" s="37">
        <f t="shared" si="182"/>
        <v>0</v>
      </c>
      <c r="R628" s="37">
        <f t="shared" si="182"/>
        <v>0</v>
      </c>
      <c r="S628" s="37">
        <f t="shared" si="182"/>
        <v>0</v>
      </c>
      <c r="T628" s="37">
        <f t="shared" si="182"/>
        <v>0</v>
      </c>
      <c r="U628" s="37">
        <f t="shared" si="182"/>
        <v>0</v>
      </c>
      <c r="V628" s="37">
        <f t="shared" si="182"/>
        <v>0</v>
      </c>
      <c r="W628" s="37">
        <f t="shared" si="182"/>
        <v>0</v>
      </c>
      <c r="X628" s="37">
        <f t="shared" si="182"/>
        <v>0</v>
      </c>
      <c r="Y628" s="37">
        <f t="shared" si="182"/>
        <v>0</v>
      </c>
      <c r="Z628" s="37">
        <f t="shared" si="182"/>
        <v>0</v>
      </c>
      <c r="AA628" s="37">
        <f t="shared" si="182"/>
        <v>0</v>
      </c>
      <c r="AB628" s="37">
        <f t="shared" si="182"/>
        <v>0</v>
      </c>
      <c r="AC628" s="37">
        <f t="shared" si="182"/>
        <v>0</v>
      </c>
      <c r="AD628" s="37">
        <f t="shared" si="182"/>
        <v>0</v>
      </c>
      <c r="AE628" s="37">
        <f t="shared" si="18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3">+C568</f>
        <v>0</v>
      </c>
      <c r="D629" s="37">
        <f t="shared" si="183"/>
        <v>0</v>
      </c>
      <c r="E629" s="37">
        <f t="shared" si="183"/>
        <v>0</v>
      </c>
      <c r="F629" s="37">
        <f t="shared" si="183"/>
        <v>0</v>
      </c>
      <c r="G629" s="37">
        <f t="shared" si="183"/>
        <v>0</v>
      </c>
      <c r="H629" s="37">
        <f t="shared" si="183"/>
        <v>0</v>
      </c>
      <c r="I629" s="37">
        <f t="shared" si="183"/>
        <v>0</v>
      </c>
      <c r="J629" s="37">
        <f t="shared" si="183"/>
        <v>0</v>
      </c>
      <c r="K629" s="37">
        <f t="shared" si="183"/>
        <v>0</v>
      </c>
      <c r="L629" s="37">
        <f t="shared" si="183"/>
        <v>0</v>
      </c>
      <c r="M629" s="37">
        <f t="shared" si="183"/>
        <v>0</v>
      </c>
      <c r="N629" s="37">
        <f t="shared" si="183"/>
        <v>0</v>
      </c>
      <c r="O629" s="37">
        <f t="shared" si="183"/>
        <v>0</v>
      </c>
      <c r="P629" s="37">
        <f t="shared" si="183"/>
        <v>0</v>
      </c>
      <c r="Q629" s="37">
        <f t="shared" si="183"/>
        <v>0</v>
      </c>
      <c r="R629" s="37">
        <f t="shared" si="183"/>
        <v>0</v>
      </c>
      <c r="S629" s="37">
        <f t="shared" si="183"/>
        <v>0</v>
      </c>
      <c r="T629" s="37">
        <f t="shared" si="183"/>
        <v>0</v>
      </c>
      <c r="U629" s="37">
        <f t="shared" si="183"/>
        <v>0</v>
      </c>
      <c r="V629" s="37">
        <f t="shared" si="183"/>
        <v>0</v>
      </c>
      <c r="W629" s="37">
        <f t="shared" si="183"/>
        <v>0</v>
      </c>
      <c r="X629" s="37">
        <f t="shared" si="183"/>
        <v>0</v>
      </c>
      <c r="Y629" s="37">
        <f t="shared" si="183"/>
        <v>0</v>
      </c>
      <c r="Z629" s="37">
        <f t="shared" si="183"/>
        <v>0</v>
      </c>
      <c r="AA629" s="37">
        <f t="shared" si="183"/>
        <v>0</v>
      </c>
      <c r="AB629" s="37">
        <f t="shared" si="183"/>
        <v>0</v>
      </c>
      <c r="AC629" s="37">
        <f t="shared" si="183"/>
        <v>0</v>
      </c>
      <c r="AD629" s="37">
        <f t="shared" si="183"/>
        <v>0</v>
      </c>
      <c r="AE629" s="37">
        <f t="shared" si="18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4">+C571</f>
        <v>0</v>
      </c>
      <c r="D630" s="37">
        <f t="shared" si="184"/>
        <v>0</v>
      </c>
      <c r="E630" s="37">
        <f t="shared" si="184"/>
        <v>0</v>
      </c>
      <c r="F630" s="37">
        <f t="shared" si="184"/>
        <v>0</v>
      </c>
      <c r="G630" s="37">
        <f t="shared" si="184"/>
        <v>0</v>
      </c>
      <c r="H630" s="37">
        <f t="shared" si="184"/>
        <v>0</v>
      </c>
      <c r="I630" s="37">
        <f t="shared" si="184"/>
        <v>0</v>
      </c>
      <c r="J630" s="37">
        <f t="shared" si="184"/>
        <v>0</v>
      </c>
      <c r="K630" s="37">
        <f t="shared" si="184"/>
        <v>0</v>
      </c>
      <c r="L630" s="37">
        <f t="shared" si="184"/>
        <v>0</v>
      </c>
      <c r="M630" s="37">
        <f t="shared" si="184"/>
        <v>0</v>
      </c>
      <c r="N630" s="37">
        <f t="shared" si="184"/>
        <v>0</v>
      </c>
      <c r="O630" s="37">
        <f t="shared" si="184"/>
        <v>0</v>
      </c>
      <c r="P630" s="37">
        <f t="shared" si="184"/>
        <v>0</v>
      </c>
      <c r="Q630" s="37">
        <f t="shared" si="184"/>
        <v>0</v>
      </c>
      <c r="R630" s="37">
        <f t="shared" si="184"/>
        <v>0</v>
      </c>
      <c r="S630" s="37">
        <f t="shared" si="184"/>
        <v>0</v>
      </c>
      <c r="T630" s="37">
        <f t="shared" si="184"/>
        <v>0</v>
      </c>
      <c r="U630" s="37">
        <f t="shared" si="184"/>
        <v>0</v>
      </c>
      <c r="V630" s="37">
        <f t="shared" si="184"/>
        <v>0</v>
      </c>
      <c r="W630" s="37">
        <f t="shared" si="184"/>
        <v>0</v>
      </c>
      <c r="X630" s="37">
        <f t="shared" si="184"/>
        <v>0</v>
      </c>
      <c r="Y630" s="37">
        <f t="shared" si="184"/>
        <v>0</v>
      </c>
      <c r="Z630" s="37">
        <f t="shared" si="184"/>
        <v>0</v>
      </c>
      <c r="AA630" s="37">
        <f t="shared" si="184"/>
        <v>0</v>
      </c>
      <c r="AB630" s="37">
        <f t="shared" si="184"/>
        <v>0</v>
      </c>
      <c r="AC630" s="37">
        <f t="shared" si="184"/>
        <v>0</v>
      </c>
      <c r="AD630" s="37">
        <f t="shared" si="184"/>
        <v>0</v>
      </c>
      <c r="AE630" s="37">
        <f t="shared" si="18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5">+C634+C635+C636+C637+C638</f>
        <v>2.6277050062289434E-2</v>
      </c>
      <c r="D633" s="28">
        <f t="shared" si="185"/>
        <v>2.5522729334468409E-2</v>
      </c>
      <c r="E633" s="28">
        <f t="shared" si="185"/>
        <v>2.6082521841073573E-2</v>
      </c>
      <c r="F633" s="28">
        <f t="shared" si="185"/>
        <v>2.6452524066758912E-2</v>
      </c>
      <c r="G633" s="28">
        <f t="shared" si="185"/>
        <v>2.6453136317503245E-2</v>
      </c>
      <c r="H633" s="28">
        <f t="shared" si="185"/>
        <v>2.5695335612745254E-2</v>
      </c>
      <c r="I633" s="28">
        <f t="shared" si="185"/>
        <v>2.4395567163610583E-2</v>
      </c>
      <c r="J633" s="28">
        <f t="shared" si="185"/>
        <v>2.309646645696534E-2</v>
      </c>
      <c r="K633" s="28">
        <f t="shared" si="185"/>
        <v>2.1931343225952415E-2</v>
      </c>
      <c r="L633" s="28">
        <f t="shared" si="185"/>
        <v>2.2661421103533353E-2</v>
      </c>
      <c r="M633" s="28">
        <f t="shared" si="185"/>
        <v>2.3702849892792189E-2</v>
      </c>
      <c r="N633" s="28">
        <f t="shared" si="185"/>
        <v>1.4964897584334527E-2</v>
      </c>
      <c r="O633" s="28">
        <f t="shared" si="185"/>
        <v>1.2207853061240446E-2</v>
      </c>
      <c r="P633" s="28">
        <f t="shared" si="185"/>
        <v>1.231266256282661E-2</v>
      </c>
      <c r="Q633" s="28">
        <f t="shared" si="185"/>
        <v>1.2559128726893144E-2</v>
      </c>
      <c r="R633" s="28">
        <f t="shared" si="185"/>
        <v>1.1877329878221373E-2</v>
      </c>
      <c r="S633" s="28">
        <f t="shared" si="185"/>
        <v>1.1402103591858344E-2</v>
      </c>
      <c r="T633" s="28">
        <f t="shared" si="185"/>
        <v>1.0881481586843943E-2</v>
      </c>
      <c r="U633" s="28">
        <f t="shared" si="185"/>
        <v>1.0857688861307165E-2</v>
      </c>
      <c r="V633" s="28">
        <f t="shared" si="185"/>
        <v>1.0669425308146756E-2</v>
      </c>
      <c r="W633" s="28">
        <f t="shared" si="185"/>
        <v>9.3895858922125996E-3</v>
      </c>
      <c r="X633" s="28">
        <f t="shared" si="185"/>
        <v>8.9635803299270324E-3</v>
      </c>
      <c r="Y633" s="28">
        <f t="shared" si="185"/>
        <v>9.1786485338223953E-3</v>
      </c>
      <c r="Z633" s="28">
        <f t="shared" si="185"/>
        <v>9.8022084434452976E-3</v>
      </c>
      <c r="AA633" s="28">
        <f t="shared" si="185"/>
        <v>9.4184090792038978E-3</v>
      </c>
      <c r="AB633" s="28">
        <f t="shared" si="185"/>
        <v>9.1442135082919988E-3</v>
      </c>
      <c r="AC633" s="28">
        <f t="shared" si="185"/>
        <v>8.8846084947109428E-3</v>
      </c>
      <c r="AD633" s="28">
        <f t="shared" si="185"/>
        <v>9.0883910961721773E-3</v>
      </c>
      <c r="AE633" s="28">
        <f t="shared" si="185"/>
        <v>9.2584952466870703E-3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6">+C578</f>
        <v>0</v>
      </c>
      <c r="D635" s="37">
        <f t="shared" si="186"/>
        <v>0</v>
      </c>
      <c r="E635" s="37">
        <f t="shared" si="186"/>
        <v>0</v>
      </c>
      <c r="F635" s="37">
        <f t="shared" si="186"/>
        <v>0</v>
      </c>
      <c r="G635" s="37">
        <f t="shared" si="186"/>
        <v>0</v>
      </c>
      <c r="H635" s="37">
        <f t="shared" si="186"/>
        <v>0</v>
      </c>
      <c r="I635" s="37">
        <f t="shared" si="186"/>
        <v>0</v>
      </c>
      <c r="J635" s="37">
        <f t="shared" si="186"/>
        <v>0</v>
      </c>
      <c r="K635" s="37">
        <f t="shared" si="186"/>
        <v>0</v>
      </c>
      <c r="L635" s="37">
        <f t="shared" si="186"/>
        <v>0</v>
      </c>
      <c r="M635" s="37">
        <f t="shared" si="186"/>
        <v>0</v>
      </c>
      <c r="N635" s="37">
        <f t="shared" si="186"/>
        <v>0</v>
      </c>
      <c r="O635" s="37">
        <f t="shared" si="186"/>
        <v>0</v>
      </c>
      <c r="P635" s="37">
        <f t="shared" si="186"/>
        <v>0</v>
      </c>
      <c r="Q635" s="37">
        <f t="shared" si="186"/>
        <v>0</v>
      </c>
      <c r="R635" s="37">
        <f t="shared" si="186"/>
        <v>0</v>
      </c>
      <c r="S635" s="37">
        <f t="shared" ref="D635:AE636" si="187">+S578</f>
        <v>0</v>
      </c>
      <c r="T635" s="37">
        <f t="shared" si="187"/>
        <v>0</v>
      </c>
      <c r="U635" s="37">
        <f t="shared" si="187"/>
        <v>0</v>
      </c>
      <c r="V635" s="37">
        <f t="shared" si="187"/>
        <v>0</v>
      </c>
      <c r="W635" s="37">
        <f t="shared" si="187"/>
        <v>0</v>
      </c>
      <c r="X635" s="37">
        <f t="shared" si="187"/>
        <v>0</v>
      </c>
      <c r="Y635" s="37">
        <f t="shared" si="187"/>
        <v>0</v>
      </c>
      <c r="Z635" s="37">
        <f t="shared" si="187"/>
        <v>0</v>
      </c>
      <c r="AA635" s="37">
        <f t="shared" si="187"/>
        <v>0</v>
      </c>
      <c r="AB635" s="37">
        <f t="shared" si="187"/>
        <v>0</v>
      </c>
      <c r="AC635" s="37">
        <f t="shared" si="187"/>
        <v>0</v>
      </c>
      <c r="AD635" s="37">
        <f t="shared" si="187"/>
        <v>0</v>
      </c>
      <c r="AE635" s="37">
        <f t="shared" si="187"/>
        <v>0</v>
      </c>
    </row>
    <row r="636" spans="1:31" x14ac:dyDescent="0.2">
      <c r="A636" s="9" t="s">
        <v>730</v>
      </c>
      <c r="B636" s="4" t="s">
        <v>731</v>
      </c>
      <c r="C636" s="37">
        <f t="shared" si="186"/>
        <v>1.2576845228279019E-3</v>
      </c>
      <c r="D636" s="37">
        <f t="shared" si="187"/>
        <v>1.2775937965596035E-3</v>
      </c>
      <c r="E636" s="37">
        <f t="shared" si="187"/>
        <v>1.2601817677774575E-3</v>
      </c>
      <c r="F636" s="37">
        <f t="shared" si="187"/>
        <v>1.2760183062639351E-3</v>
      </c>
      <c r="G636" s="37">
        <f t="shared" si="187"/>
        <v>1.2836456657595403E-3</v>
      </c>
      <c r="H636" s="37">
        <f t="shared" si="187"/>
        <v>1.3113611210380204E-3</v>
      </c>
      <c r="I636" s="37">
        <f t="shared" si="187"/>
        <v>1.3388580948610115E-3</v>
      </c>
      <c r="J636" s="37">
        <f t="shared" si="187"/>
        <v>1.3698042508645907E-3</v>
      </c>
      <c r="K636" s="37">
        <f t="shared" si="187"/>
        <v>1.3830151581368804E-3</v>
      </c>
      <c r="L636" s="37">
        <f t="shared" si="187"/>
        <v>1.3676575360835159E-3</v>
      </c>
      <c r="M636" s="37">
        <f t="shared" si="187"/>
        <v>1.3852690352542684E-3</v>
      </c>
      <c r="N636" s="37">
        <f t="shared" si="187"/>
        <v>1.3898215814097579E-3</v>
      </c>
      <c r="O636" s="37">
        <f t="shared" si="187"/>
        <v>1.4631709242713716E-3</v>
      </c>
      <c r="P636" s="37">
        <f t="shared" si="187"/>
        <v>1.5815978708654131E-3</v>
      </c>
      <c r="Q636" s="37">
        <f t="shared" si="187"/>
        <v>1.6559343748283801E-3</v>
      </c>
      <c r="R636" s="37">
        <f t="shared" si="187"/>
        <v>1.7046890690543871E-3</v>
      </c>
      <c r="S636" s="37">
        <f t="shared" si="187"/>
        <v>1.8816178948441282E-3</v>
      </c>
      <c r="T636" s="37">
        <f t="shared" si="187"/>
        <v>2.0610413613966062E-3</v>
      </c>
      <c r="U636" s="37">
        <f t="shared" si="187"/>
        <v>2.1956250860084006E-3</v>
      </c>
      <c r="V636" s="37">
        <f t="shared" si="187"/>
        <v>2.2158447741256371E-3</v>
      </c>
      <c r="W636" s="37">
        <f t="shared" si="187"/>
        <v>2.223245556939874E-3</v>
      </c>
      <c r="X636" s="37">
        <f t="shared" si="187"/>
        <v>2.220784969585902E-3</v>
      </c>
      <c r="Y636" s="37">
        <f t="shared" si="187"/>
        <v>2.2123031222548791E-3</v>
      </c>
      <c r="Z636" s="37">
        <f t="shared" si="187"/>
        <v>2.2290944793145742E-3</v>
      </c>
      <c r="AA636" s="37">
        <f t="shared" si="187"/>
        <v>2.2957433249031298E-3</v>
      </c>
      <c r="AB636" s="37">
        <f t="shared" si="187"/>
        <v>2.3673017590580456E-3</v>
      </c>
      <c r="AC636" s="37">
        <f t="shared" si="187"/>
        <v>2.437711982205445E-3</v>
      </c>
      <c r="AD636" s="37">
        <f t="shared" si="187"/>
        <v>2.4247161189168854E-3</v>
      </c>
      <c r="AE636" s="37">
        <f t="shared" si="187"/>
        <v>2.5564498184616441E-3</v>
      </c>
    </row>
    <row r="637" spans="1:31" x14ac:dyDescent="0.2">
      <c r="A637" s="9" t="s">
        <v>736</v>
      </c>
      <c r="B637" s="4" t="s">
        <v>737</v>
      </c>
      <c r="C637" s="37">
        <f>+C580</f>
        <v>2.5019365539461533E-2</v>
      </c>
      <c r="D637" s="37">
        <f t="shared" ref="D637:AE637" si="188">+D580</f>
        <v>2.4245135537908805E-2</v>
      </c>
      <c r="E637" s="37">
        <f t="shared" si="188"/>
        <v>2.4822340073296114E-2</v>
      </c>
      <c r="F637" s="37">
        <f t="shared" si="188"/>
        <v>2.5176505760494978E-2</v>
      </c>
      <c r="G637" s="37">
        <f t="shared" si="188"/>
        <v>2.5169490651743703E-2</v>
      </c>
      <c r="H637" s="37">
        <f t="shared" si="188"/>
        <v>2.4383974491707233E-2</v>
      </c>
      <c r="I637" s="37">
        <f t="shared" si="188"/>
        <v>2.3056709068749574E-2</v>
      </c>
      <c r="J637" s="37">
        <f t="shared" si="188"/>
        <v>2.1726662206100748E-2</v>
      </c>
      <c r="K637" s="37">
        <f t="shared" si="188"/>
        <v>2.0548328067815536E-2</v>
      </c>
      <c r="L637" s="37">
        <f t="shared" si="188"/>
        <v>2.1293763567449837E-2</v>
      </c>
      <c r="M637" s="37">
        <f t="shared" si="188"/>
        <v>2.2317580857537919E-2</v>
      </c>
      <c r="N637" s="37">
        <f t="shared" si="188"/>
        <v>1.3575076002924768E-2</v>
      </c>
      <c r="O637" s="37">
        <f t="shared" si="188"/>
        <v>1.0744682136969075E-2</v>
      </c>
      <c r="P637" s="37">
        <f t="shared" si="188"/>
        <v>1.0731064691961197E-2</v>
      </c>
      <c r="Q637" s="37">
        <f t="shared" si="188"/>
        <v>1.0903194352064764E-2</v>
      </c>
      <c r="R637" s="37">
        <f t="shared" si="188"/>
        <v>1.0172640809166985E-2</v>
      </c>
      <c r="S637" s="37">
        <f t="shared" si="188"/>
        <v>9.5204856970142158E-3</v>
      </c>
      <c r="T637" s="37">
        <f t="shared" si="188"/>
        <v>8.8204402254473367E-3</v>
      </c>
      <c r="U637" s="37">
        <f t="shared" si="188"/>
        <v>8.6620637752987638E-3</v>
      </c>
      <c r="V637" s="37">
        <f t="shared" si="188"/>
        <v>8.4535805340211195E-3</v>
      </c>
      <c r="W637" s="37">
        <f t="shared" si="188"/>
        <v>7.1663403352727256E-3</v>
      </c>
      <c r="X637" s="37">
        <f t="shared" si="188"/>
        <v>6.7427953603411304E-3</v>
      </c>
      <c r="Y637" s="37">
        <f t="shared" si="188"/>
        <v>6.9663454115675167E-3</v>
      </c>
      <c r="Z637" s="37">
        <f t="shared" si="188"/>
        <v>7.5731139641307234E-3</v>
      </c>
      <c r="AA637" s="37">
        <f t="shared" si="188"/>
        <v>7.1226657543007679E-3</v>
      </c>
      <c r="AB637" s="37">
        <f t="shared" si="188"/>
        <v>6.7769117492339527E-3</v>
      </c>
      <c r="AC637" s="37">
        <f t="shared" si="188"/>
        <v>6.4468965125054978E-3</v>
      </c>
      <c r="AD637" s="37">
        <f t="shared" si="188"/>
        <v>6.663674977255292E-3</v>
      </c>
      <c r="AE637" s="37">
        <f t="shared" si="188"/>
        <v>6.7020454282254267E-3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89">+C642+C643</f>
        <v>0</v>
      </c>
      <c r="D641" s="21">
        <f t="shared" si="189"/>
        <v>0</v>
      </c>
      <c r="E641" s="21">
        <f t="shared" si="189"/>
        <v>0</v>
      </c>
      <c r="F641" s="21">
        <f t="shared" si="189"/>
        <v>0</v>
      </c>
      <c r="G641" s="21">
        <f t="shared" si="189"/>
        <v>0</v>
      </c>
      <c r="H641" s="21">
        <f t="shared" si="189"/>
        <v>0</v>
      </c>
      <c r="I641" s="21">
        <f t="shared" si="189"/>
        <v>0</v>
      </c>
      <c r="J641" s="21">
        <f t="shared" si="189"/>
        <v>0</v>
      </c>
      <c r="K641" s="21">
        <f t="shared" si="189"/>
        <v>0</v>
      </c>
      <c r="L641" s="21">
        <f t="shared" si="189"/>
        <v>0</v>
      </c>
      <c r="M641" s="21">
        <f t="shared" si="189"/>
        <v>0</v>
      </c>
      <c r="N641" s="21">
        <f t="shared" si="189"/>
        <v>0</v>
      </c>
      <c r="O641" s="21">
        <f t="shared" si="189"/>
        <v>0</v>
      </c>
      <c r="P641" s="21">
        <f t="shared" si="189"/>
        <v>0</v>
      </c>
      <c r="Q641" s="21">
        <f t="shared" si="189"/>
        <v>0</v>
      </c>
      <c r="R641" s="21">
        <f t="shared" si="189"/>
        <v>0</v>
      </c>
      <c r="S641" s="21">
        <f t="shared" si="189"/>
        <v>0</v>
      </c>
      <c r="T641" s="21">
        <f t="shared" si="189"/>
        <v>0</v>
      </c>
      <c r="U641" s="21">
        <f t="shared" si="189"/>
        <v>0</v>
      </c>
      <c r="V641" s="21">
        <f t="shared" si="189"/>
        <v>0</v>
      </c>
      <c r="W641" s="21">
        <f t="shared" si="189"/>
        <v>0</v>
      </c>
      <c r="X641" s="21">
        <f t="shared" si="189"/>
        <v>0</v>
      </c>
      <c r="Y641" s="21">
        <f t="shared" si="189"/>
        <v>0</v>
      </c>
      <c r="Z641" s="21">
        <f t="shared" si="189"/>
        <v>0</v>
      </c>
      <c r="AA641" s="21">
        <f t="shared" si="189"/>
        <v>0</v>
      </c>
      <c r="AB641" s="21">
        <f t="shared" si="189"/>
        <v>0</v>
      </c>
      <c r="AC641" s="21">
        <f t="shared" si="189"/>
        <v>0</v>
      </c>
      <c r="AD641" s="21">
        <f t="shared" si="189"/>
        <v>0</v>
      </c>
      <c r="AE641" s="21">
        <f t="shared" si="189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0">+C585</f>
        <v>0</v>
      </c>
      <c r="D642" s="37">
        <f t="shared" si="190"/>
        <v>0</v>
      </c>
      <c r="E642" s="37">
        <f t="shared" si="190"/>
        <v>0</v>
      </c>
      <c r="F642" s="37">
        <f t="shared" si="190"/>
        <v>0</v>
      </c>
      <c r="G642" s="37">
        <f t="shared" si="190"/>
        <v>0</v>
      </c>
      <c r="H642" s="37">
        <f t="shared" si="190"/>
        <v>0</v>
      </c>
      <c r="I642" s="37">
        <f t="shared" si="190"/>
        <v>0</v>
      </c>
      <c r="J642" s="37">
        <f t="shared" si="190"/>
        <v>0</v>
      </c>
      <c r="K642" s="37">
        <f t="shared" si="190"/>
        <v>0</v>
      </c>
      <c r="L642" s="37">
        <f t="shared" si="190"/>
        <v>0</v>
      </c>
      <c r="M642" s="37">
        <f t="shared" si="190"/>
        <v>0</v>
      </c>
      <c r="N642" s="37">
        <f t="shared" si="190"/>
        <v>0</v>
      </c>
      <c r="O642" s="37">
        <f t="shared" si="190"/>
        <v>0</v>
      </c>
      <c r="P642" s="37">
        <f t="shared" si="190"/>
        <v>0</v>
      </c>
      <c r="Q642" s="37">
        <f t="shared" si="190"/>
        <v>0</v>
      </c>
      <c r="R642" s="37">
        <f t="shared" si="190"/>
        <v>0</v>
      </c>
      <c r="S642" s="37">
        <f t="shared" ref="D642:AE644" si="191">+S585</f>
        <v>0</v>
      </c>
      <c r="T642" s="37">
        <f t="shared" si="191"/>
        <v>0</v>
      </c>
      <c r="U642" s="37">
        <f t="shared" si="191"/>
        <v>0</v>
      </c>
      <c r="V642" s="37">
        <f t="shared" si="191"/>
        <v>0</v>
      </c>
      <c r="W642" s="37">
        <f t="shared" si="191"/>
        <v>0</v>
      </c>
      <c r="X642" s="37">
        <f t="shared" si="191"/>
        <v>0</v>
      </c>
      <c r="Y642" s="37">
        <f t="shared" si="191"/>
        <v>0</v>
      </c>
      <c r="Z642" s="37">
        <f t="shared" si="191"/>
        <v>0</v>
      </c>
      <c r="AA642" s="37">
        <f t="shared" si="191"/>
        <v>0</v>
      </c>
      <c r="AB642" s="37">
        <f t="shared" si="191"/>
        <v>0</v>
      </c>
      <c r="AC642" s="37">
        <f t="shared" si="191"/>
        <v>0</v>
      </c>
      <c r="AD642" s="37">
        <f t="shared" si="191"/>
        <v>0</v>
      </c>
      <c r="AE642" s="37">
        <f t="shared" si="191"/>
        <v>0</v>
      </c>
    </row>
    <row r="643" spans="1:31" x14ac:dyDescent="0.2">
      <c r="A643" s="9" t="s">
        <v>224</v>
      </c>
      <c r="B643" s="4" t="s">
        <v>225</v>
      </c>
      <c r="C643" s="37">
        <f t="shared" si="190"/>
        <v>0</v>
      </c>
      <c r="D643" s="37">
        <f t="shared" si="191"/>
        <v>0</v>
      </c>
      <c r="E643" s="37">
        <f t="shared" si="191"/>
        <v>0</v>
      </c>
      <c r="F643" s="37">
        <f t="shared" si="191"/>
        <v>0</v>
      </c>
      <c r="G643" s="37">
        <f t="shared" si="191"/>
        <v>0</v>
      </c>
      <c r="H643" s="37">
        <f t="shared" si="191"/>
        <v>0</v>
      </c>
      <c r="I643" s="37">
        <f t="shared" si="191"/>
        <v>0</v>
      </c>
      <c r="J643" s="37">
        <f t="shared" si="191"/>
        <v>0</v>
      </c>
      <c r="K643" s="37">
        <f t="shared" si="191"/>
        <v>0</v>
      </c>
      <c r="L643" s="37">
        <f t="shared" si="191"/>
        <v>0</v>
      </c>
      <c r="M643" s="37">
        <f t="shared" si="191"/>
        <v>0</v>
      </c>
      <c r="N643" s="37">
        <f t="shared" si="191"/>
        <v>0</v>
      </c>
      <c r="O643" s="37">
        <f t="shared" si="191"/>
        <v>0</v>
      </c>
      <c r="P643" s="37">
        <f t="shared" si="191"/>
        <v>0</v>
      </c>
      <c r="Q643" s="37">
        <f t="shared" si="191"/>
        <v>0</v>
      </c>
      <c r="R643" s="37">
        <f t="shared" si="191"/>
        <v>0</v>
      </c>
      <c r="S643" s="37">
        <f t="shared" si="191"/>
        <v>0</v>
      </c>
      <c r="T643" s="37">
        <f t="shared" si="191"/>
        <v>0</v>
      </c>
      <c r="U643" s="37">
        <f t="shared" si="191"/>
        <v>0</v>
      </c>
      <c r="V643" s="37">
        <f t="shared" si="191"/>
        <v>0</v>
      </c>
      <c r="W643" s="37">
        <f t="shared" si="191"/>
        <v>0</v>
      </c>
      <c r="X643" s="37">
        <f t="shared" si="191"/>
        <v>0</v>
      </c>
      <c r="Y643" s="37">
        <f t="shared" si="191"/>
        <v>0</v>
      </c>
      <c r="Z643" s="37">
        <f t="shared" si="191"/>
        <v>0</v>
      </c>
      <c r="AA643" s="37">
        <f t="shared" si="191"/>
        <v>0</v>
      </c>
      <c r="AB643" s="37">
        <f t="shared" si="191"/>
        <v>0</v>
      </c>
      <c r="AC643" s="37">
        <f t="shared" si="191"/>
        <v>0</v>
      </c>
      <c r="AD643" s="37">
        <f t="shared" si="191"/>
        <v>0</v>
      </c>
      <c r="AE643" s="37">
        <f t="shared" si="191"/>
        <v>0</v>
      </c>
    </row>
    <row r="644" spans="1:31" x14ac:dyDescent="0.2">
      <c r="A644" s="9" t="s">
        <v>226</v>
      </c>
      <c r="B644" s="4" t="s">
        <v>141</v>
      </c>
      <c r="C644" s="37">
        <f t="shared" si="190"/>
        <v>0</v>
      </c>
      <c r="D644" s="37">
        <f t="shared" si="191"/>
        <v>0</v>
      </c>
      <c r="E644" s="37">
        <f t="shared" si="191"/>
        <v>0</v>
      </c>
      <c r="F644" s="37">
        <f t="shared" si="191"/>
        <v>0</v>
      </c>
      <c r="G644" s="37">
        <f t="shared" si="191"/>
        <v>0</v>
      </c>
      <c r="H644" s="37">
        <f t="shared" si="191"/>
        <v>0</v>
      </c>
      <c r="I644" s="37">
        <f t="shared" si="191"/>
        <v>0</v>
      </c>
      <c r="J644" s="37">
        <f t="shared" si="191"/>
        <v>0</v>
      </c>
      <c r="K644" s="37">
        <f t="shared" si="191"/>
        <v>0</v>
      </c>
      <c r="L644" s="37">
        <f t="shared" si="191"/>
        <v>0</v>
      </c>
      <c r="M644" s="37">
        <f t="shared" si="191"/>
        <v>0</v>
      </c>
      <c r="N644" s="37">
        <f t="shared" si="191"/>
        <v>0</v>
      </c>
      <c r="O644" s="37">
        <f t="shared" si="191"/>
        <v>0</v>
      </c>
      <c r="P644" s="37">
        <f t="shared" si="191"/>
        <v>0</v>
      </c>
      <c r="Q644" s="37">
        <f t="shared" si="191"/>
        <v>0</v>
      </c>
      <c r="R644" s="37">
        <f t="shared" si="191"/>
        <v>0</v>
      </c>
      <c r="S644" s="37">
        <f t="shared" si="191"/>
        <v>0</v>
      </c>
      <c r="T644" s="37">
        <f t="shared" si="191"/>
        <v>0</v>
      </c>
      <c r="U644" s="37">
        <f t="shared" si="191"/>
        <v>0</v>
      </c>
      <c r="V644" s="37">
        <f t="shared" si="191"/>
        <v>0</v>
      </c>
      <c r="W644" s="37">
        <f t="shared" si="191"/>
        <v>0</v>
      </c>
      <c r="X644" s="37">
        <f t="shared" si="191"/>
        <v>0</v>
      </c>
      <c r="Y644" s="37">
        <f t="shared" si="191"/>
        <v>0</v>
      </c>
      <c r="Z644" s="37">
        <f t="shared" si="191"/>
        <v>0</v>
      </c>
      <c r="AA644" s="37">
        <f t="shared" si="191"/>
        <v>0</v>
      </c>
      <c r="AB644" s="37">
        <f t="shared" si="191"/>
        <v>0</v>
      </c>
      <c r="AC644" s="37">
        <f t="shared" si="191"/>
        <v>0</v>
      </c>
      <c r="AD644" s="37">
        <f t="shared" si="191"/>
        <v>0</v>
      </c>
      <c r="AE644" s="37">
        <f t="shared" si="191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2">+C656-C4</f>
        <v>0</v>
      </c>
      <c r="D654" s="70">
        <f t="shared" si="192"/>
        <v>0</v>
      </c>
      <c r="E654" s="70">
        <f t="shared" si="192"/>
        <v>0</v>
      </c>
      <c r="F654" s="70">
        <f t="shared" si="192"/>
        <v>0</v>
      </c>
      <c r="G654" s="70">
        <f t="shared" si="192"/>
        <v>0</v>
      </c>
      <c r="H654" s="70">
        <f t="shared" si="192"/>
        <v>0</v>
      </c>
      <c r="I654" s="70">
        <f t="shared" si="192"/>
        <v>0</v>
      </c>
      <c r="J654" s="70">
        <f t="shared" si="192"/>
        <v>0</v>
      </c>
      <c r="K654" s="70">
        <f t="shared" si="192"/>
        <v>0</v>
      </c>
      <c r="L654" s="70">
        <f t="shared" si="192"/>
        <v>0</v>
      </c>
      <c r="M654" s="70">
        <f t="shared" si="192"/>
        <v>0</v>
      </c>
      <c r="N654" s="70">
        <f t="shared" si="192"/>
        <v>0</v>
      </c>
      <c r="O654" s="70">
        <f t="shared" si="192"/>
        <v>0</v>
      </c>
      <c r="P654" s="70">
        <f t="shared" si="192"/>
        <v>0</v>
      </c>
      <c r="Q654" s="70">
        <f t="shared" si="192"/>
        <v>0</v>
      </c>
      <c r="R654" s="70">
        <f t="shared" si="192"/>
        <v>0</v>
      </c>
      <c r="S654" s="70">
        <f t="shared" si="192"/>
        <v>0</v>
      </c>
      <c r="T654" s="70">
        <f t="shared" si="192"/>
        <v>0</v>
      </c>
      <c r="U654" s="70">
        <f t="shared" si="192"/>
        <v>0</v>
      </c>
      <c r="V654" s="70">
        <f t="shared" si="192"/>
        <v>0</v>
      </c>
      <c r="W654" s="70">
        <f t="shared" si="192"/>
        <v>0</v>
      </c>
      <c r="X654" s="70">
        <f t="shared" si="192"/>
        <v>0</v>
      </c>
      <c r="Y654" s="70">
        <f t="shared" si="192"/>
        <v>0</v>
      </c>
      <c r="Z654" s="70">
        <f t="shared" si="192"/>
        <v>0</v>
      </c>
      <c r="AA654" s="70">
        <f t="shared" si="192"/>
        <v>0</v>
      </c>
      <c r="AB654" s="70">
        <f t="shared" si="192"/>
        <v>0</v>
      </c>
      <c r="AC654" s="70">
        <f t="shared" si="192"/>
        <v>0</v>
      </c>
      <c r="AD654" s="70">
        <f t="shared" si="192"/>
        <v>0</v>
      </c>
      <c r="AE654" s="70">
        <f t="shared" si="192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3">+C657+C658+C659+C660+C661</f>
        <v>1.2293117595214396</v>
      </c>
      <c r="D656" s="28">
        <f t="shared" si="193"/>
        <v>1.2287167791435818</v>
      </c>
      <c r="E656" s="28">
        <f t="shared" si="193"/>
        <v>1.2633358869537987</v>
      </c>
      <c r="F656" s="28">
        <f t="shared" si="193"/>
        <v>1.3128963407060454</v>
      </c>
      <c r="G656" s="28">
        <f t="shared" si="193"/>
        <v>1.3296425119191964</v>
      </c>
      <c r="H656" s="28">
        <f t="shared" si="193"/>
        <v>1.3674094627057536</v>
      </c>
      <c r="I656" s="28">
        <f t="shared" si="193"/>
        <v>1.4037561229760636</v>
      </c>
      <c r="J656" s="28">
        <f t="shared" si="193"/>
        <v>1.4822873291476442</v>
      </c>
      <c r="K656" s="28">
        <f t="shared" si="193"/>
        <v>1.410913343734107</v>
      </c>
      <c r="L656" s="28">
        <f t="shared" si="193"/>
        <v>1.4444075248397006</v>
      </c>
      <c r="M656" s="28">
        <f t="shared" si="193"/>
        <v>1.3322453780673409</v>
      </c>
      <c r="N656" s="28">
        <f t="shared" si="193"/>
        <v>1.3321262624005026</v>
      </c>
      <c r="O656" s="28">
        <f t="shared" si="193"/>
        <v>1.3389439572643347</v>
      </c>
      <c r="P656" s="28">
        <f t="shared" si="193"/>
        <v>1.2578227493554555</v>
      </c>
      <c r="Q656" s="28">
        <f t="shared" si="193"/>
        <v>1.3242230617747863</v>
      </c>
      <c r="R656" s="28">
        <f t="shared" si="193"/>
        <v>1.2643177357739777</v>
      </c>
      <c r="S656" s="28">
        <f t="shared" si="193"/>
        <v>1.2672750695949209</v>
      </c>
      <c r="T656" s="28">
        <f t="shared" si="193"/>
        <v>1.451996460882689</v>
      </c>
      <c r="U656" s="28">
        <f t="shared" si="193"/>
        <v>1.3027088581131523</v>
      </c>
      <c r="V656" s="28">
        <f t="shared" si="193"/>
        <v>1.2683494228832657</v>
      </c>
      <c r="W656" s="28">
        <f t="shared" si="193"/>
        <v>1.3321088479368168</v>
      </c>
      <c r="X656" s="28">
        <f t="shared" si="193"/>
        <v>1.0857690767330068</v>
      </c>
      <c r="Y656" s="28">
        <f t="shared" si="193"/>
        <v>1.1233758347286853</v>
      </c>
      <c r="Z656" s="28">
        <f t="shared" si="193"/>
        <v>1.1063764541820742</v>
      </c>
      <c r="AA656" s="28">
        <f t="shared" si="193"/>
        <v>1.1523190239518561</v>
      </c>
      <c r="AB656" s="28">
        <f t="shared" si="193"/>
        <v>1.2410494777656771</v>
      </c>
      <c r="AC656" s="28">
        <f t="shared" si="193"/>
        <v>1.1314591795407198</v>
      </c>
      <c r="AD656" s="28">
        <f t="shared" si="193"/>
        <v>1.3108429268818642</v>
      </c>
      <c r="AE656" s="28">
        <f t="shared" si="193"/>
        <v>1.0427366344038949</v>
      </c>
    </row>
    <row r="657" spans="1:31" x14ac:dyDescent="0.2">
      <c r="A657" s="6" t="s">
        <v>19</v>
      </c>
      <c r="B657" s="7" t="s">
        <v>20</v>
      </c>
      <c r="C657" s="28">
        <f t="shared" ref="C657:AE657" si="194">+C600</f>
        <v>2.1987746945102814E-2</v>
      </c>
      <c r="D657" s="28">
        <f t="shared" si="194"/>
        <v>2.2926010469157682E-2</v>
      </c>
      <c r="E657" s="28">
        <f t="shared" si="194"/>
        <v>2.512305076240328E-2</v>
      </c>
      <c r="F657" s="28">
        <f t="shared" si="194"/>
        <v>2.6440420763312777E-2</v>
      </c>
      <c r="G657" s="28">
        <f t="shared" si="194"/>
        <v>2.8443196461203336E-2</v>
      </c>
      <c r="H657" s="28">
        <f t="shared" si="194"/>
        <v>3.1597932819401743E-2</v>
      </c>
      <c r="I657" s="28">
        <f t="shared" si="194"/>
        <v>3.5143873398411331E-2</v>
      </c>
      <c r="J657" s="28">
        <f t="shared" si="194"/>
        <v>3.6430042367537566E-2</v>
      </c>
      <c r="K657" s="28">
        <f t="shared" si="194"/>
        <v>3.786512294265048E-2</v>
      </c>
      <c r="L657" s="28">
        <f t="shared" si="194"/>
        <v>3.9881663137477173E-2</v>
      </c>
      <c r="M657" s="28">
        <f t="shared" si="194"/>
        <v>4.102181261838346E-2</v>
      </c>
      <c r="N657" s="28">
        <f t="shared" si="194"/>
        <v>4.0009812418854297E-2</v>
      </c>
      <c r="O657" s="28">
        <f t="shared" si="194"/>
        <v>4.20828018889986E-2</v>
      </c>
      <c r="P657" s="28">
        <f t="shared" si="194"/>
        <v>4.2942049194365103E-2</v>
      </c>
      <c r="Q657" s="28">
        <f t="shared" si="194"/>
        <v>4.4095742048158325E-2</v>
      </c>
      <c r="R657" s="28">
        <f t="shared" si="194"/>
        <v>4.8055925873216478E-2</v>
      </c>
      <c r="S657" s="28">
        <f t="shared" si="194"/>
        <v>6.6448102516226196E-2</v>
      </c>
      <c r="T657" s="28">
        <f t="shared" si="194"/>
        <v>7.2253939873534304E-2</v>
      </c>
      <c r="U657" s="28">
        <f t="shared" si="194"/>
        <v>7.3258728009936422E-2</v>
      </c>
      <c r="V657" s="28">
        <f t="shared" si="194"/>
        <v>7.3995946947117766E-2</v>
      </c>
      <c r="W657" s="28">
        <f t="shared" si="194"/>
        <v>7.4835735794517438E-2</v>
      </c>
      <c r="X657" s="28">
        <f t="shared" si="194"/>
        <v>8.2968514984955999E-2</v>
      </c>
      <c r="Y657" s="28">
        <f t="shared" si="194"/>
        <v>8.3118035951678076E-2</v>
      </c>
      <c r="Z657" s="28">
        <f t="shared" si="194"/>
        <v>8.7371472641964404E-2</v>
      </c>
      <c r="AA657" s="28">
        <f t="shared" si="194"/>
        <v>8.7659402909906689E-2</v>
      </c>
      <c r="AB657" s="28">
        <f t="shared" si="194"/>
        <v>9.2514797969151921E-2</v>
      </c>
      <c r="AC657" s="28">
        <f t="shared" si="194"/>
        <v>9.7422158995655705E-2</v>
      </c>
      <c r="AD657" s="28">
        <f t="shared" si="194"/>
        <v>9.8679983518942527E-2</v>
      </c>
      <c r="AE657" s="28">
        <f t="shared" si="194"/>
        <v>0.10175710271539611</v>
      </c>
    </row>
    <row r="658" spans="1:31" x14ac:dyDescent="0.2">
      <c r="A658" s="12" t="s">
        <v>248</v>
      </c>
      <c r="B658" s="7" t="s">
        <v>249</v>
      </c>
      <c r="C658" s="28">
        <f t="shared" ref="C658:AE658" si="195">+C604</f>
        <v>6.2224807505400673E-5</v>
      </c>
      <c r="D658" s="28">
        <f t="shared" si="195"/>
        <v>6.2224807505400687E-5</v>
      </c>
      <c r="E658" s="28">
        <f t="shared" si="195"/>
        <v>6.22248075054007E-5</v>
      </c>
      <c r="F658" s="28">
        <f t="shared" si="195"/>
        <v>6.2224807505400673E-5</v>
      </c>
      <c r="G658" s="28">
        <f t="shared" si="195"/>
        <v>6.2224807505400687E-5</v>
      </c>
      <c r="H658" s="28">
        <f t="shared" si="195"/>
        <v>6.2224807505400673E-5</v>
      </c>
      <c r="I658" s="28">
        <f t="shared" si="195"/>
        <v>6.2224807505400687E-5</v>
      </c>
      <c r="J658" s="28">
        <f t="shared" si="195"/>
        <v>6.2224807505400673E-5</v>
      </c>
      <c r="K658" s="28">
        <f t="shared" si="195"/>
        <v>6.2224807505400673E-5</v>
      </c>
      <c r="L658" s="28">
        <f t="shared" si="195"/>
        <v>6.2224807505400687E-5</v>
      </c>
      <c r="M658" s="28">
        <f t="shared" si="195"/>
        <v>6.2224807505400687E-5</v>
      </c>
      <c r="N658" s="28">
        <f t="shared" si="195"/>
        <v>6.22248075054007E-5</v>
      </c>
      <c r="O658" s="28">
        <f t="shared" si="195"/>
        <v>6.2224807505400687E-5</v>
      </c>
      <c r="P658" s="28">
        <f t="shared" si="195"/>
        <v>6.1893836285880103E-5</v>
      </c>
      <c r="Q658" s="28">
        <f t="shared" si="195"/>
        <v>6.1581399214407089E-5</v>
      </c>
      <c r="R658" s="28">
        <f t="shared" si="195"/>
        <v>6.1300328079349237E-5</v>
      </c>
      <c r="S658" s="28">
        <f t="shared" si="195"/>
        <v>6.1027871686096931E-5</v>
      </c>
      <c r="T658" s="28">
        <f t="shared" si="195"/>
        <v>6.0770990609778786E-5</v>
      </c>
      <c r="U658" s="28">
        <f t="shared" si="195"/>
        <v>6.0504842551972746E-5</v>
      </c>
      <c r="V658" s="28">
        <f t="shared" si="195"/>
        <v>6.0260070762747545E-5</v>
      </c>
      <c r="W658" s="28">
        <f t="shared" si="195"/>
        <v>6.0019966444714413E-5</v>
      </c>
      <c r="X658" s="28">
        <f t="shared" si="195"/>
        <v>5.9780379536058852E-5</v>
      </c>
      <c r="Y658" s="28">
        <f t="shared" si="195"/>
        <v>4.9662749799183164E-5</v>
      </c>
      <c r="Z658" s="28">
        <f t="shared" si="195"/>
        <v>3.9652299522131509E-5</v>
      </c>
      <c r="AA658" s="28">
        <f t="shared" si="195"/>
        <v>4.2021131234982567E-5</v>
      </c>
      <c r="AB658" s="28">
        <f t="shared" si="195"/>
        <v>4.4371313603975415E-5</v>
      </c>
      <c r="AC658" s="28">
        <f t="shared" si="195"/>
        <v>3.576078742702263E-5</v>
      </c>
      <c r="AD658" s="28">
        <f t="shared" si="195"/>
        <v>2.8990334091488973E-5</v>
      </c>
      <c r="AE658" s="28">
        <f t="shared" si="195"/>
        <v>2.221697517203872E-5</v>
      </c>
    </row>
    <row r="659" spans="1:31" x14ac:dyDescent="0.2">
      <c r="A659" s="12" t="s">
        <v>390</v>
      </c>
      <c r="B659" s="7" t="s">
        <v>391</v>
      </c>
      <c r="C659" s="28">
        <f t="shared" ref="C659:AE659" si="196">+C613</f>
        <v>1.1584728062550111</v>
      </c>
      <c r="D659" s="28">
        <f t="shared" si="196"/>
        <v>1.1531482711577374</v>
      </c>
      <c r="E659" s="28">
        <f t="shared" si="196"/>
        <v>1.1952483417622892</v>
      </c>
      <c r="F659" s="28">
        <f t="shared" si="196"/>
        <v>1.2413283985216825</v>
      </c>
      <c r="G659" s="28">
        <f t="shared" si="196"/>
        <v>1.2633480084068653</v>
      </c>
      <c r="H659" s="28">
        <f t="shared" si="196"/>
        <v>1.2975260455084554</v>
      </c>
      <c r="I659" s="28">
        <f t="shared" si="196"/>
        <v>1.329599073189478</v>
      </c>
      <c r="J659" s="28">
        <f t="shared" si="196"/>
        <v>1.3675924904349503</v>
      </c>
      <c r="K659" s="28">
        <f t="shared" si="196"/>
        <v>1.3352949884241534</v>
      </c>
      <c r="L659" s="28">
        <f t="shared" si="196"/>
        <v>1.3327378398071061</v>
      </c>
      <c r="M659" s="28">
        <f t="shared" si="196"/>
        <v>1.2595594084761768</v>
      </c>
      <c r="N659" s="28">
        <f t="shared" si="196"/>
        <v>1.268237388131245</v>
      </c>
      <c r="O659" s="28">
        <f t="shared" si="196"/>
        <v>1.2712205952499955</v>
      </c>
      <c r="P659" s="28">
        <f t="shared" si="196"/>
        <v>1.1931998813254481</v>
      </c>
      <c r="Q659" s="28">
        <f t="shared" si="196"/>
        <v>1.2588024848239228</v>
      </c>
      <c r="R659" s="28">
        <f t="shared" si="196"/>
        <v>1.1788957294445472</v>
      </c>
      <c r="S659" s="28">
        <f t="shared" si="196"/>
        <v>1.1777781764817241</v>
      </c>
      <c r="T659" s="28">
        <f t="shared" si="196"/>
        <v>1.202002161280461</v>
      </c>
      <c r="U659" s="28">
        <f t="shared" si="196"/>
        <v>1.1966359094962862</v>
      </c>
      <c r="V659" s="28">
        <f t="shared" si="196"/>
        <v>1.1691872265401435</v>
      </c>
      <c r="W659" s="28">
        <f t="shared" si="196"/>
        <v>1.120308311746002</v>
      </c>
      <c r="X659" s="28">
        <f t="shared" si="196"/>
        <v>0.98584085505694041</v>
      </c>
      <c r="Y659" s="28">
        <f t="shared" si="196"/>
        <v>0.94635423329631507</v>
      </c>
      <c r="Z659" s="28">
        <f t="shared" si="196"/>
        <v>1.0023486424388171</v>
      </c>
      <c r="AA659" s="28">
        <f t="shared" si="196"/>
        <v>1.0418366588720418</v>
      </c>
      <c r="AB659" s="28">
        <f t="shared" si="196"/>
        <v>1.0570017159873</v>
      </c>
      <c r="AC659" s="28">
        <f t="shared" si="196"/>
        <v>1.0148845215952573</v>
      </c>
      <c r="AD659" s="28">
        <f t="shared" si="196"/>
        <v>0.95714033952393873</v>
      </c>
      <c r="AE659" s="28">
        <f t="shared" si="196"/>
        <v>0.90801530412791676</v>
      </c>
    </row>
    <row r="660" spans="1:31" x14ac:dyDescent="0.2">
      <c r="A660" s="12" t="s">
        <v>548</v>
      </c>
      <c r="B660" s="7" t="s">
        <v>804</v>
      </c>
      <c r="C660" s="28">
        <f t="shared" ref="C660:AE660" si="197">+C624</f>
        <v>2.2511931451530662E-2</v>
      </c>
      <c r="D660" s="28">
        <f t="shared" si="197"/>
        <v>2.7057543374712788E-2</v>
      </c>
      <c r="E660" s="28">
        <f t="shared" si="197"/>
        <v>1.6819747780527149E-2</v>
      </c>
      <c r="F660" s="28">
        <f t="shared" si="197"/>
        <v>1.8612772546785818E-2</v>
      </c>
      <c r="G660" s="28">
        <f t="shared" si="197"/>
        <v>1.1335945926118775E-2</v>
      </c>
      <c r="H660" s="28">
        <f t="shared" si="197"/>
        <v>1.2527923957645929E-2</v>
      </c>
      <c r="I660" s="28">
        <f t="shared" si="197"/>
        <v>1.4555384417058071E-2</v>
      </c>
      <c r="J660" s="28">
        <f t="shared" si="197"/>
        <v>5.5106105080685558E-2</v>
      </c>
      <c r="K660" s="28">
        <f t="shared" si="197"/>
        <v>1.5759664333845277E-2</v>
      </c>
      <c r="L660" s="28">
        <f t="shared" si="197"/>
        <v>4.9064375984078624E-2</v>
      </c>
      <c r="M660" s="28">
        <f t="shared" si="197"/>
        <v>7.8990822724828557E-3</v>
      </c>
      <c r="N660" s="28">
        <f t="shared" si="197"/>
        <v>8.8519394585632946E-3</v>
      </c>
      <c r="O660" s="28">
        <f t="shared" si="197"/>
        <v>1.337048225659482E-2</v>
      </c>
      <c r="P660" s="28">
        <f t="shared" si="197"/>
        <v>9.3062624365297317E-3</v>
      </c>
      <c r="Q660" s="28">
        <f t="shared" si="197"/>
        <v>8.7041247765978162E-3</v>
      </c>
      <c r="R660" s="28">
        <f t="shared" si="197"/>
        <v>2.5427450249913292E-2</v>
      </c>
      <c r="S660" s="28">
        <f t="shared" si="197"/>
        <v>1.1585659133425918E-2</v>
      </c>
      <c r="T660" s="28">
        <f t="shared" si="197"/>
        <v>0.1667981071512401</v>
      </c>
      <c r="U660" s="28">
        <f t="shared" si="197"/>
        <v>2.1896026903070631E-2</v>
      </c>
      <c r="V660" s="28">
        <f t="shared" si="197"/>
        <v>1.4436564017094934E-2</v>
      </c>
      <c r="W660" s="28">
        <f t="shared" si="197"/>
        <v>0.12751519453763996</v>
      </c>
      <c r="X660" s="28">
        <f t="shared" si="197"/>
        <v>7.9363459816472262E-3</v>
      </c>
      <c r="Y660" s="28">
        <f t="shared" si="197"/>
        <v>8.467525419707056E-2</v>
      </c>
      <c r="Z660" s="28">
        <f t="shared" si="197"/>
        <v>6.8144783583253083E-3</v>
      </c>
      <c r="AA660" s="28">
        <f t="shared" si="197"/>
        <v>1.3362531959468548E-2</v>
      </c>
      <c r="AB660" s="28">
        <f t="shared" si="197"/>
        <v>8.2344378987329228E-2</v>
      </c>
      <c r="AC660" s="28">
        <f t="shared" si="197"/>
        <v>1.0232129667668855E-2</v>
      </c>
      <c r="AD660" s="28">
        <f t="shared" si="197"/>
        <v>0.2459052224087194</v>
      </c>
      <c r="AE660" s="28">
        <f t="shared" si="197"/>
        <v>2.3683515338722982E-2</v>
      </c>
    </row>
    <row r="661" spans="1:31" x14ac:dyDescent="0.2">
      <c r="A661" s="12" t="s">
        <v>721</v>
      </c>
      <c r="B661" s="7" t="s">
        <v>722</v>
      </c>
      <c r="C661" s="28">
        <f t="shared" ref="C661:AE661" si="198">+C633</f>
        <v>2.6277050062289434E-2</v>
      </c>
      <c r="D661" s="28">
        <f t="shared" si="198"/>
        <v>2.5522729334468409E-2</v>
      </c>
      <c r="E661" s="28">
        <f t="shared" si="198"/>
        <v>2.6082521841073573E-2</v>
      </c>
      <c r="F661" s="28">
        <f t="shared" si="198"/>
        <v>2.6452524066758912E-2</v>
      </c>
      <c r="G661" s="28">
        <f t="shared" si="198"/>
        <v>2.6453136317503245E-2</v>
      </c>
      <c r="H661" s="28">
        <f t="shared" si="198"/>
        <v>2.5695335612745254E-2</v>
      </c>
      <c r="I661" s="28">
        <f t="shared" si="198"/>
        <v>2.4395567163610583E-2</v>
      </c>
      <c r="J661" s="28">
        <f t="shared" si="198"/>
        <v>2.309646645696534E-2</v>
      </c>
      <c r="K661" s="28">
        <f t="shared" si="198"/>
        <v>2.1931343225952415E-2</v>
      </c>
      <c r="L661" s="28">
        <f t="shared" si="198"/>
        <v>2.2661421103533353E-2</v>
      </c>
      <c r="M661" s="28">
        <f t="shared" si="198"/>
        <v>2.3702849892792189E-2</v>
      </c>
      <c r="N661" s="28">
        <f t="shared" si="198"/>
        <v>1.4964897584334527E-2</v>
      </c>
      <c r="O661" s="28">
        <f t="shared" si="198"/>
        <v>1.2207853061240446E-2</v>
      </c>
      <c r="P661" s="28">
        <f t="shared" si="198"/>
        <v>1.231266256282661E-2</v>
      </c>
      <c r="Q661" s="28">
        <f t="shared" si="198"/>
        <v>1.2559128726893144E-2</v>
      </c>
      <c r="R661" s="28">
        <f t="shared" si="198"/>
        <v>1.1877329878221373E-2</v>
      </c>
      <c r="S661" s="28">
        <f t="shared" si="198"/>
        <v>1.1402103591858344E-2</v>
      </c>
      <c r="T661" s="28">
        <f t="shared" si="198"/>
        <v>1.0881481586843943E-2</v>
      </c>
      <c r="U661" s="28">
        <f t="shared" si="198"/>
        <v>1.0857688861307165E-2</v>
      </c>
      <c r="V661" s="28">
        <f t="shared" si="198"/>
        <v>1.0669425308146756E-2</v>
      </c>
      <c r="W661" s="28">
        <f t="shared" si="198"/>
        <v>9.3895858922125996E-3</v>
      </c>
      <c r="X661" s="28">
        <f t="shared" si="198"/>
        <v>8.9635803299270324E-3</v>
      </c>
      <c r="Y661" s="28">
        <f t="shared" si="198"/>
        <v>9.1786485338223953E-3</v>
      </c>
      <c r="Z661" s="28">
        <f t="shared" si="198"/>
        <v>9.8022084434452976E-3</v>
      </c>
      <c r="AA661" s="28">
        <f t="shared" si="198"/>
        <v>9.4184090792038978E-3</v>
      </c>
      <c r="AB661" s="28">
        <f t="shared" si="198"/>
        <v>9.1442135082919988E-3</v>
      </c>
      <c r="AC661" s="28">
        <f t="shared" si="198"/>
        <v>8.8846084947109428E-3</v>
      </c>
      <c r="AD661" s="28">
        <f t="shared" si="198"/>
        <v>9.0883910961721773E-3</v>
      </c>
      <c r="AE661" s="28">
        <f t="shared" si="198"/>
        <v>9.2584952466870703E-3</v>
      </c>
    </row>
  </sheetData>
  <conditionalFormatting sqref="C2:AC2">
    <cfRule type="cellIs" dxfId="522" priority="348" operator="equal">
      <formula>0</formula>
    </cfRule>
  </conditionalFormatting>
  <conditionalFormatting sqref="AD2:AE2">
    <cfRule type="cellIs" dxfId="521" priority="160" operator="equal">
      <formula>0</formula>
    </cfRule>
  </conditionalFormatting>
  <conditionalFormatting sqref="A425:B426 A430:B431 A434:B437 A427:A429">
    <cfRule type="cellIs" dxfId="520" priority="112" operator="lessThan">
      <formula>0</formula>
    </cfRule>
  </conditionalFormatting>
  <conditionalFormatting sqref="A432:B433">
    <cfRule type="cellIs" dxfId="519" priority="111" operator="lessThan">
      <formula>0</formula>
    </cfRule>
  </conditionalFormatting>
  <conditionalFormatting sqref="B555 A576:B581">
    <cfRule type="cellIs" dxfId="518" priority="110" operator="lessThan">
      <formula>0</formula>
    </cfRule>
  </conditionalFormatting>
  <conditionalFormatting sqref="A633:B638 B624">
    <cfRule type="cellIs" dxfId="517" priority="109" operator="lessThan">
      <formula>0</formula>
    </cfRule>
  </conditionalFormatting>
  <conditionalFormatting sqref="A661:B661">
    <cfRule type="cellIs" dxfId="516" priority="108" operator="lessThan">
      <formula>0</formula>
    </cfRule>
  </conditionalFormatting>
  <conditionalFormatting sqref="B659:B660">
    <cfRule type="cellIs" dxfId="515" priority="107" operator="lessThan">
      <formula>0</formula>
    </cfRule>
  </conditionalFormatting>
  <conditionalFormatting sqref="B613">
    <cfRule type="cellIs" dxfId="514" priority="106" operator="lessThan">
      <formula>0</formula>
    </cfRule>
  </conditionalFormatting>
  <conditionalFormatting sqref="C434 C425:C429 C431 C437">
    <cfRule type="cellIs" dxfId="513" priority="105" operator="lessThan">
      <formula>0</formula>
    </cfRule>
  </conditionalFormatting>
  <conditionalFormatting sqref="C211">
    <cfRule type="cellIs" dxfId="512" priority="101" operator="lessThan">
      <formula>0</formula>
    </cfRule>
  </conditionalFormatting>
  <conditionalFormatting sqref="C237 C191:C210 C212:C217 C230 C240 C277 C286 C292:C295 C219 C244 C252:C258 C260 C269:C270">
    <cfRule type="cellIs" dxfId="511" priority="104" operator="lessThan">
      <formula>0</formula>
    </cfRule>
  </conditionalFormatting>
  <conditionalFormatting sqref="C287">
    <cfRule type="cellIs" dxfId="510" priority="103" operator="lessThan">
      <formula>0</formula>
    </cfRule>
  </conditionalFormatting>
  <conditionalFormatting sqref="C291">
    <cfRule type="cellIs" dxfId="509" priority="102" operator="lessThan">
      <formula>0</formula>
    </cfRule>
  </conditionalFormatting>
  <conditionalFormatting sqref="C226">
    <cfRule type="cellIs" dxfId="508" priority="100" operator="lessThan">
      <formula>0</formula>
    </cfRule>
  </conditionalFormatting>
  <conditionalFormatting sqref="C272">
    <cfRule type="cellIs" dxfId="507" priority="99" operator="lessThan">
      <formula>0</formula>
    </cfRule>
  </conditionalFormatting>
  <conditionalFormatting sqref="C279">
    <cfRule type="cellIs" dxfId="506" priority="98" operator="lessThan">
      <formula>0</formula>
    </cfRule>
  </conditionalFormatting>
  <conditionalFormatting sqref="C297:C354 C356:C359 C393 C385:C391 C395:C417 C419:C424 C364:C383">
    <cfRule type="cellIs" dxfId="505" priority="97" operator="lessThan">
      <formula>0</formula>
    </cfRule>
  </conditionalFormatting>
  <conditionalFormatting sqref="C355">
    <cfRule type="cellIs" dxfId="504" priority="96" operator="lessThan">
      <formula>0</formula>
    </cfRule>
  </conditionalFormatting>
  <conditionalFormatting sqref="C580">
    <cfRule type="cellIs" dxfId="503" priority="75" operator="lessThan">
      <formula>0</formula>
    </cfRule>
  </conditionalFormatting>
  <conditionalFormatting sqref="C613">
    <cfRule type="cellIs" dxfId="502" priority="85" operator="lessThan">
      <formula>0</formula>
    </cfRule>
  </conditionalFormatting>
  <conditionalFormatting sqref="C555:C556 C581 C574:C577 C565:C571 C561:C562 C558:C559">
    <cfRule type="cellIs" dxfId="501" priority="84" operator="lessThan">
      <formula>0</formula>
    </cfRule>
  </conditionalFormatting>
  <conditionalFormatting sqref="C638 C631:C634 C624">
    <cfRule type="cellIs" dxfId="500" priority="83" operator="lessThan">
      <formula>0</formula>
    </cfRule>
  </conditionalFormatting>
  <conditionalFormatting sqref="C659">
    <cfRule type="cellIs" dxfId="499" priority="82" operator="lessThan">
      <formula>0</formula>
    </cfRule>
  </conditionalFormatting>
  <conditionalFormatting sqref="C660">
    <cfRule type="cellIs" dxfId="498" priority="81" operator="lessThan">
      <formula>0</formula>
    </cfRule>
  </conditionalFormatting>
  <conditionalFormatting sqref="C661">
    <cfRule type="cellIs" dxfId="497" priority="80" operator="lessThan">
      <formula>0</formula>
    </cfRule>
  </conditionalFormatting>
  <conditionalFormatting sqref="C557">
    <cfRule type="cellIs" dxfId="496" priority="79" operator="lessThan">
      <formula>0</formula>
    </cfRule>
  </conditionalFormatting>
  <conditionalFormatting sqref="C560">
    <cfRule type="cellIs" dxfId="495" priority="78" operator="lessThan">
      <formula>0</formula>
    </cfRule>
  </conditionalFormatting>
  <conditionalFormatting sqref="C563:C564">
    <cfRule type="cellIs" dxfId="494" priority="77" operator="lessThan">
      <formula>0</formula>
    </cfRule>
  </conditionalFormatting>
  <conditionalFormatting sqref="C572:C573">
    <cfRule type="cellIs" dxfId="493" priority="76" operator="lessThan">
      <formula>0</formula>
    </cfRule>
  </conditionalFormatting>
  <conditionalFormatting sqref="C585:C586">
    <cfRule type="cellIs" dxfId="492" priority="74" operator="lessThan">
      <formula>0</formula>
    </cfRule>
  </conditionalFormatting>
  <conditionalFormatting sqref="C601:C602">
    <cfRule type="cellIs" dxfId="491" priority="73" operator="lessThan">
      <formula>0</formula>
    </cfRule>
  </conditionalFormatting>
  <conditionalFormatting sqref="C605:C609">
    <cfRule type="cellIs" dxfId="490" priority="72" operator="lessThan">
      <formula>0</formula>
    </cfRule>
  </conditionalFormatting>
  <conditionalFormatting sqref="C611:C612">
    <cfRule type="cellIs" dxfId="489" priority="71" operator="lessThan">
      <formula>0</formula>
    </cfRule>
  </conditionalFormatting>
  <conditionalFormatting sqref="C626">
    <cfRule type="cellIs" dxfId="488" priority="70" operator="lessThan">
      <formula>0</formula>
    </cfRule>
  </conditionalFormatting>
  <conditionalFormatting sqref="C637">
    <cfRule type="cellIs" dxfId="487" priority="69" operator="lessThan">
      <formula>0</formula>
    </cfRule>
  </conditionalFormatting>
  <conditionalFormatting sqref="C642:C644">
    <cfRule type="cellIs" dxfId="486" priority="68" operator="lessThan">
      <formula>0</formula>
    </cfRule>
  </conditionalFormatting>
  <conditionalFormatting sqref="C625">
    <cfRule type="cellIs" dxfId="485" priority="67" operator="lessThan">
      <formula>0</formula>
    </cfRule>
  </conditionalFormatting>
  <conditionalFormatting sqref="C627">
    <cfRule type="cellIs" dxfId="484" priority="66" operator="lessThan">
      <formula>0</formula>
    </cfRule>
  </conditionalFormatting>
  <conditionalFormatting sqref="C630">
    <cfRule type="cellIs" dxfId="483" priority="65" operator="lessThan">
      <formula>0</formula>
    </cfRule>
  </conditionalFormatting>
  <conditionalFormatting sqref="C578">
    <cfRule type="cellIs" dxfId="482" priority="64" operator="lessThan">
      <formula>0</formula>
    </cfRule>
  </conditionalFormatting>
  <conditionalFormatting sqref="C579">
    <cfRule type="cellIs" dxfId="481" priority="63" operator="lessThan">
      <formula>0</formula>
    </cfRule>
  </conditionalFormatting>
  <conditionalFormatting sqref="C635:C636">
    <cfRule type="cellIs" dxfId="480" priority="62" operator="lessThan">
      <formula>0</formula>
    </cfRule>
  </conditionalFormatting>
  <conditionalFormatting sqref="C526:C554">
    <cfRule type="cellIs" dxfId="479" priority="61" operator="lessThan">
      <formula>0</formula>
    </cfRule>
  </conditionalFormatting>
  <conditionalFormatting sqref="C524:C525">
    <cfRule type="cellIs" dxfId="478" priority="60" operator="lessThan">
      <formula>0</formula>
    </cfRule>
  </conditionalFormatting>
  <conditionalFormatting sqref="C628">
    <cfRule type="cellIs" dxfId="477" priority="58" operator="lessThan">
      <formula>0</formula>
    </cfRule>
  </conditionalFormatting>
  <conditionalFormatting sqref="C614:C623">
    <cfRule type="cellIs" dxfId="476" priority="59" operator="lessThan">
      <formula>0</formula>
    </cfRule>
  </conditionalFormatting>
  <conditionalFormatting sqref="C629">
    <cfRule type="cellIs" dxfId="475" priority="57" operator="lessThan">
      <formula>0</formula>
    </cfRule>
  </conditionalFormatting>
  <conditionalFormatting sqref="C597">
    <cfRule type="cellIs" dxfId="474" priority="56" operator="lessThan">
      <formula>0</formula>
    </cfRule>
  </conditionalFormatting>
  <conditionalFormatting sqref="C597">
    <cfRule type="cellIs" dxfId="473" priority="54" operator="equal">
      <formula>0</formula>
    </cfRule>
    <cfRule type="cellIs" dxfId="472" priority="55" operator="equal">
      <formula>0</formula>
    </cfRule>
  </conditionalFormatting>
  <conditionalFormatting sqref="C654">
    <cfRule type="cellIs" dxfId="471" priority="53" operator="lessThan">
      <formula>0</formula>
    </cfRule>
  </conditionalFormatting>
  <conditionalFormatting sqref="C654">
    <cfRule type="cellIs" dxfId="470" priority="51" operator="equal">
      <formula>0</formula>
    </cfRule>
    <cfRule type="cellIs" dxfId="469" priority="52" operator="equal">
      <formula>0</formula>
    </cfRule>
  </conditionalFormatting>
  <conditionalFormatting sqref="D434:AE434 D425:AE429 D431:AE431 D437:AE437">
    <cfRule type="cellIs" dxfId="468" priority="49" operator="lessThan">
      <formula>0</formula>
    </cfRule>
  </conditionalFormatting>
  <conditionalFormatting sqref="D211:AE211">
    <cfRule type="cellIs" dxfId="467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6" priority="48" operator="lessThan">
      <formula>0</formula>
    </cfRule>
  </conditionalFormatting>
  <conditionalFormatting sqref="D287:AE287">
    <cfRule type="cellIs" dxfId="465" priority="47" operator="lessThan">
      <formula>0</formula>
    </cfRule>
  </conditionalFormatting>
  <conditionalFormatting sqref="D291:AE291">
    <cfRule type="cellIs" dxfId="464" priority="46" operator="lessThan">
      <formula>0</formula>
    </cfRule>
  </conditionalFormatting>
  <conditionalFormatting sqref="D226:AE226">
    <cfRule type="cellIs" dxfId="463" priority="44" operator="lessThan">
      <formula>0</formula>
    </cfRule>
  </conditionalFormatting>
  <conditionalFormatting sqref="D272:AE272">
    <cfRule type="cellIs" dxfId="462" priority="43" operator="lessThan">
      <formula>0</formula>
    </cfRule>
  </conditionalFormatting>
  <conditionalFormatting sqref="D279:AE279">
    <cfRule type="cellIs" dxfId="461" priority="42" operator="lessThan">
      <formula>0</formula>
    </cfRule>
  </conditionalFormatting>
  <conditionalFormatting sqref="D297:AE354 D356:AE359 D393:AE393 D385:AE391 D395:AE417 D419:AE424 D364:AE383">
    <cfRule type="cellIs" dxfId="460" priority="41" operator="lessThan">
      <formula>0</formula>
    </cfRule>
  </conditionalFormatting>
  <conditionalFormatting sqref="D355:AE355">
    <cfRule type="cellIs" dxfId="459" priority="40" operator="lessThan">
      <formula>0</formula>
    </cfRule>
  </conditionalFormatting>
  <conditionalFormatting sqref="D580:AE580">
    <cfRule type="cellIs" dxfId="458" priority="29" operator="lessThan">
      <formula>0</formula>
    </cfRule>
  </conditionalFormatting>
  <conditionalFormatting sqref="D613:AE613">
    <cfRule type="cellIs" dxfId="457" priority="39" operator="lessThan">
      <formula>0</formula>
    </cfRule>
  </conditionalFormatting>
  <conditionalFormatting sqref="D555:AE556 D581:AE581 D574:AE577 D565:AE571 D561:AE562 D558:AE559">
    <cfRule type="cellIs" dxfId="456" priority="38" operator="lessThan">
      <formula>0</formula>
    </cfRule>
  </conditionalFormatting>
  <conditionalFormatting sqref="D638:AE638 D631:AE634 D624:AE624">
    <cfRule type="cellIs" dxfId="455" priority="37" operator="lessThan">
      <formula>0</formula>
    </cfRule>
  </conditionalFormatting>
  <conditionalFormatting sqref="D659:AE659">
    <cfRule type="cellIs" dxfId="454" priority="36" operator="lessThan">
      <formula>0</formula>
    </cfRule>
  </conditionalFormatting>
  <conditionalFormatting sqref="D660:AE660">
    <cfRule type="cellIs" dxfId="453" priority="35" operator="lessThan">
      <formula>0</formula>
    </cfRule>
  </conditionalFormatting>
  <conditionalFormatting sqref="D661:AE661">
    <cfRule type="cellIs" dxfId="452" priority="34" operator="lessThan">
      <formula>0</formula>
    </cfRule>
  </conditionalFormatting>
  <conditionalFormatting sqref="D557:AE557">
    <cfRule type="cellIs" dxfId="451" priority="33" operator="lessThan">
      <formula>0</formula>
    </cfRule>
  </conditionalFormatting>
  <conditionalFormatting sqref="D560:AE560">
    <cfRule type="cellIs" dxfId="450" priority="32" operator="lessThan">
      <formula>0</formula>
    </cfRule>
  </conditionalFormatting>
  <conditionalFormatting sqref="D563:AE564">
    <cfRule type="cellIs" dxfId="449" priority="31" operator="lessThan">
      <formula>0</formula>
    </cfRule>
  </conditionalFormatting>
  <conditionalFormatting sqref="D572:AE573">
    <cfRule type="cellIs" dxfId="448" priority="30" operator="lessThan">
      <formula>0</formula>
    </cfRule>
  </conditionalFormatting>
  <conditionalFormatting sqref="D585:AE586">
    <cfRule type="cellIs" dxfId="447" priority="28" operator="lessThan">
      <formula>0</formula>
    </cfRule>
  </conditionalFormatting>
  <conditionalFormatting sqref="D601:AE602">
    <cfRule type="cellIs" dxfId="446" priority="27" operator="lessThan">
      <formula>0</formula>
    </cfRule>
  </conditionalFormatting>
  <conditionalFormatting sqref="D605:AE609">
    <cfRule type="cellIs" dxfId="445" priority="26" operator="lessThan">
      <formula>0</formula>
    </cfRule>
  </conditionalFormatting>
  <conditionalFormatting sqref="D611:AE612">
    <cfRule type="cellIs" dxfId="444" priority="25" operator="lessThan">
      <formula>0</formula>
    </cfRule>
  </conditionalFormatting>
  <conditionalFormatting sqref="D626:AE626">
    <cfRule type="cellIs" dxfId="443" priority="24" operator="lessThan">
      <formula>0</formula>
    </cfRule>
  </conditionalFormatting>
  <conditionalFormatting sqref="D637:AE637">
    <cfRule type="cellIs" dxfId="442" priority="23" operator="lessThan">
      <formula>0</formula>
    </cfRule>
  </conditionalFormatting>
  <conditionalFormatting sqref="D642:AE644">
    <cfRule type="cellIs" dxfId="441" priority="22" operator="lessThan">
      <formula>0</formula>
    </cfRule>
  </conditionalFormatting>
  <conditionalFormatting sqref="D625:AE625">
    <cfRule type="cellIs" dxfId="440" priority="21" operator="lessThan">
      <formula>0</formula>
    </cfRule>
  </conditionalFormatting>
  <conditionalFormatting sqref="D627:AE627">
    <cfRule type="cellIs" dxfId="439" priority="20" operator="lessThan">
      <formula>0</formula>
    </cfRule>
  </conditionalFormatting>
  <conditionalFormatting sqref="D630:AE630">
    <cfRule type="cellIs" dxfId="438" priority="19" operator="lessThan">
      <formula>0</formula>
    </cfRule>
  </conditionalFormatting>
  <conditionalFormatting sqref="D578:AE578">
    <cfRule type="cellIs" dxfId="437" priority="18" operator="lessThan">
      <formula>0</formula>
    </cfRule>
  </conditionalFormatting>
  <conditionalFormatting sqref="D579:AE579">
    <cfRule type="cellIs" dxfId="436" priority="17" operator="lessThan">
      <formula>0</formula>
    </cfRule>
  </conditionalFormatting>
  <conditionalFormatting sqref="D635:AE636">
    <cfRule type="cellIs" dxfId="435" priority="16" operator="lessThan">
      <formula>0</formula>
    </cfRule>
  </conditionalFormatting>
  <conditionalFormatting sqref="D526:AE554">
    <cfRule type="cellIs" dxfId="434" priority="15" operator="lessThan">
      <formula>0</formula>
    </cfRule>
  </conditionalFormatting>
  <conditionalFormatting sqref="D524:AE525">
    <cfRule type="cellIs" dxfId="433" priority="14" operator="lessThan">
      <formula>0</formula>
    </cfRule>
  </conditionalFormatting>
  <conditionalFormatting sqref="D628:AE628">
    <cfRule type="cellIs" dxfId="432" priority="12" operator="lessThan">
      <formula>0</formula>
    </cfRule>
  </conditionalFormatting>
  <conditionalFormatting sqref="D614:AE623">
    <cfRule type="cellIs" dxfId="431" priority="13" operator="lessThan">
      <formula>0</formula>
    </cfRule>
  </conditionalFormatting>
  <conditionalFormatting sqref="D629:AE629">
    <cfRule type="cellIs" dxfId="430" priority="11" operator="lessThan">
      <formula>0</formula>
    </cfRule>
  </conditionalFormatting>
  <conditionalFormatting sqref="D597:AE597">
    <cfRule type="cellIs" dxfId="429" priority="10" operator="lessThan">
      <formula>0</formula>
    </cfRule>
  </conditionalFormatting>
  <conditionalFormatting sqref="D597:AE597">
    <cfRule type="cellIs" dxfId="428" priority="8" operator="equal">
      <formula>0</formula>
    </cfRule>
    <cfRule type="cellIs" dxfId="427" priority="9" operator="equal">
      <formula>0</formula>
    </cfRule>
  </conditionalFormatting>
  <conditionalFormatting sqref="D654:AE654">
    <cfRule type="cellIs" dxfId="426" priority="7" operator="lessThan">
      <formula>0</formula>
    </cfRule>
  </conditionalFormatting>
  <conditionalFormatting sqref="D654:AE654">
    <cfRule type="cellIs" dxfId="425" priority="5" operator="equal">
      <formula>0</formula>
    </cfRule>
    <cfRule type="cellIs" dxfId="424" priority="6" operator="equal">
      <formula>0</formula>
    </cfRule>
  </conditionalFormatting>
  <conditionalFormatting sqref="C453:AE453">
    <cfRule type="cellIs" dxfId="423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9.0448693121446277E-5</v>
      </c>
      <c r="D4" s="28">
        <f t="shared" si="0"/>
        <v>3.2977100590856283E-4</v>
      </c>
      <c r="E4" s="28">
        <f t="shared" si="0"/>
        <v>8.7255596597957401E-4</v>
      </c>
      <c r="F4" s="28">
        <f t="shared" si="0"/>
        <v>2.0473637380385096E-3</v>
      </c>
      <c r="G4" s="28">
        <f t="shared" si="0"/>
        <v>0.19546949953097575</v>
      </c>
      <c r="H4" s="28">
        <f t="shared" si="0"/>
        <v>0.44144133678898267</v>
      </c>
      <c r="I4" s="28">
        <f t="shared" si="0"/>
        <v>0.95656854399675451</v>
      </c>
      <c r="J4" s="28">
        <f t="shared" si="0"/>
        <v>2.1377704767248042</v>
      </c>
      <c r="K4" s="28">
        <f t="shared" si="0"/>
        <v>2.2231941645405437</v>
      </c>
      <c r="L4" s="28">
        <f t="shared" si="0"/>
        <v>4.4408417113290026</v>
      </c>
      <c r="M4" s="28">
        <f t="shared" si="0"/>
        <v>5.8063118414576493</v>
      </c>
      <c r="N4" s="28">
        <f t="shared" si="0"/>
        <v>9.7767839792729667</v>
      </c>
      <c r="O4" s="28">
        <f t="shared" si="0"/>
        <v>10.218458456057283</v>
      </c>
      <c r="P4" s="28">
        <f t="shared" si="0"/>
        <v>14.627719855260704</v>
      </c>
      <c r="Q4" s="28">
        <f t="shared" si="0"/>
        <v>17.949787981022201</v>
      </c>
      <c r="R4" s="28">
        <f t="shared" si="0"/>
        <v>22.000794830731365</v>
      </c>
      <c r="S4" s="28">
        <f t="shared" si="0"/>
        <v>27.922881542015812</v>
      </c>
      <c r="T4" s="28">
        <f t="shared" si="0"/>
        <v>31.837106309571027</v>
      </c>
      <c r="U4" s="28">
        <f t="shared" si="0"/>
        <v>44.933015119662443</v>
      </c>
      <c r="V4" s="28">
        <f t="shared" si="0"/>
        <v>43.278068514698745</v>
      </c>
      <c r="W4" s="28">
        <f t="shared" si="0"/>
        <v>49.01276780187235</v>
      </c>
      <c r="X4" s="28">
        <f t="shared" si="0"/>
        <v>62.467911260879553</v>
      </c>
      <c r="Y4" s="28">
        <f t="shared" si="0"/>
        <v>74.079644972227513</v>
      </c>
      <c r="Z4" s="28">
        <f t="shared" si="0"/>
        <v>75.762274803230653</v>
      </c>
      <c r="AA4" s="28">
        <f t="shared" si="0"/>
        <v>85.644396970603665</v>
      </c>
      <c r="AB4" s="28">
        <f t="shared" si="0"/>
        <v>96.691178536113256</v>
      </c>
      <c r="AC4" s="28">
        <f t="shared" si="0"/>
        <v>102.38066419246316</v>
      </c>
      <c r="AD4" s="28">
        <f t="shared" si="0"/>
        <v>117.97419128235083</v>
      </c>
      <c r="AE4" s="28">
        <f t="shared" si="0"/>
        <v>134.1947723291799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9.0448693121446277E-5</v>
      </c>
      <c r="D111" s="21">
        <f t="shared" si="27"/>
        <v>3.2977100590856283E-4</v>
      </c>
      <c r="E111" s="21">
        <f t="shared" si="27"/>
        <v>8.7255596597957401E-4</v>
      </c>
      <c r="F111" s="21">
        <f t="shared" si="27"/>
        <v>2.0473637380385096E-3</v>
      </c>
      <c r="G111" s="21">
        <f t="shared" si="27"/>
        <v>0.19546949953097575</v>
      </c>
      <c r="H111" s="21">
        <f t="shared" si="27"/>
        <v>0.44144133678898267</v>
      </c>
      <c r="I111" s="21">
        <f t="shared" si="27"/>
        <v>0.95656854399675451</v>
      </c>
      <c r="J111" s="21">
        <f t="shared" si="27"/>
        <v>2.1377704767248042</v>
      </c>
      <c r="K111" s="21">
        <f t="shared" si="27"/>
        <v>2.2231941645405437</v>
      </c>
      <c r="L111" s="21">
        <f t="shared" si="27"/>
        <v>4.4408417113290026</v>
      </c>
      <c r="M111" s="21">
        <f t="shared" si="27"/>
        <v>5.8063118414576493</v>
      </c>
      <c r="N111" s="21">
        <f t="shared" si="27"/>
        <v>9.7767839792729667</v>
      </c>
      <c r="O111" s="21">
        <f t="shared" si="27"/>
        <v>10.218458456057283</v>
      </c>
      <c r="P111" s="21">
        <f t="shared" si="27"/>
        <v>14.627719855260704</v>
      </c>
      <c r="Q111" s="21">
        <f t="shared" si="27"/>
        <v>17.949787981022201</v>
      </c>
      <c r="R111" s="21">
        <f t="shared" si="27"/>
        <v>22.000794830731365</v>
      </c>
      <c r="S111" s="21">
        <f t="shared" si="27"/>
        <v>27.922881542015812</v>
      </c>
      <c r="T111" s="21">
        <f t="shared" si="27"/>
        <v>31.837106309571027</v>
      </c>
      <c r="U111" s="21">
        <f t="shared" si="27"/>
        <v>44.933015119662443</v>
      </c>
      <c r="V111" s="21">
        <f t="shared" si="27"/>
        <v>43.278068514698745</v>
      </c>
      <c r="W111" s="21">
        <f t="shared" si="27"/>
        <v>49.01276780187235</v>
      </c>
      <c r="X111" s="21">
        <f t="shared" si="27"/>
        <v>62.467911260879553</v>
      </c>
      <c r="Y111" s="21">
        <f t="shared" si="27"/>
        <v>74.079644972227513</v>
      </c>
      <c r="Z111" s="21">
        <f t="shared" si="27"/>
        <v>75.762274803230653</v>
      </c>
      <c r="AA111" s="21">
        <f t="shared" si="27"/>
        <v>85.644396970603665</v>
      </c>
      <c r="AB111" s="21">
        <f t="shared" si="27"/>
        <v>96.691178536113256</v>
      </c>
      <c r="AC111" s="21">
        <f t="shared" si="27"/>
        <v>102.38066419246316</v>
      </c>
      <c r="AD111" s="21">
        <f t="shared" si="27"/>
        <v>117.97419128235083</v>
      </c>
      <c r="AE111" s="21">
        <f t="shared" si="27"/>
        <v>134.1947723291799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0">+D138+D139</f>
        <v>0</v>
      </c>
      <c r="E137" s="21">
        <f t="shared" si="30"/>
        <v>0</v>
      </c>
      <c r="F137" s="21">
        <f t="shared" si="30"/>
        <v>0</v>
      </c>
      <c r="G137" s="21">
        <f t="shared" si="30"/>
        <v>0</v>
      </c>
      <c r="H137" s="21">
        <f t="shared" si="30"/>
        <v>0</v>
      </c>
      <c r="I137" s="21">
        <f t="shared" si="30"/>
        <v>0</v>
      </c>
      <c r="J137" s="21">
        <f t="shared" si="30"/>
        <v>0</v>
      </c>
      <c r="K137" s="21">
        <f t="shared" si="30"/>
        <v>0</v>
      </c>
      <c r="L137" s="21">
        <f t="shared" si="30"/>
        <v>0</v>
      </c>
      <c r="M137" s="21">
        <f t="shared" si="30"/>
        <v>0</v>
      </c>
      <c r="N137" s="21">
        <f t="shared" si="30"/>
        <v>0</v>
      </c>
      <c r="O137" s="21">
        <f t="shared" si="30"/>
        <v>0</v>
      </c>
      <c r="P137" s="21">
        <f t="shared" si="30"/>
        <v>0</v>
      </c>
      <c r="Q137" s="21">
        <f t="shared" si="30"/>
        <v>0</v>
      </c>
      <c r="R137" s="21">
        <f t="shared" si="30"/>
        <v>0</v>
      </c>
      <c r="S137" s="21">
        <f t="shared" si="30"/>
        <v>0</v>
      </c>
      <c r="T137" s="21">
        <f t="shared" si="30"/>
        <v>0</v>
      </c>
      <c r="U137" s="21">
        <f t="shared" si="30"/>
        <v>0</v>
      </c>
      <c r="V137" s="21">
        <f t="shared" si="30"/>
        <v>0</v>
      </c>
      <c r="W137" s="21">
        <f t="shared" si="30"/>
        <v>0</v>
      </c>
      <c r="X137" s="21">
        <f t="shared" si="30"/>
        <v>0</v>
      </c>
      <c r="Y137" s="21">
        <f t="shared" si="30"/>
        <v>0</v>
      </c>
      <c r="Z137" s="21">
        <f t="shared" si="30"/>
        <v>0</v>
      </c>
      <c r="AA137" s="21">
        <f t="shared" si="30"/>
        <v>0</v>
      </c>
      <c r="AB137" s="21">
        <f t="shared" si="30"/>
        <v>0</v>
      </c>
      <c r="AC137" s="21">
        <f t="shared" si="30"/>
        <v>0</v>
      </c>
      <c r="AD137" s="21">
        <f t="shared" si="30"/>
        <v>0</v>
      </c>
      <c r="AE137" s="21">
        <f t="shared" si="30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1">+C142+C143+C144+C145+C146+C147</f>
        <v>0</v>
      </c>
      <c r="D141" s="21">
        <f t="shared" si="31"/>
        <v>0</v>
      </c>
      <c r="E141" s="21">
        <f t="shared" si="31"/>
        <v>0</v>
      </c>
      <c r="F141" s="21">
        <f t="shared" si="31"/>
        <v>0</v>
      </c>
      <c r="G141" s="21">
        <f t="shared" si="31"/>
        <v>0</v>
      </c>
      <c r="H141" s="21">
        <f t="shared" si="31"/>
        <v>0</v>
      </c>
      <c r="I141" s="21">
        <f t="shared" si="31"/>
        <v>0</v>
      </c>
      <c r="J141" s="21">
        <f t="shared" si="31"/>
        <v>0</v>
      </c>
      <c r="K141" s="21">
        <f t="shared" si="31"/>
        <v>0</v>
      </c>
      <c r="L141" s="21">
        <f t="shared" si="31"/>
        <v>0</v>
      </c>
      <c r="M141" s="21">
        <f t="shared" si="31"/>
        <v>0</v>
      </c>
      <c r="N141" s="21">
        <f t="shared" si="31"/>
        <v>0</v>
      </c>
      <c r="O141" s="21">
        <f t="shared" si="31"/>
        <v>0</v>
      </c>
      <c r="P141" s="21">
        <f t="shared" si="31"/>
        <v>0</v>
      </c>
      <c r="Q141" s="21">
        <f t="shared" si="31"/>
        <v>0</v>
      </c>
      <c r="R141" s="21">
        <f t="shared" si="31"/>
        <v>0</v>
      </c>
      <c r="S141" s="21">
        <f t="shared" si="31"/>
        <v>0</v>
      </c>
      <c r="T141" s="21">
        <f t="shared" si="31"/>
        <v>0</v>
      </c>
      <c r="U141" s="21">
        <f t="shared" si="31"/>
        <v>0</v>
      </c>
      <c r="V141" s="21">
        <f t="shared" si="31"/>
        <v>0</v>
      </c>
      <c r="W141" s="21">
        <f t="shared" si="31"/>
        <v>0</v>
      </c>
      <c r="X141" s="21">
        <f t="shared" si="31"/>
        <v>0</v>
      </c>
      <c r="Y141" s="21">
        <f t="shared" si="31"/>
        <v>0</v>
      </c>
      <c r="Z141" s="21">
        <f t="shared" si="31"/>
        <v>0</v>
      </c>
      <c r="AA141" s="21">
        <f t="shared" si="31"/>
        <v>0</v>
      </c>
      <c r="AB141" s="21">
        <f t="shared" si="31"/>
        <v>0</v>
      </c>
      <c r="AC141" s="21">
        <f t="shared" si="31"/>
        <v>0</v>
      </c>
      <c r="AD141" s="21">
        <f t="shared" si="31"/>
        <v>0</v>
      </c>
      <c r="AE141" s="21">
        <f t="shared" si="31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2">+C150+C151</f>
        <v>0</v>
      </c>
      <c r="D149" s="21">
        <f t="shared" si="32"/>
        <v>0</v>
      </c>
      <c r="E149" s="21">
        <f t="shared" si="32"/>
        <v>0</v>
      </c>
      <c r="F149" s="21">
        <f t="shared" si="32"/>
        <v>0</v>
      </c>
      <c r="G149" s="21">
        <f t="shared" si="32"/>
        <v>0</v>
      </c>
      <c r="H149" s="21">
        <f t="shared" si="32"/>
        <v>0</v>
      </c>
      <c r="I149" s="21">
        <f t="shared" si="32"/>
        <v>0</v>
      </c>
      <c r="J149" s="21">
        <f t="shared" si="32"/>
        <v>0</v>
      </c>
      <c r="K149" s="21">
        <f t="shared" si="32"/>
        <v>0</v>
      </c>
      <c r="L149" s="21">
        <f t="shared" si="32"/>
        <v>0</v>
      </c>
      <c r="M149" s="21">
        <f t="shared" si="32"/>
        <v>0</v>
      </c>
      <c r="N149" s="21">
        <f t="shared" si="32"/>
        <v>0</v>
      </c>
      <c r="O149" s="21">
        <f t="shared" si="32"/>
        <v>0</v>
      </c>
      <c r="P149" s="21">
        <f t="shared" si="32"/>
        <v>0</v>
      </c>
      <c r="Q149" s="21">
        <f t="shared" si="32"/>
        <v>0</v>
      </c>
      <c r="R149" s="21">
        <f t="shared" si="32"/>
        <v>0</v>
      </c>
      <c r="S149" s="21">
        <f t="shared" si="32"/>
        <v>0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3">+D155</f>
        <v>0</v>
      </c>
      <c r="E154" s="21">
        <f t="shared" si="33"/>
        <v>0</v>
      </c>
      <c r="F154" s="21">
        <f t="shared" si="33"/>
        <v>0</v>
      </c>
      <c r="G154" s="21">
        <f t="shared" si="33"/>
        <v>0</v>
      </c>
      <c r="H154" s="21">
        <f t="shared" si="33"/>
        <v>0</v>
      </c>
      <c r="I154" s="21">
        <f t="shared" si="33"/>
        <v>0</v>
      </c>
      <c r="J154" s="21">
        <f t="shared" si="33"/>
        <v>0</v>
      </c>
      <c r="K154" s="21">
        <f t="shared" si="33"/>
        <v>0</v>
      </c>
      <c r="L154" s="21">
        <f t="shared" si="33"/>
        <v>0</v>
      </c>
      <c r="M154" s="21">
        <f t="shared" si="33"/>
        <v>0</v>
      </c>
      <c r="N154" s="21">
        <f t="shared" si="33"/>
        <v>0</v>
      </c>
      <c r="O154" s="21">
        <f t="shared" si="33"/>
        <v>0</v>
      </c>
      <c r="P154" s="21">
        <f t="shared" si="33"/>
        <v>0</v>
      </c>
      <c r="Q154" s="21">
        <f t="shared" si="33"/>
        <v>0</v>
      </c>
      <c r="R154" s="21">
        <f t="shared" si="33"/>
        <v>0</v>
      </c>
      <c r="S154" s="21">
        <f t="shared" si="33"/>
        <v>0</v>
      </c>
      <c r="T154" s="21">
        <f t="shared" si="33"/>
        <v>0</v>
      </c>
      <c r="U154" s="21">
        <f t="shared" si="33"/>
        <v>0</v>
      </c>
      <c r="V154" s="21">
        <f t="shared" si="33"/>
        <v>0</v>
      </c>
      <c r="W154" s="21">
        <f t="shared" si="33"/>
        <v>0</v>
      </c>
      <c r="X154" s="21">
        <f t="shared" si="33"/>
        <v>0</v>
      </c>
      <c r="Y154" s="21">
        <f t="shared" si="33"/>
        <v>0</v>
      </c>
      <c r="Z154" s="21">
        <f t="shared" si="33"/>
        <v>0</v>
      </c>
      <c r="AA154" s="21">
        <f t="shared" si="33"/>
        <v>0</v>
      </c>
      <c r="AB154" s="21">
        <f t="shared" si="33"/>
        <v>0</v>
      </c>
      <c r="AC154" s="21">
        <f t="shared" si="33"/>
        <v>0</v>
      </c>
      <c r="AD154" s="21">
        <f t="shared" si="33"/>
        <v>0</v>
      </c>
      <c r="AE154" s="21">
        <f t="shared" si="33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9.0448693121446277E-5</v>
      </c>
      <c r="D160" s="21">
        <f t="shared" ref="D160:AE160" si="34">+D161+D168+D169+D170+D171+D172</f>
        <v>3.2977100590856283E-4</v>
      </c>
      <c r="E160" s="21">
        <f t="shared" si="34"/>
        <v>8.7255596597957401E-4</v>
      </c>
      <c r="F160" s="21">
        <f t="shared" si="34"/>
        <v>2.0473637380385096E-3</v>
      </c>
      <c r="G160" s="21">
        <f t="shared" si="34"/>
        <v>0.19546949953097575</v>
      </c>
      <c r="H160" s="21">
        <f t="shared" si="34"/>
        <v>0.44144133678898267</v>
      </c>
      <c r="I160" s="21">
        <f t="shared" si="34"/>
        <v>0.95656854399675451</v>
      </c>
      <c r="J160" s="21">
        <f t="shared" si="34"/>
        <v>2.1377704767248042</v>
      </c>
      <c r="K160" s="21">
        <f t="shared" si="34"/>
        <v>2.2231941645405437</v>
      </c>
      <c r="L160" s="21">
        <f t="shared" si="34"/>
        <v>4.4408417113290026</v>
      </c>
      <c r="M160" s="21">
        <f t="shared" si="34"/>
        <v>5.8063118414576493</v>
      </c>
      <c r="N160" s="21">
        <f t="shared" si="34"/>
        <v>9.7767839792729667</v>
      </c>
      <c r="O160" s="21">
        <f t="shared" si="34"/>
        <v>10.218458456057283</v>
      </c>
      <c r="P160" s="21">
        <f t="shared" si="34"/>
        <v>14.627719855260704</v>
      </c>
      <c r="Q160" s="21">
        <f t="shared" si="34"/>
        <v>17.949787981022201</v>
      </c>
      <c r="R160" s="21">
        <f t="shared" si="34"/>
        <v>22.000794830731365</v>
      </c>
      <c r="S160" s="21">
        <f t="shared" si="34"/>
        <v>27.922881542015812</v>
      </c>
      <c r="T160" s="21">
        <f t="shared" si="34"/>
        <v>31.837106309571027</v>
      </c>
      <c r="U160" s="21">
        <f t="shared" si="34"/>
        <v>44.933015119662443</v>
      </c>
      <c r="V160" s="21">
        <f t="shared" si="34"/>
        <v>43.278068514698745</v>
      </c>
      <c r="W160" s="21">
        <f t="shared" si="34"/>
        <v>49.01276780187235</v>
      </c>
      <c r="X160" s="21">
        <f t="shared" si="34"/>
        <v>62.467911260879553</v>
      </c>
      <c r="Y160" s="21">
        <f t="shared" si="34"/>
        <v>74.079644972227513</v>
      </c>
      <c r="Z160" s="21">
        <f t="shared" si="34"/>
        <v>75.762274803230653</v>
      </c>
      <c r="AA160" s="21">
        <f t="shared" si="34"/>
        <v>85.644396970603665</v>
      </c>
      <c r="AB160" s="21">
        <f t="shared" si="34"/>
        <v>96.691178536113256</v>
      </c>
      <c r="AC160" s="21">
        <f t="shared" si="34"/>
        <v>102.38066419246316</v>
      </c>
      <c r="AD160" s="21">
        <f t="shared" si="34"/>
        <v>117.97419128235083</v>
      </c>
      <c r="AE160" s="21">
        <f t="shared" si="34"/>
        <v>134.1947723291799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9.0448693121446277E-5</v>
      </c>
      <c r="D161" s="21">
        <f t="shared" ref="D161:AE161" si="35">+D162+D163+D164+D165+D166+D167</f>
        <v>3.2977100590856283E-4</v>
      </c>
      <c r="E161" s="21">
        <f t="shared" si="35"/>
        <v>8.7255596597957401E-4</v>
      </c>
      <c r="F161" s="21">
        <f t="shared" si="35"/>
        <v>2.0473637380385096E-3</v>
      </c>
      <c r="G161" s="21">
        <f t="shared" si="35"/>
        <v>0.19546949953097575</v>
      </c>
      <c r="H161" s="21">
        <f t="shared" si="35"/>
        <v>0.44144133678898267</v>
      </c>
      <c r="I161" s="21">
        <f t="shared" si="35"/>
        <v>0.95656854399675451</v>
      </c>
      <c r="J161" s="21">
        <f t="shared" si="35"/>
        <v>2.1348074210760091</v>
      </c>
      <c r="K161" s="21">
        <f t="shared" si="35"/>
        <v>2.2105571442425793</v>
      </c>
      <c r="L161" s="21">
        <f t="shared" si="35"/>
        <v>4.3860131791147534</v>
      </c>
      <c r="M161" s="21">
        <f t="shared" si="35"/>
        <v>5.6973422167022552</v>
      </c>
      <c r="N161" s="21">
        <f t="shared" si="35"/>
        <v>9.6309227044673023</v>
      </c>
      <c r="O161" s="21">
        <f t="shared" si="35"/>
        <v>10.059486953371694</v>
      </c>
      <c r="P161" s="21">
        <f t="shared" si="35"/>
        <v>14.484495362379441</v>
      </c>
      <c r="Q161" s="21">
        <f t="shared" si="35"/>
        <v>17.725895577501401</v>
      </c>
      <c r="R161" s="21">
        <f t="shared" si="35"/>
        <v>21.549616371311259</v>
      </c>
      <c r="S161" s="21">
        <f t="shared" si="35"/>
        <v>27.518319709232507</v>
      </c>
      <c r="T161" s="21">
        <f t="shared" si="35"/>
        <v>31.50236958991389</v>
      </c>
      <c r="U161" s="21">
        <f t="shared" si="35"/>
        <v>44.143404846279033</v>
      </c>
      <c r="V161" s="21">
        <f t="shared" si="35"/>
        <v>42.173308937556357</v>
      </c>
      <c r="W161" s="21">
        <f t="shared" si="35"/>
        <v>46.757364059154625</v>
      </c>
      <c r="X161" s="21">
        <f t="shared" si="35"/>
        <v>60.767629105721348</v>
      </c>
      <c r="Y161" s="21">
        <f t="shared" si="35"/>
        <v>71.214636282730154</v>
      </c>
      <c r="Z161" s="21">
        <f t="shared" si="35"/>
        <v>73.041205608865951</v>
      </c>
      <c r="AA161" s="21">
        <f t="shared" si="35"/>
        <v>82.428859047077083</v>
      </c>
      <c r="AB161" s="21">
        <f t="shared" si="35"/>
        <v>93.425591013948974</v>
      </c>
      <c r="AC161" s="21">
        <f t="shared" si="35"/>
        <v>97.740356334154384</v>
      </c>
      <c r="AD161" s="21">
        <f t="shared" si="35"/>
        <v>113.40829736396405</v>
      </c>
      <c r="AE161" s="21">
        <f t="shared" si="35"/>
        <v>130.0821942961006</v>
      </c>
    </row>
    <row r="162" spans="1:31" x14ac:dyDescent="0.2">
      <c r="A162" s="13" t="s">
        <v>345</v>
      </c>
      <c r="B162" s="4" t="s">
        <v>805</v>
      </c>
      <c r="C162" s="27">
        <v>9.0448693121446277E-5</v>
      </c>
      <c r="D162" s="27">
        <v>3.0239871201954033E-4</v>
      </c>
      <c r="E162" s="27">
        <v>6.3838542689450487E-4</v>
      </c>
      <c r="F162" s="27">
        <v>7.830946423149391E-4</v>
      </c>
      <c r="G162" s="27">
        <v>1.3379814901584301E-3</v>
      </c>
      <c r="H162" s="27">
        <v>2.7876049725138272E-3</v>
      </c>
      <c r="I162" s="27">
        <v>4.0059806856417414E-3</v>
      </c>
      <c r="J162" s="27">
        <v>7.1358882109028967E-3</v>
      </c>
      <c r="K162" s="27">
        <v>8.5940411885560928E-3</v>
      </c>
      <c r="L162" s="27">
        <v>1.2090177077108383E-2</v>
      </c>
      <c r="M162" s="27">
        <v>1.8358073931901711E-2</v>
      </c>
      <c r="N162" s="27">
        <v>2.8959517822482191E-2</v>
      </c>
      <c r="O162" s="27">
        <v>2.7891681469750153E-2</v>
      </c>
      <c r="P162" s="27">
        <v>3.6974845136401091E-2</v>
      </c>
      <c r="Q162" s="27">
        <v>3.0441242007402381E-2</v>
      </c>
      <c r="R162" s="27">
        <v>4.819272859168898E-2</v>
      </c>
      <c r="S162" s="27">
        <v>7.1504986435650217E-2</v>
      </c>
      <c r="T162" s="27">
        <v>0.24565683747487196</v>
      </c>
      <c r="U162" s="27">
        <v>0.2962653552647655</v>
      </c>
      <c r="V162" s="27">
        <v>0.3322358949629835</v>
      </c>
      <c r="W162" s="27">
        <v>0.54336371477887524</v>
      </c>
      <c r="X162" s="27">
        <v>0.85304297258135131</v>
      </c>
      <c r="Y162" s="27">
        <v>0.99229754949787996</v>
      </c>
      <c r="Z162" s="27">
        <v>1.1502544101671601</v>
      </c>
      <c r="AA162" s="27">
        <v>1.2366874854600556</v>
      </c>
      <c r="AB162" s="27">
        <v>1.3088192088412809</v>
      </c>
      <c r="AC162" s="27">
        <v>1.4045660985093606</v>
      </c>
      <c r="AD162" s="27">
        <v>1.4761464404825866</v>
      </c>
      <c r="AE162" s="27">
        <v>1.5929846454411798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2.7372293889022508E-5</v>
      </c>
      <c r="E163" s="27">
        <v>2.3416479415774399E-4</v>
      </c>
      <c r="F163" s="27">
        <v>1.2508967507769487E-3</v>
      </c>
      <c r="G163" s="27">
        <v>1.1012774647627769E-2</v>
      </c>
      <c r="H163" s="27">
        <v>1.9375103218684641E-2</v>
      </c>
      <c r="I163" s="27">
        <v>6.287407988343939E-2</v>
      </c>
      <c r="J163" s="27">
        <v>0.11705399650685672</v>
      </c>
      <c r="K163" s="27">
        <v>9.3721872540592346E-2</v>
      </c>
      <c r="L163" s="27">
        <v>9.4008269343964876E-2</v>
      </c>
      <c r="M163" s="27">
        <v>0.22992022848764537</v>
      </c>
      <c r="N163" s="27">
        <v>0.24058187377896945</v>
      </c>
      <c r="O163" s="27">
        <v>0.18174526886610057</v>
      </c>
      <c r="P163" s="27">
        <v>0.24628772103362387</v>
      </c>
      <c r="Q163" s="27">
        <v>0.31482895368469266</v>
      </c>
      <c r="R163" s="27">
        <v>0.46724433708286273</v>
      </c>
      <c r="S163" s="27">
        <v>0.46098335436709792</v>
      </c>
      <c r="T163" s="27">
        <v>0.57884394802929229</v>
      </c>
      <c r="U163" s="27">
        <v>0.51202868957318592</v>
      </c>
      <c r="V163" s="27">
        <v>0.60610854272226045</v>
      </c>
      <c r="W163" s="27">
        <v>0.87765293343875728</v>
      </c>
      <c r="X163" s="27">
        <v>1.5132016685999752</v>
      </c>
      <c r="Y163" s="27">
        <v>1.5333052554083371</v>
      </c>
      <c r="Z163" s="27">
        <v>1.2707245529826556</v>
      </c>
      <c r="AA163" s="27">
        <v>1.4766581749304792</v>
      </c>
      <c r="AB163" s="27">
        <v>2.1764464862246484</v>
      </c>
      <c r="AC163" s="27">
        <v>2.1248598480723357</v>
      </c>
      <c r="AD163" s="27">
        <v>1.8897903574512833</v>
      </c>
      <c r="AE163" s="27">
        <v>2.033974879356033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1.7935871556616814</v>
      </c>
      <c r="M164" s="27">
        <v>2.1700128659569762</v>
      </c>
      <c r="N164" s="27">
        <v>5.6687680062117325</v>
      </c>
      <c r="O164" s="27">
        <v>5.7070980787825283</v>
      </c>
      <c r="P164" s="27">
        <v>9.1224514253196229</v>
      </c>
      <c r="Q164" s="27">
        <v>11.382349541107857</v>
      </c>
      <c r="R164" s="27">
        <v>13.793775100772342</v>
      </c>
      <c r="S164" s="27">
        <v>17.690095705003142</v>
      </c>
      <c r="T164" s="27">
        <v>19.84339498742786</v>
      </c>
      <c r="U164" s="27">
        <v>30.396032648737943</v>
      </c>
      <c r="V164" s="27">
        <v>25.510067801007402</v>
      </c>
      <c r="W164" s="27">
        <v>30.619597056033353</v>
      </c>
      <c r="X164" s="27">
        <v>40.516868461178873</v>
      </c>
      <c r="Y164" s="27">
        <v>48.510379556744077</v>
      </c>
      <c r="Z164" s="27">
        <v>48.388968779203068</v>
      </c>
      <c r="AA164" s="27">
        <v>55.079427373897836</v>
      </c>
      <c r="AB164" s="27">
        <v>63.720878406133522</v>
      </c>
      <c r="AC164" s="27">
        <v>65.713252890440486</v>
      </c>
      <c r="AD164" s="27">
        <v>77.998451421038695</v>
      </c>
      <c r="AE164" s="27">
        <v>92.306267904000791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1.9023348156202071E-2</v>
      </c>
      <c r="M165" s="27">
        <v>2.2510564172309028E-2</v>
      </c>
      <c r="N165" s="27">
        <v>3.0719074226649656E-2</v>
      </c>
      <c r="O165" s="27">
        <v>7.9071892692243143E-2</v>
      </c>
      <c r="P165" s="27">
        <v>0.19111936087457904</v>
      </c>
      <c r="Q165" s="27">
        <v>0.2647933983321491</v>
      </c>
      <c r="R165" s="27">
        <v>0.38517409266528052</v>
      </c>
      <c r="S165" s="27">
        <v>0.77414437143927883</v>
      </c>
      <c r="T165" s="27">
        <v>0.93955942084445798</v>
      </c>
      <c r="U165" s="27">
        <v>1.6037092464747944</v>
      </c>
      <c r="V165" s="27">
        <v>1.8695485767131861</v>
      </c>
      <c r="W165" s="27">
        <v>2.1804652110566254</v>
      </c>
      <c r="X165" s="27">
        <v>2.6225282109597301</v>
      </c>
      <c r="Y165" s="27">
        <v>3.3311643597601601</v>
      </c>
      <c r="Z165" s="27">
        <v>3.4880998832516497</v>
      </c>
      <c r="AA165" s="27">
        <v>3.5829994401080323</v>
      </c>
      <c r="AB165" s="27">
        <v>3.9807635063856317</v>
      </c>
      <c r="AC165" s="27">
        <v>3.9062015134556707</v>
      </c>
      <c r="AD165" s="27">
        <v>3.9062354210732821</v>
      </c>
      <c r="AE165" s="27">
        <v>3.6562261348699816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1.3367020574751796E-5</v>
      </c>
      <c r="G166" s="27">
        <v>1.0750890147692461E-5</v>
      </c>
      <c r="H166" s="27">
        <v>3.5411180211487625E-4</v>
      </c>
      <c r="I166" s="27">
        <v>8.0431885848421909E-4</v>
      </c>
      <c r="J166" s="27">
        <v>8.1255147683890142E-3</v>
      </c>
      <c r="K166" s="27">
        <v>6.2339716554408748E-3</v>
      </c>
      <c r="L166" s="27">
        <v>2.1338059137797283E-2</v>
      </c>
      <c r="M166" s="27">
        <v>1.5374459419571693E-2</v>
      </c>
      <c r="N166" s="27">
        <v>1.8692503888275237E-2</v>
      </c>
      <c r="O166" s="27">
        <v>9.1093872206065338E-2</v>
      </c>
      <c r="P166" s="27">
        <v>0.17314208094490838</v>
      </c>
      <c r="Q166" s="27">
        <v>0.2285874531795872</v>
      </c>
      <c r="R166" s="27">
        <v>0.26202160082883014</v>
      </c>
      <c r="S166" s="27">
        <v>0.41138234232456711</v>
      </c>
      <c r="T166" s="27">
        <v>0.52364967114344341</v>
      </c>
      <c r="U166" s="27">
        <v>0.80054191100530336</v>
      </c>
      <c r="V166" s="27">
        <v>1.0071468852429928</v>
      </c>
      <c r="W166" s="27">
        <v>1.2844184900397617</v>
      </c>
      <c r="X166" s="27">
        <v>1.8880716263704613</v>
      </c>
      <c r="Y166" s="27">
        <v>1.9783051703682404</v>
      </c>
      <c r="Z166" s="27">
        <v>2.6205411344303289</v>
      </c>
      <c r="AA166" s="27">
        <v>3.2823277133543742</v>
      </c>
      <c r="AB166" s="27">
        <v>3.2804976979605405</v>
      </c>
      <c r="AC166" s="27">
        <v>3.738999730185955</v>
      </c>
      <c r="AD166" s="27">
        <v>5.2156848039811328</v>
      </c>
      <c r="AE166" s="27">
        <v>6.5957953528453253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5.7449273250885306E-9</v>
      </c>
      <c r="F167" s="27">
        <v>5.324371870029753E-9</v>
      </c>
      <c r="G167" s="27">
        <v>0.18310799250304186</v>
      </c>
      <c r="H167" s="27">
        <v>0.41892451679566933</v>
      </c>
      <c r="I167" s="27">
        <v>0.88888416456918917</v>
      </c>
      <c r="J167" s="27">
        <v>2.0024920215898603</v>
      </c>
      <c r="K167" s="27">
        <v>2.1020072588579901</v>
      </c>
      <c r="L167" s="27">
        <v>2.445966169738</v>
      </c>
      <c r="M167" s="27">
        <v>3.2411660247338516</v>
      </c>
      <c r="N167" s="27">
        <v>3.6432017285391929</v>
      </c>
      <c r="O167" s="27">
        <v>3.9725861593550058</v>
      </c>
      <c r="P167" s="27">
        <v>4.7145199290703053</v>
      </c>
      <c r="Q167" s="27">
        <v>5.5048949891897134</v>
      </c>
      <c r="R167" s="27">
        <v>6.5932085113702543</v>
      </c>
      <c r="S167" s="27">
        <v>8.1102089496627716</v>
      </c>
      <c r="T167" s="27">
        <v>9.3712647249939653</v>
      </c>
      <c r="U167" s="27">
        <v>10.534826995223044</v>
      </c>
      <c r="V167" s="27">
        <v>12.848201236907531</v>
      </c>
      <c r="W167" s="27">
        <v>11.251866653807248</v>
      </c>
      <c r="X167" s="27">
        <v>13.373916166030959</v>
      </c>
      <c r="Y167" s="27">
        <v>14.869184390951462</v>
      </c>
      <c r="Z167" s="27">
        <v>16.122616848831097</v>
      </c>
      <c r="AA167" s="27">
        <v>17.770758859326307</v>
      </c>
      <c r="AB167" s="27">
        <v>18.958185708403349</v>
      </c>
      <c r="AC167" s="27">
        <v>20.852476253490579</v>
      </c>
      <c r="AD167" s="27">
        <v>22.921988919937078</v>
      </c>
      <c r="AE167" s="27">
        <v>23.896945379587279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2.2267838758721663E-4</v>
      </c>
      <c r="Q168" s="27">
        <v>0.10515129192202124</v>
      </c>
      <c r="R168" s="27">
        <v>0.31204373375317157</v>
      </c>
      <c r="S168" s="27">
        <v>0.2307441784538885</v>
      </c>
      <c r="T168" s="27">
        <v>0.15025305699074964</v>
      </c>
      <c r="U168" s="27">
        <v>0.41037976961122957</v>
      </c>
      <c r="V168" s="27">
        <v>0.52769535011856405</v>
      </c>
      <c r="W168" s="27">
        <v>1.5091897244959329</v>
      </c>
      <c r="X168" s="27">
        <v>0.71532057911437708</v>
      </c>
      <c r="Y168" s="27">
        <v>1.5109271294548683</v>
      </c>
      <c r="Z168" s="27">
        <v>1.0298081726859096</v>
      </c>
      <c r="AA168" s="27">
        <v>1.3872271571087547</v>
      </c>
      <c r="AB168" s="27">
        <v>1.5341804131692247</v>
      </c>
      <c r="AC168" s="27">
        <v>2.4719003563905924</v>
      </c>
      <c r="AD168" s="27">
        <v>2.1860681457055411</v>
      </c>
      <c r="AE168" s="27">
        <v>1.7977011284467543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2.9630556487950013E-3</v>
      </c>
      <c r="K169" s="27">
        <v>6.9818243342235214E-3</v>
      </c>
      <c r="L169" s="27">
        <v>1.4946340951000173E-2</v>
      </c>
      <c r="M169" s="27">
        <v>2.739019477642193E-2</v>
      </c>
      <c r="N169" s="27">
        <v>4.374517950438591E-2</v>
      </c>
      <c r="O169" s="27">
        <v>6.1014547844869448E-2</v>
      </c>
      <c r="P169" s="27">
        <v>6.9499581006052233E-2</v>
      </c>
      <c r="Q169" s="27">
        <v>7.7453439317075323E-2</v>
      </c>
      <c r="R169" s="27">
        <v>8.8162774864588164E-2</v>
      </c>
      <c r="S169" s="27">
        <v>0.10586789650671385</v>
      </c>
      <c r="T169" s="27">
        <v>0.12645880325115932</v>
      </c>
      <c r="U169" s="27">
        <v>0.19313552748190824</v>
      </c>
      <c r="V169" s="27">
        <v>0.22581639047959848</v>
      </c>
      <c r="W169" s="27">
        <v>0.30243131328010864</v>
      </c>
      <c r="X169" s="27">
        <v>0.41389303999892402</v>
      </c>
      <c r="Y169" s="27">
        <v>0.62309030854013059</v>
      </c>
      <c r="Z169" s="27">
        <v>0.7567377006257533</v>
      </c>
      <c r="AA169" s="27">
        <v>0.88415976464393475</v>
      </c>
      <c r="AB169" s="27">
        <v>0.94739582280017631</v>
      </c>
      <c r="AC169" s="27">
        <v>1.0505577228479812</v>
      </c>
      <c r="AD169" s="27">
        <v>1.0427877886489754</v>
      </c>
      <c r="AE169" s="27">
        <v>1.0204995277133142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0.15043797275146184</v>
      </c>
      <c r="V170" s="27">
        <v>0.32261856193170096</v>
      </c>
      <c r="W170" s="27">
        <v>0.37622350986972181</v>
      </c>
      <c r="X170" s="27">
        <v>0.40861309074888302</v>
      </c>
      <c r="Y170" s="27">
        <v>0.44247521440003157</v>
      </c>
      <c r="Z170" s="27">
        <v>0.49860477343206666</v>
      </c>
      <c r="AA170" s="27">
        <v>0.47747993899628682</v>
      </c>
      <c r="AB170" s="27">
        <v>0.34042029977805888</v>
      </c>
      <c r="AC170" s="27">
        <v>0.60095228384858024</v>
      </c>
      <c r="AD170" s="27">
        <v>0.77736994068287057</v>
      </c>
      <c r="AE170" s="27">
        <v>0.57382928134786915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5.6551959637405865E-3</v>
      </c>
      <c r="L171" s="27">
        <v>3.9882191263248927E-2</v>
      </c>
      <c r="M171" s="27">
        <v>8.1579429978971801E-2</v>
      </c>
      <c r="N171" s="27">
        <v>0.10211609530127888</v>
      </c>
      <c r="O171" s="27">
        <v>9.7956954840719035E-2</v>
      </c>
      <c r="P171" s="27">
        <v>7.3502233487623414E-2</v>
      </c>
      <c r="Q171" s="27">
        <v>4.1287672281705691E-2</v>
      </c>
      <c r="R171" s="27">
        <v>5.0971950802347489E-2</v>
      </c>
      <c r="S171" s="27">
        <v>6.7949757822703016E-2</v>
      </c>
      <c r="T171" s="27">
        <v>5.8024859415226136E-2</v>
      </c>
      <c r="U171" s="27">
        <v>3.5657003538809316E-2</v>
      </c>
      <c r="V171" s="27">
        <v>2.8629274612524829E-2</v>
      </c>
      <c r="W171" s="27">
        <v>6.7559195071959288E-2</v>
      </c>
      <c r="X171" s="27">
        <v>0.16245544529602107</v>
      </c>
      <c r="Y171" s="27">
        <v>0.2885160371023256</v>
      </c>
      <c r="Z171" s="27">
        <v>0.43591854762099252</v>
      </c>
      <c r="AA171" s="27">
        <v>0.46667106277760251</v>
      </c>
      <c r="AB171" s="27">
        <v>0.44359098641682104</v>
      </c>
      <c r="AC171" s="27">
        <v>0.51689749522161377</v>
      </c>
      <c r="AD171" s="27">
        <v>0.55966804334937559</v>
      </c>
      <c r="AE171" s="27">
        <v>0.72054809557137323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9.0448693121446277E-5</v>
      </c>
      <c r="D455" s="28">
        <f t="shared" si="94"/>
        <v>3.2977100590856283E-4</v>
      </c>
      <c r="E455" s="28">
        <f t="shared" si="94"/>
        <v>8.7255596597957401E-4</v>
      </c>
      <c r="F455" s="28">
        <f t="shared" si="94"/>
        <v>2.0473637380385096E-3</v>
      </c>
      <c r="G455" s="28">
        <f t="shared" si="94"/>
        <v>0.19546949953097575</v>
      </c>
      <c r="H455" s="28">
        <f t="shared" si="94"/>
        <v>0.44144133678898267</v>
      </c>
      <c r="I455" s="28">
        <f t="shared" si="94"/>
        <v>0.95656854399675451</v>
      </c>
      <c r="J455" s="28">
        <f t="shared" si="94"/>
        <v>2.1377704767248042</v>
      </c>
      <c r="K455" s="28">
        <f t="shared" si="94"/>
        <v>2.2231941645405437</v>
      </c>
      <c r="L455" s="28">
        <f t="shared" si="94"/>
        <v>4.4408417113290026</v>
      </c>
      <c r="M455" s="28">
        <f t="shared" si="94"/>
        <v>5.8063118414576493</v>
      </c>
      <c r="N455" s="28">
        <f t="shared" si="94"/>
        <v>9.7767839792729667</v>
      </c>
      <c r="O455" s="28">
        <f t="shared" si="94"/>
        <v>10.218458456057283</v>
      </c>
      <c r="P455" s="28">
        <f t="shared" si="94"/>
        <v>14.627719855260704</v>
      </c>
      <c r="Q455" s="28">
        <f t="shared" si="94"/>
        <v>17.949787981022201</v>
      </c>
      <c r="R455" s="28">
        <f t="shared" si="94"/>
        <v>22.000794830731365</v>
      </c>
      <c r="S455" s="28">
        <f t="shared" si="94"/>
        <v>27.922881542015812</v>
      </c>
      <c r="T455" s="28">
        <f t="shared" si="94"/>
        <v>31.837106309571027</v>
      </c>
      <c r="U455" s="28">
        <f t="shared" si="94"/>
        <v>44.933015119662443</v>
      </c>
      <c r="V455" s="28">
        <f t="shared" si="94"/>
        <v>43.278068514698745</v>
      </c>
      <c r="W455" s="28">
        <f t="shared" si="94"/>
        <v>49.01276780187235</v>
      </c>
      <c r="X455" s="28">
        <f t="shared" si="94"/>
        <v>62.467911260879553</v>
      </c>
      <c r="Y455" s="28">
        <f t="shared" si="94"/>
        <v>74.079644972227513</v>
      </c>
      <c r="Z455" s="28">
        <f t="shared" si="94"/>
        <v>75.762274803230653</v>
      </c>
      <c r="AA455" s="28">
        <f t="shared" si="94"/>
        <v>85.644396970603665</v>
      </c>
      <c r="AB455" s="28">
        <f t="shared" si="94"/>
        <v>96.691178536113256</v>
      </c>
      <c r="AC455" s="28">
        <f t="shared" si="94"/>
        <v>102.38066419246316</v>
      </c>
      <c r="AD455" s="28">
        <f t="shared" si="94"/>
        <v>117.97419128235083</v>
      </c>
      <c r="AE455" s="28">
        <f t="shared" si="94"/>
        <v>134.1947723291799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9.0448693121446277E-5</v>
      </c>
      <c r="D471" s="28">
        <f t="shared" si="99"/>
        <v>3.2977100590856283E-4</v>
      </c>
      <c r="E471" s="28">
        <f t="shared" si="99"/>
        <v>8.7255596597957401E-4</v>
      </c>
      <c r="F471" s="28">
        <f t="shared" si="99"/>
        <v>2.0473637380385096E-3</v>
      </c>
      <c r="G471" s="28">
        <f t="shared" si="99"/>
        <v>0.19546949953097575</v>
      </c>
      <c r="H471" s="28">
        <f t="shared" si="99"/>
        <v>0.44144133678898267</v>
      </c>
      <c r="I471" s="28">
        <f t="shared" si="99"/>
        <v>0.95656854399675451</v>
      </c>
      <c r="J471" s="28">
        <f t="shared" si="99"/>
        <v>2.1377704767248042</v>
      </c>
      <c r="K471" s="28">
        <f t="shared" si="99"/>
        <v>2.2231941645405437</v>
      </c>
      <c r="L471" s="28">
        <f t="shared" si="99"/>
        <v>4.4408417113290026</v>
      </c>
      <c r="M471" s="28">
        <f t="shared" si="99"/>
        <v>5.8063118414576493</v>
      </c>
      <c r="N471" s="28">
        <f t="shared" si="99"/>
        <v>9.7767839792729667</v>
      </c>
      <c r="O471" s="28">
        <f t="shared" si="99"/>
        <v>10.218458456057283</v>
      </c>
      <c r="P471" s="28">
        <f t="shared" si="99"/>
        <v>14.627719855260704</v>
      </c>
      <c r="Q471" s="28">
        <f t="shared" si="99"/>
        <v>17.949787981022201</v>
      </c>
      <c r="R471" s="28">
        <f t="shared" si="99"/>
        <v>22.000794830731365</v>
      </c>
      <c r="S471" s="28">
        <f t="shared" si="99"/>
        <v>27.922881542015812</v>
      </c>
      <c r="T471" s="28">
        <f t="shared" si="99"/>
        <v>31.837106309571027</v>
      </c>
      <c r="U471" s="28">
        <f t="shared" si="99"/>
        <v>44.933015119662443</v>
      </c>
      <c r="V471" s="28">
        <f t="shared" si="99"/>
        <v>43.278068514698745</v>
      </c>
      <c r="W471" s="28">
        <f t="shared" si="99"/>
        <v>49.01276780187235</v>
      </c>
      <c r="X471" s="28">
        <f t="shared" si="99"/>
        <v>62.467911260879553</v>
      </c>
      <c r="Y471" s="28">
        <f t="shared" si="99"/>
        <v>74.079644972227513</v>
      </c>
      <c r="Z471" s="28">
        <f t="shared" si="99"/>
        <v>75.762274803230653</v>
      </c>
      <c r="AA471" s="28">
        <f t="shared" si="99"/>
        <v>85.644396970603665</v>
      </c>
      <c r="AB471" s="28">
        <f t="shared" si="99"/>
        <v>96.691178536113256</v>
      </c>
      <c r="AC471" s="28">
        <f t="shared" si="99"/>
        <v>102.38066419246316</v>
      </c>
      <c r="AD471" s="28">
        <f t="shared" si="99"/>
        <v>117.97419128235083</v>
      </c>
      <c r="AE471" s="28">
        <f t="shared" si="99"/>
        <v>134.1947723291799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2">+D503+D507</f>
        <v>0</v>
      </c>
      <c r="E502" s="21">
        <f t="shared" si="102"/>
        <v>0</v>
      </c>
      <c r="F502" s="21">
        <f t="shared" si="102"/>
        <v>0</v>
      </c>
      <c r="G502" s="21">
        <f t="shared" si="102"/>
        <v>0</v>
      </c>
      <c r="H502" s="21">
        <f t="shared" si="102"/>
        <v>0</v>
      </c>
      <c r="I502" s="21">
        <f t="shared" si="102"/>
        <v>0</v>
      </c>
      <c r="J502" s="21">
        <f t="shared" si="102"/>
        <v>0</v>
      </c>
      <c r="K502" s="21">
        <f t="shared" si="102"/>
        <v>0</v>
      </c>
      <c r="L502" s="21">
        <f t="shared" si="102"/>
        <v>0</v>
      </c>
      <c r="M502" s="21">
        <f t="shared" si="102"/>
        <v>0</v>
      </c>
      <c r="N502" s="21">
        <f t="shared" si="102"/>
        <v>0</v>
      </c>
      <c r="O502" s="21">
        <f t="shared" si="102"/>
        <v>0</v>
      </c>
      <c r="P502" s="21">
        <f t="shared" si="102"/>
        <v>0</v>
      </c>
      <c r="Q502" s="21">
        <f t="shared" si="102"/>
        <v>0</v>
      </c>
      <c r="R502" s="21">
        <f t="shared" si="102"/>
        <v>0</v>
      </c>
      <c r="S502" s="21">
        <f t="shared" si="102"/>
        <v>0</v>
      </c>
      <c r="T502" s="21">
        <f t="shared" si="102"/>
        <v>0</v>
      </c>
      <c r="U502" s="21">
        <f t="shared" si="102"/>
        <v>0</v>
      </c>
      <c r="V502" s="21">
        <f t="shared" si="102"/>
        <v>0</v>
      </c>
      <c r="W502" s="21">
        <f t="shared" si="102"/>
        <v>0</v>
      </c>
      <c r="X502" s="21">
        <f t="shared" si="102"/>
        <v>0</v>
      </c>
      <c r="Y502" s="21">
        <f t="shared" si="102"/>
        <v>0</v>
      </c>
      <c r="Z502" s="21">
        <f t="shared" si="102"/>
        <v>0</v>
      </c>
      <c r="AA502" s="21">
        <f t="shared" si="102"/>
        <v>0</v>
      </c>
      <c r="AB502" s="21">
        <f t="shared" si="102"/>
        <v>0</v>
      </c>
      <c r="AC502" s="21">
        <f t="shared" si="102"/>
        <v>0</v>
      </c>
      <c r="AD502" s="21">
        <f t="shared" si="102"/>
        <v>0</v>
      </c>
      <c r="AE502" s="21">
        <f t="shared" si="102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3">+D155</f>
        <v>0</v>
      </c>
      <c r="E503" s="37">
        <f t="shared" si="103"/>
        <v>0</v>
      </c>
      <c r="F503" s="37">
        <f t="shared" si="103"/>
        <v>0</v>
      </c>
      <c r="G503" s="37">
        <f t="shared" si="103"/>
        <v>0</v>
      </c>
      <c r="H503" s="37">
        <f t="shared" si="103"/>
        <v>0</v>
      </c>
      <c r="I503" s="37">
        <f t="shared" si="103"/>
        <v>0</v>
      </c>
      <c r="J503" s="37">
        <f t="shared" si="103"/>
        <v>0</v>
      </c>
      <c r="K503" s="37">
        <f t="shared" si="103"/>
        <v>0</v>
      </c>
      <c r="L503" s="37">
        <f t="shared" si="103"/>
        <v>0</v>
      </c>
      <c r="M503" s="37">
        <f t="shared" si="103"/>
        <v>0</v>
      </c>
      <c r="N503" s="37">
        <f t="shared" si="103"/>
        <v>0</v>
      </c>
      <c r="O503" s="37">
        <f t="shared" si="103"/>
        <v>0</v>
      </c>
      <c r="P503" s="37">
        <f t="shared" si="103"/>
        <v>0</v>
      </c>
      <c r="Q503" s="37">
        <f t="shared" si="103"/>
        <v>0</v>
      </c>
      <c r="R503" s="37">
        <f t="shared" si="103"/>
        <v>0</v>
      </c>
      <c r="S503" s="37">
        <f t="shared" si="103"/>
        <v>0</v>
      </c>
      <c r="T503" s="37">
        <f t="shared" si="103"/>
        <v>0</v>
      </c>
      <c r="U503" s="37">
        <f t="shared" si="103"/>
        <v>0</v>
      </c>
      <c r="V503" s="37">
        <f t="shared" si="103"/>
        <v>0</v>
      </c>
      <c r="W503" s="37">
        <f t="shared" si="103"/>
        <v>0</v>
      </c>
      <c r="X503" s="37">
        <f t="shared" si="103"/>
        <v>0</v>
      </c>
      <c r="Y503" s="37">
        <f t="shared" si="103"/>
        <v>0</v>
      </c>
      <c r="Z503" s="37">
        <f t="shared" si="103"/>
        <v>0</v>
      </c>
      <c r="AA503" s="37">
        <f t="shared" si="103"/>
        <v>0</v>
      </c>
      <c r="AB503" s="37">
        <f t="shared" si="103"/>
        <v>0</v>
      </c>
      <c r="AC503" s="37">
        <f t="shared" si="103"/>
        <v>0</v>
      </c>
      <c r="AD503" s="37">
        <f t="shared" si="103"/>
        <v>0</v>
      </c>
      <c r="AE503" s="37">
        <f t="shared" si="103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9.0448693121446277E-5</v>
      </c>
      <c r="D508" s="21">
        <f t="shared" ref="D508:AE508" si="104">+D509+D510+D511+D512+D513+D514</f>
        <v>3.2977100590856283E-4</v>
      </c>
      <c r="E508" s="21">
        <f t="shared" si="104"/>
        <v>8.7255596597957401E-4</v>
      </c>
      <c r="F508" s="21">
        <f t="shared" si="104"/>
        <v>2.0473637380385096E-3</v>
      </c>
      <c r="G508" s="21">
        <f t="shared" si="104"/>
        <v>0.19546949953097575</v>
      </c>
      <c r="H508" s="21">
        <f t="shared" si="104"/>
        <v>0.44144133678898267</v>
      </c>
      <c r="I508" s="21">
        <f t="shared" si="104"/>
        <v>0.95656854399675451</v>
      </c>
      <c r="J508" s="21">
        <f t="shared" si="104"/>
        <v>2.1377704767248042</v>
      </c>
      <c r="K508" s="21">
        <f t="shared" si="104"/>
        <v>2.2231941645405437</v>
      </c>
      <c r="L508" s="21">
        <f t="shared" si="104"/>
        <v>4.4408417113290026</v>
      </c>
      <c r="M508" s="21">
        <f t="shared" si="104"/>
        <v>5.8063118414576493</v>
      </c>
      <c r="N508" s="21">
        <f t="shared" si="104"/>
        <v>9.7767839792729667</v>
      </c>
      <c r="O508" s="21">
        <f t="shared" si="104"/>
        <v>10.218458456057283</v>
      </c>
      <c r="P508" s="21">
        <f t="shared" si="104"/>
        <v>14.627719855260704</v>
      </c>
      <c r="Q508" s="21">
        <f t="shared" si="104"/>
        <v>17.949787981022201</v>
      </c>
      <c r="R508" s="21">
        <f t="shared" si="104"/>
        <v>22.000794830731365</v>
      </c>
      <c r="S508" s="21">
        <f t="shared" si="104"/>
        <v>27.922881542015812</v>
      </c>
      <c r="T508" s="21">
        <f t="shared" si="104"/>
        <v>31.837106309571027</v>
      </c>
      <c r="U508" s="21">
        <f t="shared" si="104"/>
        <v>44.933015119662443</v>
      </c>
      <c r="V508" s="21">
        <f t="shared" si="104"/>
        <v>43.278068514698745</v>
      </c>
      <c r="W508" s="21">
        <f t="shared" si="104"/>
        <v>49.01276780187235</v>
      </c>
      <c r="X508" s="21">
        <f t="shared" si="104"/>
        <v>62.467911260879553</v>
      </c>
      <c r="Y508" s="21">
        <f t="shared" si="104"/>
        <v>74.079644972227513</v>
      </c>
      <c r="Z508" s="21">
        <f t="shared" si="104"/>
        <v>75.762274803230653</v>
      </c>
      <c r="AA508" s="21">
        <f t="shared" si="104"/>
        <v>85.644396970603665</v>
      </c>
      <c r="AB508" s="21">
        <f t="shared" si="104"/>
        <v>96.691178536113256</v>
      </c>
      <c r="AC508" s="21">
        <f t="shared" si="104"/>
        <v>102.38066419246316</v>
      </c>
      <c r="AD508" s="21">
        <f t="shared" si="104"/>
        <v>117.97419128235083</v>
      </c>
      <c r="AE508" s="21">
        <f t="shared" si="104"/>
        <v>134.1947723291799</v>
      </c>
    </row>
    <row r="509" spans="1:31" x14ac:dyDescent="0.2">
      <c r="A509" s="9" t="s">
        <v>343</v>
      </c>
      <c r="B509" s="4" t="s">
        <v>344</v>
      </c>
      <c r="C509" s="37">
        <f>+C161</f>
        <v>9.0448693121446277E-5</v>
      </c>
      <c r="D509" s="37">
        <f t="shared" ref="D509:AE509" si="105">+D161</f>
        <v>3.2977100590856283E-4</v>
      </c>
      <c r="E509" s="37">
        <f t="shared" si="105"/>
        <v>8.7255596597957401E-4</v>
      </c>
      <c r="F509" s="37">
        <f t="shared" si="105"/>
        <v>2.0473637380385096E-3</v>
      </c>
      <c r="G509" s="37">
        <f t="shared" si="105"/>
        <v>0.19546949953097575</v>
      </c>
      <c r="H509" s="37">
        <f t="shared" si="105"/>
        <v>0.44144133678898267</v>
      </c>
      <c r="I509" s="37">
        <f t="shared" si="105"/>
        <v>0.95656854399675451</v>
      </c>
      <c r="J509" s="37">
        <f t="shared" si="105"/>
        <v>2.1348074210760091</v>
      </c>
      <c r="K509" s="37">
        <f t="shared" si="105"/>
        <v>2.2105571442425793</v>
      </c>
      <c r="L509" s="37">
        <f t="shared" si="105"/>
        <v>4.3860131791147534</v>
      </c>
      <c r="M509" s="37">
        <f t="shared" si="105"/>
        <v>5.6973422167022552</v>
      </c>
      <c r="N509" s="37">
        <f t="shared" si="105"/>
        <v>9.6309227044673023</v>
      </c>
      <c r="O509" s="37">
        <f t="shared" si="105"/>
        <v>10.059486953371694</v>
      </c>
      <c r="P509" s="37">
        <f t="shared" si="105"/>
        <v>14.484495362379441</v>
      </c>
      <c r="Q509" s="37">
        <f t="shared" si="105"/>
        <v>17.725895577501401</v>
      </c>
      <c r="R509" s="37">
        <f t="shared" si="105"/>
        <v>21.549616371311259</v>
      </c>
      <c r="S509" s="37">
        <f t="shared" si="105"/>
        <v>27.518319709232507</v>
      </c>
      <c r="T509" s="37">
        <f t="shared" si="105"/>
        <v>31.50236958991389</v>
      </c>
      <c r="U509" s="37">
        <f t="shared" si="105"/>
        <v>44.143404846279033</v>
      </c>
      <c r="V509" s="37">
        <f t="shared" si="105"/>
        <v>42.173308937556357</v>
      </c>
      <c r="W509" s="37">
        <f t="shared" si="105"/>
        <v>46.757364059154625</v>
      </c>
      <c r="X509" s="37">
        <f t="shared" si="105"/>
        <v>60.767629105721348</v>
      </c>
      <c r="Y509" s="37">
        <f t="shared" si="105"/>
        <v>71.214636282730154</v>
      </c>
      <c r="Z509" s="37">
        <f t="shared" si="105"/>
        <v>73.041205608865951</v>
      </c>
      <c r="AA509" s="37">
        <f t="shared" si="105"/>
        <v>82.428859047077083</v>
      </c>
      <c r="AB509" s="37">
        <f t="shared" si="105"/>
        <v>93.425591013948974</v>
      </c>
      <c r="AC509" s="37">
        <f t="shared" si="105"/>
        <v>97.740356334154384</v>
      </c>
      <c r="AD509" s="37">
        <f t="shared" si="105"/>
        <v>113.40829736396405</v>
      </c>
      <c r="AE509" s="37">
        <f t="shared" si="105"/>
        <v>130.0821942961006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6">+D168</f>
        <v>0</v>
      </c>
      <c r="E510" s="37">
        <f t="shared" si="106"/>
        <v>0</v>
      </c>
      <c r="F510" s="37">
        <f t="shared" si="106"/>
        <v>0</v>
      </c>
      <c r="G510" s="37">
        <f t="shared" si="106"/>
        <v>0</v>
      </c>
      <c r="H510" s="37">
        <f t="shared" si="106"/>
        <v>0</v>
      </c>
      <c r="I510" s="37">
        <f t="shared" si="106"/>
        <v>0</v>
      </c>
      <c r="J510" s="37">
        <f t="shared" si="106"/>
        <v>0</v>
      </c>
      <c r="K510" s="37">
        <f t="shared" si="106"/>
        <v>0</v>
      </c>
      <c r="L510" s="37">
        <f t="shared" si="106"/>
        <v>0</v>
      </c>
      <c r="M510" s="37">
        <f t="shared" si="106"/>
        <v>0</v>
      </c>
      <c r="N510" s="37">
        <f t="shared" si="106"/>
        <v>0</v>
      </c>
      <c r="O510" s="37">
        <f t="shared" si="106"/>
        <v>0</v>
      </c>
      <c r="P510" s="37">
        <f t="shared" si="106"/>
        <v>2.2267838758721663E-4</v>
      </c>
      <c r="Q510" s="37">
        <f t="shared" si="106"/>
        <v>0.10515129192202124</v>
      </c>
      <c r="R510" s="37">
        <f t="shared" si="106"/>
        <v>0.31204373375317157</v>
      </c>
      <c r="S510" s="37">
        <f t="shared" si="106"/>
        <v>0.2307441784538885</v>
      </c>
      <c r="T510" s="37">
        <f t="shared" si="106"/>
        <v>0.15025305699074964</v>
      </c>
      <c r="U510" s="37">
        <f t="shared" si="106"/>
        <v>0.41037976961122957</v>
      </c>
      <c r="V510" s="37">
        <f t="shared" si="106"/>
        <v>0.52769535011856405</v>
      </c>
      <c r="W510" s="37">
        <f t="shared" si="106"/>
        <v>1.5091897244959329</v>
      </c>
      <c r="X510" s="37">
        <f t="shared" si="106"/>
        <v>0.71532057911437708</v>
      </c>
      <c r="Y510" s="37">
        <f t="shared" si="106"/>
        <v>1.5109271294548683</v>
      </c>
      <c r="Z510" s="37">
        <f t="shared" si="106"/>
        <v>1.0298081726859096</v>
      </c>
      <c r="AA510" s="37">
        <f t="shared" si="106"/>
        <v>1.3872271571087547</v>
      </c>
      <c r="AB510" s="37">
        <f t="shared" si="106"/>
        <v>1.5341804131692247</v>
      </c>
      <c r="AC510" s="37">
        <f t="shared" si="106"/>
        <v>2.4719003563905924</v>
      </c>
      <c r="AD510" s="37">
        <f t="shared" si="106"/>
        <v>2.1860681457055411</v>
      </c>
      <c r="AE510" s="37">
        <f t="shared" si="106"/>
        <v>1.7977011284467543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7">+D169</f>
        <v>0</v>
      </c>
      <c r="E511" s="37">
        <f t="shared" si="107"/>
        <v>0</v>
      </c>
      <c r="F511" s="37">
        <f t="shared" si="107"/>
        <v>0</v>
      </c>
      <c r="G511" s="37">
        <f t="shared" si="107"/>
        <v>0</v>
      </c>
      <c r="H511" s="37">
        <f t="shared" si="107"/>
        <v>0</v>
      </c>
      <c r="I511" s="37">
        <f t="shared" si="107"/>
        <v>0</v>
      </c>
      <c r="J511" s="37">
        <f t="shared" si="107"/>
        <v>2.9630556487950013E-3</v>
      </c>
      <c r="K511" s="37">
        <f t="shared" si="107"/>
        <v>6.9818243342235214E-3</v>
      </c>
      <c r="L511" s="37">
        <f t="shared" si="107"/>
        <v>1.4946340951000173E-2</v>
      </c>
      <c r="M511" s="37">
        <f t="shared" si="107"/>
        <v>2.739019477642193E-2</v>
      </c>
      <c r="N511" s="37">
        <f t="shared" si="107"/>
        <v>4.374517950438591E-2</v>
      </c>
      <c r="O511" s="37">
        <f t="shared" si="107"/>
        <v>6.1014547844869448E-2</v>
      </c>
      <c r="P511" s="37">
        <f t="shared" si="107"/>
        <v>6.9499581006052233E-2</v>
      </c>
      <c r="Q511" s="37">
        <f t="shared" si="107"/>
        <v>7.7453439317075323E-2</v>
      </c>
      <c r="R511" s="37">
        <f t="shared" si="107"/>
        <v>8.8162774864588164E-2</v>
      </c>
      <c r="S511" s="37">
        <f t="shared" si="107"/>
        <v>0.10586789650671385</v>
      </c>
      <c r="T511" s="37">
        <f t="shared" si="107"/>
        <v>0.12645880325115932</v>
      </c>
      <c r="U511" s="37">
        <f t="shared" si="107"/>
        <v>0.19313552748190824</v>
      </c>
      <c r="V511" s="37">
        <f t="shared" si="107"/>
        <v>0.22581639047959848</v>
      </c>
      <c r="W511" s="37">
        <f t="shared" si="107"/>
        <v>0.30243131328010864</v>
      </c>
      <c r="X511" s="37">
        <f t="shared" si="107"/>
        <v>0.41389303999892402</v>
      </c>
      <c r="Y511" s="37">
        <f t="shared" si="107"/>
        <v>0.62309030854013059</v>
      </c>
      <c r="Z511" s="37">
        <f t="shared" si="107"/>
        <v>0.7567377006257533</v>
      </c>
      <c r="AA511" s="37">
        <f t="shared" si="107"/>
        <v>0.88415976464393475</v>
      </c>
      <c r="AB511" s="37">
        <f t="shared" si="107"/>
        <v>0.94739582280017631</v>
      </c>
      <c r="AC511" s="37">
        <f t="shared" si="107"/>
        <v>1.0505577228479812</v>
      </c>
      <c r="AD511" s="37">
        <f t="shared" si="107"/>
        <v>1.0427877886489754</v>
      </c>
      <c r="AE511" s="37">
        <f t="shared" si="107"/>
        <v>1.0204995277133142</v>
      </c>
    </row>
    <row r="512" spans="1:31" x14ac:dyDescent="0.2">
      <c r="A512" s="9" t="s">
        <v>352</v>
      </c>
      <c r="B512" s="4" t="s">
        <v>353</v>
      </c>
      <c r="C512" s="37">
        <f t="shared" ref="C512:R514" si="108">+C170</f>
        <v>0</v>
      </c>
      <c r="D512" s="37">
        <f t="shared" si="108"/>
        <v>0</v>
      </c>
      <c r="E512" s="37">
        <f t="shared" si="108"/>
        <v>0</v>
      </c>
      <c r="F512" s="37">
        <f t="shared" si="108"/>
        <v>0</v>
      </c>
      <c r="G512" s="37">
        <f t="shared" si="108"/>
        <v>0</v>
      </c>
      <c r="H512" s="37">
        <f t="shared" si="108"/>
        <v>0</v>
      </c>
      <c r="I512" s="37">
        <f t="shared" si="108"/>
        <v>0</v>
      </c>
      <c r="J512" s="37">
        <f t="shared" si="108"/>
        <v>0</v>
      </c>
      <c r="K512" s="37">
        <f t="shared" si="108"/>
        <v>0</v>
      </c>
      <c r="L512" s="37">
        <f t="shared" si="108"/>
        <v>0</v>
      </c>
      <c r="M512" s="37">
        <f t="shared" si="108"/>
        <v>0</v>
      </c>
      <c r="N512" s="37">
        <f t="shared" si="108"/>
        <v>0</v>
      </c>
      <c r="O512" s="37">
        <f t="shared" si="108"/>
        <v>0</v>
      </c>
      <c r="P512" s="37">
        <f t="shared" si="108"/>
        <v>0</v>
      </c>
      <c r="Q512" s="37">
        <f t="shared" si="108"/>
        <v>0</v>
      </c>
      <c r="R512" s="37">
        <f t="shared" si="108"/>
        <v>0</v>
      </c>
      <c r="S512" s="37">
        <f t="shared" si="107"/>
        <v>0</v>
      </c>
      <c r="T512" s="37">
        <f t="shared" si="107"/>
        <v>0</v>
      </c>
      <c r="U512" s="37">
        <f t="shared" si="107"/>
        <v>0.15043797275146184</v>
      </c>
      <c r="V512" s="37">
        <f t="shared" si="107"/>
        <v>0.32261856193170096</v>
      </c>
      <c r="W512" s="37">
        <f t="shared" si="107"/>
        <v>0.37622350986972181</v>
      </c>
      <c r="X512" s="37">
        <f t="shared" si="107"/>
        <v>0.40861309074888302</v>
      </c>
      <c r="Y512" s="37">
        <f t="shared" si="107"/>
        <v>0.44247521440003157</v>
      </c>
      <c r="Z512" s="37">
        <f t="shared" si="107"/>
        <v>0.49860477343206666</v>
      </c>
      <c r="AA512" s="37">
        <f t="shared" si="107"/>
        <v>0.47747993899628682</v>
      </c>
      <c r="AB512" s="37">
        <f t="shared" si="107"/>
        <v>0.34042029977805888</v>
      </c>
      <c r="AC512" s="37">
        <f t="shared" si="107"/>
        <v>0.60095228384858024</v>
      </c>
      <c r="AD512" s="37">
        <f t="shared" si="107"/>
        <v>0.77736994068287057</v>
      </c>
      <c r="AE512" s="37">
        <f t="shared" si="107"/>
        <v>0.57382928134786915</v>
      </c>
    </row>
    <row r="513" spans="1:31" x14ac:dyDescent="0.2">
      <c r="A513" s="9" t="s">
        <v>354</v>
      </c>
      <c r="B513" s="4" t="s">
        <v>355</v>
      </c>
      <c r="C513" s="37">
        <f t="shared" si="108"/>
        <v>0</v>
      </c>
      <c r="D513" s="37">
        <f t="shared" si="107"/>
        <v>0</v>
      </c>
      <c r="E513" s="37">
        <f t="shared" si="107"/>
        <v>0</v>
      </c>
      <c r="F513" s="37">
        <f t="shared" si="107"/>
        <v>0</v>
      </c>
      <c r="G513" s="37">
        <f t="shared" si="107"/>
        <v>0</v>
      </c>
      <c r="H513" s="37">
        <f t="shared" si="107"/>
        <v>0</v>
      </c>
      <c r="I513" s="37">
        <f t="shared" si="107"/>
        <v>0</v>
      </c>
      <c r="J513" s="37">
        <f t="shared" si="107"/>
        <v>0</v>
      </c>
      <c r="K513" s="37">
        <f t="shared" si="107"/>
        <v>5.6551959637405865E-3</v>
      </c>
      <c r="L513" s="37">
        <f t="shared" si="107"/>
        <v>3.9882191263248927E-2</v>
      </c>
      <c r="M513" s="37">
        <f t="shared" si="107"/>
        <v>8.1579429978971801E-2</v>
      </c>
      <c r="N513" s="37">
        <f t="shared" si="107"/>
        <v>0.10211609530127888</v>
      </c>
      <c r="O513" s="37">
        <f t="shared" si="107"/>
        <v>9.7956954840719035E-2</v>
      </c>
      <c r="P513" s="37">
        <f t="shared" si="107"/>
        <v>7.3502233487623414E-2</v>
      </c>
      <c r="Q513" s="37">
        <f t="shared" si="107"/>
        <v>4.1287672281705691E-2</v>
      </c>
      <c r="R513" s="37">
        <f t="shared" si="107"/>
        <v>5.0971950802347489E-2</v>
      </c>
      <c r="S513" s="37">
        <f t="shared" si="107"/>
        <v>6.7949757822703016E-2</v>
      </c>
      <c r="T513" s="37">
        <f t="shared" si="107"/>
        <v>5.8024859415226136E-2</v>
      </c>
      <c r="U513" s="37">
        <f t="shared" si="107"/>
        <v>3.5657003538809316E-2</v>
      </c>
      <c r="V513" s="37">
        <f t="shared" si="107"/>
        <v>2.8629274612524829E-2</v>
      </c>
      <c r="W513" s="37">
        <f t="shared" si="107"/>
        <v>6.7559195071959288E-2</v>
      </c>
      <c r="X513" s="37">
        <f t="shared" si="107"/>
        <v>0.16245544529602107</v>
      </c>
      <c r="Y513" s="37">
        <f t="shared" si="107"/>
        <v>0.2885160371023256</v>
      </c>
      <c r="Z513" s="37">
        <f t="shared" si="107"/>
        <v>0.43591854762099252</v>
      </c>
      <c r="AA513" s="37">
        <f t="shared" si="107"/>
        <v>0.46667106277760251</v>
      </c>
      <c r="AB513" s="37">
        <f t="shared" si="107"/>
        <v>0.44359098641682104</v>
      </c>
      <c r="AC513" s="37">
        <f t="shared" si="107"/>
        <v>0.51689749522161377</v>
      </c>
      <c r="AD513" s="37">
        <f t="shared" si="107"/>
        <v>0.55966804334937559</v>
      </c>
      <c r="AE513" s="37">
        <f t="shared" si="107"/>
        <v>0.72054809557137323</v>
      </c>
    </row>
    <row r="514" spans="1:31" x14ac:dyDescent="0.2">
      <c r="A514" s="9" t="s">
        <v>356</v>
      </c>
      <c r="B514" s="4" t="s">
        <v>357</v>
      </c>
      <c r="C514" s="37">
        <f t="shared" si="108"/>
        <v>0</v>
      </c>
      <c r="D514" s="37">
        <f t="shared" si="107"/>
        <v>0</v>
      </c>
      <c r="E514" s="37">
        <f t="shared" si="107"/>
        <v>0</v>
      </c>
      <c r="F514" s="37">
        <f t="shared" si="107"/>
        <v>0</v>
      </c>
      <c r="G514" s="37">
        <f t="shared" si="107"/>
        <v>0</v>
      </c>
      <c r="H514" s="37">
        <f t="shared" si="107"/>
        <v>0</v>
      </c>
      <c r="I514" s="37">
        <f t="shared" si="107"/>
        <v>0</v>
      </c>
      <c r="J514" s="37">
        <f t="shared" si="107"/>
        <v>0</v>
      </c>
      <c r="K514" s="37">
        <f t="shared" si="107"/>
        <v>0</v>
      </c>
      <c r="L514" s="37">
        <f t="shared" si="107"/>
        <v>0</v>
      </c>
      <c r="M514" s="37">
        <f t="shared" si="107"/>
        <v>0</v>
      </c>
      <c r="N514" s="37">
        <f t="shared" si="107"/>
        <v>0</v>
      </c>
      <c r="O514" s="37">
        <f t="shared" si="107"/>
        <v>0</v>
      </c>
      <c r="P514" s="37">
        <f t="shared" si="107"/>
        <v>0</v>
      </c>
      <c r="Q514" s="37">
        <f t="shared" si="107"/>
        <v>0</v>
      </c>
      <c r="R514" s="37">
        <f t="shared" si="107"/>
        <v>0</v>
      </c>
      <c r="S514" s="37">
        <f t="shared" si="107"/>
        <v>0</v>
      </c>
      <c r="T514" s="37">
        <f t="shared" si="107"/>
        <v>0</v>
      </c>
      <c r="U514" s="37">
        <f t="shared" si="107"/>
        <v>0</v>
      </c>
      <c r="V514" s="37">
        <f t="shared" si="107"/>
        <v>0</v>
      </c>
      <c r="W514" s="37">
        <f t="shared" si="107"/>
        <v>0</v>
      </c>
      <c r="X514" s="37">
        <f t="shared" si="107"/>
        <v>0</v>
      </c>
      <c r="Y514" s="37">
        <f t="shared" si="107"/>
        <v>0</v>
      </c>
      <c r="Z514" s="37">
        <f t="shared" si="107"/>
        <v>0</v>
      </c>
      <c r="AA514" s="37">
        <f t="shared" si="107"/>
        <v>0</v>
      </c>
      <c r="AB514" s="37">
        <f t="shared" si="107"/>
        <v>0</v>
      </c>
      <c r="AC514" s="37">
        <f t="shared" si="107"/>
        <v>0</v>
      </c>
      <c r="AD514" s="37">
        <f t="shared" si="107"/>
        <v>0</v>
      </c>
      <c r="AE514" s="37">
        <f t="shared" si="107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09">+C525+C530+C536+C541+C544+C545+C549+C552++C553+C554</f>
        <v>0</v>
      </c>
      <c r="D524" s="28">
        <f t="shared" si="109"/>
        <v>0</v>
      </c>
      <c r="E524" s="28">
        <f t="shared" si="109"/>
        <v>0</v>
      </c>
      <c r="F524" s="28">
        <f t="shared" si="109"/>
        <v>0</v>
      </c>
      <c r="G524" s="28">
        <f t="shared" si="109"/>
        <v>0</v>
      </c>
      <c r="H524" s="28">
        <f t="shared" si="109"/>
        <v>0</v>
      </c>
      <c r="I524" s="28">
        <f t="shared" si="109"/>
        <v>0</v>
      </c>
      <c r="J524" s="28">
        <f t="shared" si="109"/>
        <v>0</v>
      </c>
      <c r="K524" s="28">
        <f t="shared" si="109"/>
        <v>0</v>
      </c>
      <c r="L524" s="28">
        <f t="shared" si="109"/>
        <v>0</v>
      </c>
      <c r="M524" s="28">
        <f t="shared" si="109"/>
        <v>0</v>
      </c>
      <c r="N524" s="28">
        <f t="shared" si="109"/>
        <v>0</v>
      </c>
      <c r="O524" s="28">
        <f t="shared" si="109"/>
        <v>0</v>
      </c>
      <c r="P524" s="28">
        <f t="shared" si="109"/>
        <v>0</v>
      </c>
      <c r="Q524" s="28">
        <f t="shared" si="109"/>
        <v>0</v>
      </c>
      <c r="R524" s="28">
        <f t="shared" si="109"/>
        <v>0</v>
      </c>
      <c r="S524" s="28">
        <f t="shared" si="109"/>
        <v>0</v>
      </c>
      <c r="T524" s="28">
        <f t="shared" si="109"/>
        <v>0</v>
      </c>
      <c r="U524" s="28">
        <f t="shared" si="109"/>
        <v>0</v>
      </c>
      <c r="V524" s="28">
        <f t="shared" si="109"/>
        <v>0</v>
      </c>
      <c r="W524" s="28">
        <f t="shared" si="109"/>
        <v>0</v>
      </c>
      <c r="X524" s="28">
        <f t="shared" si="109"/>
        <v>0</v>
      </c>
      <c r="Y524" s="28">
        <f t="shared" si="109"/>
        <v>0</v>
      </c>
      <c r="Z524" s="28">
        <f t="shared" si="109"/>
        <v>0</v>
      </c>
      <c r="AA524" s="28">
        <f t="shared" si="109"/>
        <v>0</v>
      </c>
      <c r="AB524" s="28">
        <f t="shared" si="109"/>
        <v>0</v>
      </c>
      <c r="AC524" s="28">
        <f t="shared" si="109"/>
        <v>0</v>
      </c>
      <c r="AD524" s="28">
        <f t="shared" si="109"/>
        <v>0</v>
      </c>
      <c r="AE524" s="28">
        <f t="shared" si="10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0">+C526+C527+C528+C529</f>
        <v>0</v>
      </c>
      <c r="D525" s="21">
        <f t="shared" si="110"/>
        <v>0</v>
      </c>
      <c r="E525" s="21">
        <f t="shared" si="110"/>
        <v>0</v>
      </c>
      <c r="F525" s="21">
        <f t="shared" si="110"/>
        <v>0</v>
      </c>
      <c r="G525" s="21">
        <f t="shared" si="110"/>
        <v>0</v>
      </c>
      <c r="H525" s="21">
        <f t="shared" si="110"/>
        <v>0</v>
      </c>
      <c r="I525" s="21">
        <f t="shared" si="110"/>
        <v>0</v>
      </c>
      <c r="J525" s="21">
        <f t="shared" si="110"/>
        <v>0</v>
      </c>
      <c r="K525" s="21">
        <f t="shared" si="110"/>
        <v>0</v>
      </c>
      <c r="L525" s="21">
        <f t="shared" si="110"/>
        <v>0</v>
      </c>
      <c r="M525" s="21">
        <f t="shared" si="110"/>
        <v>0</v>
      </c>
      <c r="N525" s="21">
        <f t="shared" si="110"/>
        <v>0</v>
      </c>
      <c r="O525" s="21">
        <f t="shared" si="110"/>
        <v>0</v>
      </c>
      <c r="P525" s="21">
        <f t="shared" si="110"/>
        <v>0</v>
      </c>
      <c r="Q525" s="21">
        <f t="shared" si="110"/>
        <v>0</v>
      </c>
      <c r="R525" s="21">
        <f t="shared" si="110"/>
        <v>0</v>
      </c>
      <c r="S525" s="21">
        <f t="shared" si="110"/>
        <v>0</v>
      </c>
      <c r="T525" s="21">
        <f t="shared" si="110"/>
        <v>0</v>
      </c>
      <c r="U525" s="21">
        <f t="shared" si="110"/>
        <v>0</v>
      </c>
      <c r="V525" s="21">
        <f t="shared" si="110"/>
        <v>0</v>
      </c>
      <c r="W525" s="21">
        <f t="shared" si="110"/>
        <v>0</v>
      </c>
      <c r="X525" s="21">
        <f t="shared" si="110"/>
        <v>0</v>
      </c>
      <c r="Y525" s="21">
        <f t="shared" si="110"/>
        <v>0</v>
      </c>
      <c r="Z525" s="21">
        <f t="shared" si="110"/>
        <v>0</v>
      </c>
      <c r="AA525" s="21">
        <f t="shared" si="110"/>
        <v>0</v>
      </c>
      <c r="AB525" s="21">
        <f t="shared" si="110"/>
        <v>0</v>
      </c>
      <c r="AC525" s="21">
        <f t="shared" si="110"/>
        <v>0</v>
      </c>
      <c r="AD525" s="21">
        <f t="shared" si="110"/>
        <v>0</v>
      </c>
      <c r="AE525" s="21">
        <f t="shared" si="11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1">+C531+C532+C533+C534+C535</f>
        <v>0</v>
      </c>
      <c r="D530" s="21">
        <f t="shared" si="111"/>
        <v>0</v>
      </c>
      <c r="E530" s="21">
        <f t="shared" si="111"/>
        <v>0</v>
      </c>
      <c r="F530" s="21">
        <f t="shared" si="111"/>
        <v>0</v>
      </c>
      <c r="G530" s="21">
        <f t="shared" si="111"/>
        <v>0</v>
      </c>
      <c r="H530" s="21">
        <f t="shared" si="111"/>
        <v>0</v>
      </c>
      <c r="I530" s="21">
        <f t="shared" si="111"/>
        <v>0</v>
      </c>
      <c r="J530" s="21">
        <f t="shared" si="111"/>
        <v>0</v>
      </c>
      <c r="K530" s="21">
        <f t="shared" si="111"/>
        <v>0</v>
      </c>
      <c r="L530" s="21">
        <f t="shared" si="111"/>
        <v>0</v>
      </c>
      <c r="M530" s="21">
        <f t="shared" si="111"/>
        <v>0</v>
      </c>
      <c r="N530" s="21">
        <f t="shared" si="111"/>
        <v>0</v>
      </c>
      <c r="O530" s="21">
        <f t="shared" si="111"/>
        <v>0</v>
      </c>
      <c r="P530" s="21">
        <f t="shared" si="111"/>
        <v>0</v>
      </c>
      <c r="Q530" s="21">
        <f t="shared" si="111"/>
        <v>0</v>
      </c>
      <c r="R530" s="21">
        <f t="shared" si="111"/>
        <v>0</v>
      </c>
      <c r="S530" s="21">
        <f t="shared" si="111"/>
        <v>0</v>
      </c>
      <c r="T530" s="21">
        <f t="shared" si="111"/>
        <v>0</v>
      </c>
      <c r="U530" s="21">
        <f t="shared" si="111"/>
        <v>0</v>
      </c>
      <c r="V530" s="21">
        <f t="shared" si="111"/>
        <v>0</v>
      </c>
      <c r="W530" s="21">
        <f t="shared" si="111"/>
        <v>0</v>
      </c>
      <c r="X530" s="21">
        <f t="shared" si="111"/>
        <v>0</v>
      </c>
      <c r="Y530" s="21">
        <f t="shared" si="111"/>
        <v>0</v>
      </c>
      <c r="Z530" s="21">
        <f t="shared" si="111"/>
        <v>0</v>
      </c>
      <c r="AA530" s="21">
        <f t="shared" si="111"/>
        <v>0</v>
      </c>
      <c r="AB530" s="21">
        <f t="shared" si="111"/>
        <v>0</v>
      </c>
      <c r="AC530" s="21">
        <f t="shared" si="111"/>
        <v>0</v>
      </c>
      <c r="AD530" s="21">
        <f t="shared" si="111"/>
        <v>0</v>
      </c>
      <c r="AE530" s="21">
        <f t="shared" si="11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2">+C537+C538+C539+C540</f>
        <v>0</v>
      </c>
      <c r="D536" s="21">
        <f t="shared" si="112"/>
        <v>0</v>
      </c>
      <c r="E536" s="21">
        <f t="shared" si="112"/>
        <v>0</v>
      </c>
      <c r="F536" s="21">
        <f t="shared" si="112"/>
        <v>0</v>
      </c>
      <c r="G536" s="21">
        <f t="shared" si="112"/>
        <v>0</v>
      </c>
      <c r="H536" s="21">
        <f t="shared" si="112"/>
        <v>0</v>
      </c>
      <c r="I536" s="21">
        <f t="shared" si="112"/>
        <v>0</v>
      </c>
      <c r="J536" s="21">
        <f t="shared" si="112"/>
        <v>0</v>
      </c>
      <c r="K536" s="21">
        <f t="shared" si="112"/>
        <v>0</v>
      </c>
      <c r="L536" s="21">
        <f t="shared" si="112"/>
        <v>0</v>
      </c>
      <c r="M536" s="21">
        <f t="shared" si="112"/>
        <v>0</v>
      </c>
      <c r="N536" s="21">
        <f t="shared" si="112"/>
        <v>0</v>
      </c>
      <c r="O536" s="21">
        <f t="shared" si="112"/>
        <v>0</v>
      </c>
      <c r="P536" s="21">
        <f t="shared" si="112"/>
        <v>0</v>
      </c>
      <c r="Q536" s="21">
        <f t="shared" si="112"/>
        <v>0</v>
      </c>
      <c r="R536" s="21">
        <f t="shared" si="112"/>
        <v>0</v>
      </c>
      <c r="S536" s="21">
        <f t="shared" si="112"/>
        <v>0</v>
      </c>
      <c r="T536" s="21">
        <f t="shared" si="112"/>
        <v>0</v>
      </c>
      <c r="U536" s="21">
        <f t="shared" si="112"/>
        <v>0</v>
      </c>
      <c r="V536" s="21">
        <f t="shared" si="112"/>
        <v>0</v>
      </c>
      <c r="W536" s="21">
        <f t="shared" si="112"/>
        <v>0</v>
      </c>
      <c r="X536" s="21">
        <f t="shared" si="112"/>
        <v>0</v>
      </c>
      <c r="Y536" s="21">
        <f t="shared" si="112"/>
        <v>0</v>
      </c>
      <c r="Z536" s="21">
        <f t="shared" si="112"/>
        <v>0</v>
      </c>
      <c r="AA536" s="21">
        <f t="shared" si="112"/>
        <v>0</v>
      </c>
      <c r="AB536" s="21">
        <f t="shared" si="112"/>
        <v>0</v>
      </c>
      <c r="AC536" s="21">
        <f t="shared" si="112"/>
        <v>0</v>
      </c>
      <c r="AD536" s="21">
        <f t="shared" si="112"/>
        <v>0</v>
      </c>
      <c r="AE536" s="21">
        <f t="shared" si="11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3">+C542+C543</f>
        <v>0</v>
      </c>
      <c r="D541" s="21">
        <f t="shared" si="113"/>
        <v>0</v>
      </c>
      <c r="E541" s="21">
        <f t="shared" si="113"/>
        <v>0</v>
      </c>
      <c r="F541" s="21">
        <f t="shared" si="113"/>
        <v>0</v>
      </c>
      <c r="G541" s="21">
        <f t="shared" si="113"/>
        <v>0</v>
      </c>
      <c r="H541" s="21">
        <f t="shared" si="113"/>
        <v>0</v>
      </c>
      <c r="I541" s="21">
        <f t="shared" si="113"/>
        <v>0</v>
      </c>
      <c r="J541" s="21">
        <f t="shared" si="113"/>
        <v>0</v>
      </c>
      <c r="K541" s="21">
        <f t="shared" si="113"/>
        <v>0</v>
      </c>
      <c r="L541" s="21">
        <f t="shared" si="113"/>
        <v>0</v>
      </c>
      <c r="M541" s="21">
        <f t="shared" si="113"/>
        <v>0</v>
      </c>
      <c r="N541" s="21">
        <f t="shared" si="113"/>
        <v>0</v>
      </c>
      <c r="O541" s="21">
        <f t="shared" si="113"/>
        <v>0</v>
      </c>
      <c r="P541" s="21">
        <f t="shared" si="113"/>
        <v>0</v>
      </c>
      <c r="Q541" s="21">
        <f t="shared" si="113"/>
        <v>0</v>
      </c>
      <c r="R541" s="21">
        <f t="shared" si="113"/>
        <v>0</v>
      </c>
      <c r="S541" s="21">
        <f t="shared" si="113"/>
        <v>0</v>
      </c>
      <c r="T541" s="21">
        <f t="shared" si="113"/>
        <v>0</v>
      </c>
      <c r="U541" s="21">
        <f t="shared" si="113"/>
        <v>0</v>
      </c>
      <c r="V541" s="21">
        <f t="shared" si="113"/>
        <v>0</v>
      </c>
      <c r="W541" s="21">
        <f t="shared" si="113"/>
        <v>0</v>
      </c>
      <c r="X541" s="21">
        <f t="shared" si="113"/>
        <v>0</v>
      </c>
      <c r="Y541" s="21">
        <f t="shared" si="113"/>
        <v>0</v>
      </c>
      <c r="Z541" s="21">
        <f t="shared" si="113"/>
        <v>0</v>
      </c>
      <c r="AA541" s="21">
        <f t="shared" si="113"/>
        <v>0</v>
      </c>
      <c r="AB541" s="21">
        <f t="shared" si="113"/>
        <v>0</v>
      </c>
      <c r="AC541" s="21">
        <f t="shared" si="113"/>
        <v>0</v>
      </c>
      <c r="AD541" s="21">
        <f t="shared" si="113"/>
        <v>0</v>
      </c>
      <c r="AE541" s="21">
        <f t="shared" si="11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4">+C546+C547+C548</f>
        <v>0</v>
      </c>
      <c r="D545" s="21">
        <f t="shared" si="114"/>
        <v>0</v>
      </c>
      <c r="E545" s="21">
        <f t="shared" si="114"/>
        <v>0</v>
      </c>
      <c r="F545" s="21">
        <f t="shared" si="114"/>
        <v>0</v>
      </c>
      <c r="G545" s="21">
        <f t="shared" si="114"/>
        <v>0</v>
      </c>
      <c r="H545" s="21">
        <f t="shared" si="114"/>
        <v>0</v>
      </c>
      <c r="I545" s="21">
        <f t="shared" si="114"/>
        <v>0</v>
      </c>
      <c r="J545" s="21">
        <f t="shared" si="114"/>
        <v>0</v>
      </c>
      <c r="K545" s="21">
        <f t="shared" si="114"/>
        <v>0</v>
      </c>
      <c r="L545" s="21">
        <f t="shared" si="114"/>
        <v>0</v>
      </c>
      <c r="M545" s="21">
        <f t="shared" si="114"/>
        <v>0</v>
      </c>
      <c r="N545" s="21">
        <f t="shared" si="114"/>
        <v>0</v>
      </c>
      <c r="O545" s="21">
        <f t="shared" si="114"/>
        <v>0</v>
      </c>
      <c r="P545" s="21">
        <f t="shared" si="114"/>
        <v>0</v>
      </c>
      <c r="Q545" s="21">
        <f t="shared" si="114"/>
        <v>0</v>
      </c>
      <c r="R545" s="21">
        <f t="shared" si="114"/>
        <v>0</v>
      </c>
      <c r="S545" s="21">
        <f t="shared" si="114"/>
        <v>0</v>
      </c>
      <c r="T545" s="21">
        <f t="shared" si="114"/>
        <v>0</v>
      </c>
      <c r="U545" s="21">
        <f t="shared" si="114"/>
        <v>0</v>
      </c>
      <c r="V545" s="21">
        <f t="shared" si="114"/>
        <v>0</v>
      </c>
      <c r="W545" s="21">
        <f t="shared" si="114"/>
        <v>0</v>
      </c>
      <c r="X545" s="21">
        <f t="shared" si="114"/>
        <v>0</v>
      </c>
      <c r="Y545" s="21">
        <f t="shared" si="114"/>
        <v>0</v>
      </c>
      <c r="Z545" s="21">
        <f t="shared" si="114"/>
        <v>0</v>
      </c>
      <c r="AA545" s="21">
        <f t="shared" si="114"/>
        <v>0</v>
      </c>
      <c r="AB545" s="21">
        <f t="shared" si="114"/>
        <v>0</v>
      </c>
      <c r="AC545" s="21">
        <f t="shared" si="114"/>
        <v>0</v>
      </c>
      <c r="AD545" s="21">
        <f t="shared" si="114"/>
        <v>0</v>
      </c>
      <c r="AE545" s="21">
        <f t="shared" si="11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5">+C550+C551</f>
        <v>0</v>
      </c>
      <c r="D549" s="21">
        <f t="shared" si="115"/>
        <v>0</v>
      </c>
      <c r="E549" s="21">
        <f t="shared" si="115"/>
        <v>0</v>
      </c>
      <c r="F549" s="21">
        <f t="shared" si="115"/>
        <v>0</v>
      </c>
      <c r="G549" s="21">
        <f t="shared" si="115"/>
        <v>0</v>
      </c>
      <c r="H549" s="21">
        <f t="shared" si="115"/>
        <v>0</v>
      </c>
      <c r="I549" s="21">
        <f t="shared" si="115"/>
        <v>0</v>
      </c>
      <c r="J549" s="21">
        <f t="shared" si="115"/>
        <v>0</v>
      </c>
      <c r="K549" s="21">
        <f t="shared" si="115"/>
        <v>0</v>
      </c>
      <c r="L549" s="21">
        <f t="shared" si="115"/>
        <v>0</v>
      </c>
      <c r="M549" s="21">
        <f t="shared" si="115"/>
        <v>0</v>
      </c>
      <c r="N549" s="21">
        <f t="shared" si="115"/>
        <v>0</v>
      </c>
      <c r="O549" s="21">
        <f t="shared" si="115"/>
        <v>0</v>
      </c>
      <c r="P549" s="21">
        <f t="shared" si="115"/>
        <v>0</v>
      </c>
      <c r="Q549" s="21">
        <f t="shared" si="115"/>
        <v>0</v>
      </c>
      <c r="R549" s="21">
        <f t="shared" si="115"/>
        <v>0</v>
      </c>
      <c r="S549" s="21">
        <f t="shared" si="115"/>
        <v>0</v>
      </c>
      <c r="T549" s="21">
        <f t="shared" si="115"/>
        <v>0</v>
      </c>
      <c r="U549" s="21">
        <f t="shared" si="115"/>
        <v>0</v>
      </c>
      <c r="V549" s="21">
        <f t="shared" si="115"/>
        <v>0</v>
      </c>
      <c r="W549" s="21">
        <f t="shared" si="115"/>
        <v>0</v>
      </c>
      <c r="X549" s="21">
        <f t="shared" si="115"/>
        <v>0</v>
      </c>
      <c r="Y549" s="21">
        <f t="shared" si="115"/>
        <v>0</v>
      </c>
      <c r="Z549" s="21">
        <f t="shared" si="115"/>
        <v>0</v>
      </c>
      <c r="AA549" s="21">
        <f t="shared" si="115"/>
        <v>0</v>
      </c>
      <c r="AB549" s="21">
        <f t="shared" si="115"/>
        <v>0</v>
      </c>
      <c r="AC549" s="21">
        <f t="shared" si="115"/>
        <v>0</v>
      </c>
      <c r="AD549" s="21">
        <f t="shared" si="115"/>
        <v>0</v>
      </c>
      <c r="AE549" s="21">
        <f t="shared" si="11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6">+C556+C559+C562+C565+C568++C571+C574+C575</f>
        <v>0</v>
      </c>
      <c r="D555" s="28">
        <f t="shared" si="116"/>
        <v>0</v>
      </c>
      <c r="E555" s="28">
        <f t="shared" si="116"/>
        <v>0</v>
      </c>
      <c r="F555" s="28">
        <f t="shared" si="116"/>
        <v>0</v>
      </c>
      <c r="G555" s="28">
        <f t="shared" si="116"/>
        <v>0</v>
      </c>
      <c r="H555" s="28">
        <f t="shared" si="116"/>
        <v>0</v>
      </c>
      <c r="I555" s="28">
        <f t="shared" si="116"/>
        <v>0</v>
      </c>
      <c r="J555" s="28">
        <f t="shared" si="116"/>
        <v>0</v>
      </c>
      <c r="K555" s="28">
        <f t="shared" si="116"/>
        <v>0</v>
      </c>
      <c r="L555" s="28">
        <f t="shared" si="116"/>
        <v>0</v>
      </c>
      <c r="M555" s="28">
        <f t="shared" si="116"/>
        <v>0</v>
      </c>
      <c r="N555" s="28">
        <f t="shared" si="116"/>
        <v>0</v>
      </c>
      <c r="O555" s="28">
        <f t="shared" si="116"/>
        <v>0</v>
      </c>
      <c r="P555" s="28">
        <f t="shared" si="116"/>
        <v>0</v>
      </c>
      <c r="Q555" s="28">
        <f t="shared" si="116"/>
        <v>0</v>
      </c>
      <c r="R555" s="28">
        <f t="shared" si="116"/>
        <v>0</v>
      </c>
      <c r="S555" s="28">
        <f t="shared" si="116"/>
        <v>0</v>
      </c>
      <c r="T555" s="28">
        <f t="shared" si="116"/>
        <v>0</v>
      </c>
      <c r="U555" s="28">
        <f t="shared" si="116"/>
        <v>0</v>
      </c>
      <c r="V555" s="28">
        <f t="shared" si="116"/>
        <v>0</v>
      </c>
      <c r="W555" s="28">
        <f t="shared" si="116"/>
        <v>0</v>
      </c>
      <c r="X555" s="28">
        <f t="shared" si="116"/>
        <v>0</v>
      </c>
      <c r="Y555" s="28">
        <f t="shared" si="116"/>
        <v>0</v>
      </c>
      <c r="Z555" s="28">
        <f t="shared" si="116"/>
        <v>0</v>
      </c>
      <c r="AA555" s="28">
        <f t="shared" si="116"/>
        <v>0</v>
      </c>
      <c r="AB555" s="28">
        <f t="shared" si="116"/>
        <v>0</v>
      </c>
      <c r="AC555" s="28">
        <f t="shared" si="116"/>
        <v>0</v>
      </c>
      <c r="AD555" s="28">
        <f t="shared" si="116"/>
        <v>0</v>
      </c>
      <c r="AE555" s="28">
        <f t="shared" si="11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7">+C557+C558</f>
        <v>0</v>
      </c>
      <c r="D556" s="21">
        <f t="shared" si="117"/>
        <v>0</v>
      </c>
      <c r="E556" s="21">
        <f t="shared" si="117"/>
        <v>0</v>
      </c>
      <c r="F556" s="21">
        <f t="shared" si="117"/>
        <v>0</v>
      </c>
      <c r="G556" s="21">
        <f t="shared" si="117"/>
        <v>0</v>
      </c>
      <c r="H556" s="21">
        <f t="shared" si="117"/>
        <v>0</v>
      </c>
      <c r="I556" s="21">
        <f t="shared" si="117"/>
        <v>0</v>
      </c>
      <c r="J556" s="21">
        <f t="shared" si="117"/>
        <v>0</v>
      </c>
      <c r="K556" s="21">
        <f t="shared" si="117"/>
        <v>0</v>
      </c>
      <c r="L556" s="21">
        <f t="shared" si="117"/>
        <v>0</v>
      </c>
      <c r="M556" s="21">
        <f t="shared" si="117"/>
        <v>0</v>
      </c>
      <c r="N556" s="21">
        <f t="shared" si="117"/>
        <v>0</v>
      </c>
      <c r="O556" s="21">
        <f t="shared" si="117"/>
        <v>0</v>
      </c>
      <c r="P556" s="21">
        <f t="shared" si="117"/>
        <v>0</v>
      </c>
      <c r="Q556" s="21">
        <f t="shared" si="117"/>
        <v>0</v>
      </c>
      <c r="R556" s="21">
        <f t="shared" si="117"/>
        <v>0</v>
      </c>
      <c r="S556" s="21">
        <f t="shared" si="117"/>
        <v>0</v>
      </c>
      <c r="T556" s="21">
        <f t="shared" si="117"/>
        <v>0</v>
      </c>
      <c r="U556" s="21">
        <f t="shared" si="117"/>
        <v>0</v>
      </c>
      <c r="V556" s="21">
        <f t="shared" si="117"/>
        <v>0</v>
      </c>
      <c r="W556" s="21">
        <f t="shared" si="117"/>
        <v>0</v>
      </c>
      <c r="X556" s="21">
        <f t="shared" si="117"/>
        <v>0</v>
      </c>
      <c r="Y556" s="21">
        <f t="shared" si="117"/>
        <v>0</v>
      </c>
      <c r="Z556" s="21">
        <f t="shared" si="117"/>
        <v>0</v>
      </c>
      <c r="AA556" s="21">
        <f t="shared" si="117"/>
        <v>0</v>
      </c>
      <c r="AB556" s="21">
        <f t="shared" si="117"/>
        <v>0</v>
      </c>
      <c r="AC556" s="21">
        <f t="shared" si="117"/>
        <v>0</v>
      </c>
      <c r="AD556" s="21">
        <f t="shared" si="117"/>
        <v>0</v>
      </c>
      <c r="AE556" s="21">
        <f t="shared" si="11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8">+C560+C561</f>
        <v>0</v>
      </c>
      <c r="D559" s="21">
        <f t="shared" si="118"/>
        <v>0</v>
      </c>
      <c r="E559" s="21">
        <f t="shared" si="118"/>
        <v>0</v>
      </c>
      <c r="F559" s="21">
        <f t="shared" si="118"/>
        <v>0</v>
      </c>
      <c r="G559" s="21">
        <f t="shared" si="118"/>
        <v>0</v>
      </c>
      <c r="H559" s="21">
        <f t="shared" si="118"/>
        <v>0</v>
      </c>
      <c r="I559" s="21">
        <f t="shared" si="118"/>
        <v>0</v>
      </c>
      <c r="J559" s="21">
        <f t="shared" si="118"/>
        <v>0</v>
      </c>
      <c r="K559" s="21">
        <f t="shared" si="118"/>
        <v>0</v>
      </c>
      <c r="L559" s="21">
        <f t="shared" si="118"/>
        <v>0</v>
      </c>
      <c r="M559" s="21">
        <f t="shared" si="118"/>
        <v>0</v>
      </c>
      <c r="N559" s="21">
        <f t="shared" si="118"/>
        <v>0</v>
      </c>
      <c r="O559" s="21">
        <f t="shared" si="118"/>
        <v>0</v>
      </c>
      <c r="P559" s="21">
        <f t="shared" si="118"/>
        <v>0</v>
      </c>
      <c r="Q559" s="21">
        <f t="shared" si="118"/>
        <v>0</v>
      </c>
      <c r="R559" s="21">
        <f t="shared" si="118"/>
        <v>0</v>
      </c>
      <c r="S559" s="21">
        <f t="shared" si="118"/>
        <v>0</v>
      </c>
      <c r="T559" s="21">
        <f t="shared" si="118"/>
        <v>0</v>
      </c>
      <c r="U559" s="21">
        <f t="shared" si="118"/>
        <v>0</v>
      </c>
      <c r="V559" s="21">
        <f t="shared" si="118"/>
        <v>0</v>
      </c>
      <c r="W559" s="21">
        <f t="shared" si="118"/>
        <v>0</v>
      </c>
      <c r="X559" s="21">
        <f t="shared" si="118"/>
        <v>0</v>
      </c>
      <c r="Y559" s="21">
        <f t="shared" si="118"/>
        <v>0</v>
      </c>
      <c r="Z559" s="21">
        <f t="shared" si="118"/>
        <v>0</v>
      </c>
      <c r="AA559" s="21">
        <f t="shared" si="118"/>
        <v>0</v>
      </c>
      <c r="AB559" s="21">
        <f t="shared" si="118"/>
        <v>0</v>
      </c>
      <c r="AC559" s="21">
        <f t="shared" si="118"/>
        <v>0</v>
      </c>
      <c r="AD559" s="21">
        <f t="shared" si="118"/>
        <v>0</v>
      </c>
      <c r="AE559" s="21">
        <f t="shared" si="11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19">+C563+C564</f>
        <v>0</v>
      </c>
      <c r="D562" s="21">
        <f t="shared" si="119"/>
        <v>0</v>
      </c>
      <c r="E562" s="21">
        <f t="shared" si="119"/>
        <v>0</v>
      </c>
      <c r="F562" s="21">
        <f t="shared" si="119"/>
        <v>0</v>
      </c>
      <c r="G562" s="21">
        <f t="shared" si="119"/>
        <v>0</v>
      </c>
      <c r="H562" s="21">
        <f t="shared" si="119"/>
        <v>0</v>
      </c>
      <c r="I562" s="21">
        <f t="shared" si="119"/>
        <v>0</v>
      </c>
      <c r="J562" s="21">
        <f t="shared" si="119"/>
        <v>0</v>
      </c>
      <c r="K562" s="21">
        <f t="shared" si="119"/>
        <v>0</v>
      </c>
      <c r="L562" s="21">
        <f t="shared" si="119"/>
        <v>0</v>
      </c>
      <c r="M562" s="21">
        <f t="shared" si="119"/>
        <v>0</v>
      </c>
      <c r="N562" s="21">
        <f t="shared" si="119"/>
        <v>0</v>
      </c>
      <c r="O562" s="21">
        <f t="shared" si="119"/>
        <v>0</v>
      </c>
      <c r="P562" s="21">
        <f t="shared" si="119"/>
        <v>0</v>
      </c>
      <c r="Q562" s="21">
        <f t="shared" si="119"/>
        <v>0</v>
      </c>
      <c r="R562" s="21">
        <f t="shared" si="119"/>
        <v>0</v>
      </c>
      <c r="S562" s="21">
        <f t="shared" si="119"/>
        <v>0</v>
      </c>
      <c r="T562" s="21">
        <f t="shared" si="119"/>
        <v>0</v>
      </c>
      <c r="U562" s="21">
        <f t="shared" si="119"/>
        <v>0</v>
      </c>
      <c r="V562" s="21">
        <f t="shared" si="119"/>
        <v>0</v>
      </c>
      <c r="W562" s="21">
        <f t="shared" si="119"/>
        <v>0</v>
      </c>
      <c r="X562" s="21">
        <f t="shared" si="119"/>
        <v>0</v>
      </c>
      <c r="Y562" s="21">
        <f t="shared" si="119"/>
        <v>0</v>
      </c>
      <c r="Z562" s="21">
        <f t="shared" si="119"/>
        <v>0</v>
      </c>
      <c r="AA562" s="21">
        <f t="shared" si="119"/>
        <v>0</v>
      </c>
      <c r="AB562" s="21">
        <f t="shared" si="119"/>
        <v>0</v>
      </c>
      <c r="AC562" s="21">
        <f t="shared" si="119"/>
        <v>0</v>
      </c>
      <c r="AD562" s="21">
        <f t="shared" si="119"/>
        <v>0</v>
      </c>
      <c r="AE562" s="21">
        <f t="shared" si="11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0">+C566+C567</f>
        <v>0</v>
      </c>
      <c r="D565" s="21">
        <f t="shared" si="120"/>
        <v>0</v>
      </c>
      <c r="E565" s="21">
        <f t="shared" si="120"/>
        <v>0</v>
      </c>
      <c r="F565" s="21">
        <f t="shared" si="120"/>
        <v>0</v>
      </c>
      <c r="G565" s="21">
        <f t="shared" si="120"/>
        <v>0</v>
      </c>
      <c r="H565" s="21">
        <f t="shared" si="120"/>
        <v>0</v>
      </c>
      <c r="I565" s="21">
        <f t="shared" si="120"/>
        <v>0</v>
      </c>
      <c r="J565" s="21">
        <f t="shared" si="120"/>
        <v>0</v>
      </c>
      <c r="K565" s="21">
        <f t="shared" si="120"/>
        <v>0</v>
      </c>
      <c r="L565" s="21">
        <f t="shared" si="120"/>
        <v>0</v>
      </c>
      <c r="M565" s="21">
        <f t="shared" si="120"/>
        <v>0</v>
      </c>
      <c r="N565" s="21">
        <f t="shared" si="120"/>
        <v>0</v>
      </c>
      <c r="O565" s="21">
        <f t="shared" si="120"/>
        <v>0</v>
      </c>
      <c r="P565" s="21">
        <f t="shared" si="120"/>
        <v>0</v>
      </c>
      <c r="Q565" s="21">
        <f t="shared" si="120"/>
        <v>0</v>
      </c>
      <c r="R565" s="21">
        <f t="shared" si="120"/>
        <v>0</v>
      </c>
      <c r="S565" s="21">
        <f t="shared" si="120"/>
        <v>0</v>
      </c>
      <c r="T565" s="21">
        <f t="shared" si="120"/>
        <v>0</v>
      </c>
      <c r="U565" s="21">
        <f t="shared" si="120"/>
        <v>0</v>
      </c>
      <c r="V565" s="21">
        <f t="shared" si="120"/>
        <v>0</v>
      </c>
      <c r="W565" s="21">
        <f t="shared" si="120"/>
        <v>0</v>
      </c>
      <c r="X565" s="21">
        <f t="shared" si="120"/>
        <v>0</v>
      </c>
      <c r="Y565" s="21">
        <f t="shared" si="120"/>
        <v>0</v>
      </c>
      <c r="Z565" s="21">
        <f t="shared" si="120"/>
        <v>0</v>
      </c>
      <c r="AA565" s="21">
        <f t="shared" si="120"/>
        <v>0</v>
      </c>
      <c r="AB565" s="21">
        <f t="shared" si="120"/>
        <v>0</v>
      </c>
      <c r="AC565" s="21">
        <f t="shared" si="120"/>
        <v>0</v>
      </c>
      <c r="AD565" s="21">
        <f t="shared" si="120"/>
        <v>0</v>
      </c>
      <c r="AE565" s="21">
        <f t="shared" si="12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1">+C569+C570</f>
        <v>0</v>
      </c>
      <c r="D568" s="21">
        <f t="shared" si="121"/>
        <v>0</v>
      </c>
      <c r="E568" s="21">
        <f t="shared" si="121"/>
        <v>0</v>
      </c>
      <c r="F568" s="21">
        <f t="shared" si="121"/>
        <v>0</v>
      </c>
      <c r="G568" s="21">
        <f t="shared" si="121"/>
        <v>0</v>
      </c>
      <c r="H568" s="21">
        <f t="shared" si="121"/>
        <v>0</v>
      </c>
      <c r="I568" s="21">
        <f t="shared" si="121"/>
        <v>0</v>
      </c>
      <c r="J568" s="21">
        <f t="shared" si="121"/>
        <v>0</v>
      </c>
      <c r="K568" s="21">
        <f t="shared" si="121"/>
        <v>0</v>
      </c>
      <c r="L568" s="21">
        <f t="shared" si="121"/>
        <v>0</v>
      </c>
      <c r="M568" s="21">
        <f t="shared" si="121"/>
        <v>0</v>
      </c>
      <c r="N568" s="21">
        <f t="shared" si="121"/>
        <v>0</v>
      </c>
      <c r="O568" s="21">
        <f t="shared" si="121"/>
        <v>0</v>
      </c>
      <c r="P568" s="21">
        <f t="shared" si="121"/>
        <v>0</v>
      </c>
      <c r="Q568" s="21">
        <f t="shared" si="121"/>
        <v>0</v>
      </c>
      <c r="R568" s="21">
        <f t="shared" si="121"/>
        <v>0</v>
      </c>
      <c r="S568" s="21">
        <f t="shared" si="121"/>
        <v>0</v>
      </c>
      <c r="T568" s="21">
        <f t="shared" si="121"/>
        <v>0</v>
      </c>
      <c r="U568" s="21">
        <f t="shared" si="121"/>
        <v>0</v>
      </c>
      <c r="V568" s="21">
        <f t="shared" si="121"/>
        <v>0</v>
      </c>
      <c r="W568" s="21">
        <f t="shared" si="121"/>
        <v>0</v>
      </c>
      <c r="X568" s="21">
        <f t="shared" si="121"/>
        <v>0</v>
      </c>
      <c r="Y568" s="21">
        <f t="shared" si="121"/>
        <v>0</v>
      </c>
      <c r="Z568" s="21">
        <f t="shared" si="121"/>
        <v>0</v>
      </c>
      <c r="AA568" s="21">
        <f t="shared" si="121"/>
        <v>0</v>
      </c>
      <c r="AB568" s="21">
        <f t="shared" si="121"/>
        <v>0</v>
      </c>
      <c r="AC568" s="21">
        <f t="shared" si="121"/>
        <v>0</v>
      </c>
      <c r="AD568" s="21">
        <f t="shared" si="121"/>
        <v>0</v>
      </c>
      <c r="AE568" s="21">
        <f t="shared" si="12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2">+C572+C573</f>
        <v>0</v>
      </c>
      <c r="D571" s="21">
        <f t="shared" si="122"/>
        <v>0</v>
      </c>
      <c r="E571" s="21">
        <f t="shared" si="122"/>
        <v>0</v>
      </c>
      <c r="F571" s="21">
        <f t="shared" si="122"/>
        <v>0</v>
      </c>
      <c r="G571" s="21">
        <f t="shared" si="122"/>
        <v>0</v>
      </c>
      <c r="H571" s="21">
        <f t="shared" si="122"/>
        <v>0</v>
      </c>
      <c r="I571" s="21">
        <f t="shared" si="122"/>
        <v>0</v>
      </c>
      <c r="J571" s="21">
        <f t="shared" si="122"/>
        <v>0</v>
      </c>
      <c r="K571" s="21">
        <f t="shared" si="122"/>
        <v>0</v>
      </c>
      <c r="L571" s="21">
        <f t="shared" si="122"/>
        <v>0</v>
      </c>
      <c r="M571" s="21">
        <f t="shared" si="122"/>
        <v>0</v>
      </c>
      <c r="N571" s="21">
        <f t="shared" si="122"/>
        <v>0</v>
      </c>
      <c r="O571" s="21">
        <f t="shared" si="122"/>
        <v>0</v>
      </c>
      <c r="P571" s="21">
        <f t="shared" si="122"/>
        <v>0</v>
      </c>
      <c r="Q571" s="21">
        <f t="shared" si="122"/>
        <v>0</v>
      </c>
      <c r="R571" s="21">
        <f t="shared" si="122"/>
        <v>0</v>
      </c>
      <c r="S571" s="21">
        <f t="shared" si="122"/>
        <v>0</v>
      </c>
      <c r="T571" s="21">
        <f t="shared" si="122"/>
        <v>0</v>
      </c>
      <c r="U571" s="21">
        <f t="shared" si="122"/>
        <v>0</v>
      </c>
      <c r="V571" s="21">
        <f t="shared" si="122"/>
        <v>0</v>
      </c>
      <c r="W571" s="21">
        <f t="shared" si="122"/>
        <v>0</v>
      </c>
      <c r="X571" s="21">
        <f t="shared" si="122"/>
        <v>0</v>
      </c>
      <c r="Y571" s="21">
        <f t="shared" si="122"/>
        <v>0</v>
      </c>
      <c r="Z571" s="21">
        <f t="shared" si="122"/>
        <v>0</v>
      </c>
      <c r="AA571" s="21">
        <f t="shared" si="122"/>
        <v>0</v>
      </c>
      <c r="AB571" s="21">
        <f t="shared" si="122"/>
        <v>0</v>
      </c>
      <c r="AC571" s="21">
        <f t="shared" si="122"/>
        <v>0</v>
      </c>
      <c r="AD571" s="21">
        <f t="shared" si="122"/>
        <v>0</v>
      </c>
      <c r="AE571" s="21">
        <f t="shared" si="12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3">+C585+C586</f>
        <v>0</v>
      </c>
      <c r="D584" s="21">
        <f t="shared" si="123"/>
        <v>0</v>
      </c>
      <c r="E584" s="21">
        <f t="shared" si="123"/>
        <v>0</v>
      </c>
      <c r="F584" s="21">
        <f t="shared" si="123"/>
        <v>0</v>
      </c>
      <c r="G584" s="21">
        <f t="shared" si="123"/>
        <v>0</v>
      </c>
      <c r="H584" s="21">
        <f t="shared" si="123"/>
        <v>0</v>
      </c>
      <c r="I584" s="21">
        <f t="shared" si="123"/>
        <v>0</v>
      </c>
      <c r="J584" s="21">
        <f t="shared" si="123"/>
        <v>0</v>
      </c>
      <c r="K584" s="21">
        <f t="shared" si="123"/>
        <v>0</v>
      </c>
      <c r="L584" s="21">
        <f t="shared" si="123"/>
        <v>0</v>
      </c>
      <c r="M584" s="21">
        <f t="shared" si="123"/>
        <v>0</v>
      </c>
      <c r="N584" s="21">
        <f t="shared" si="123"/>
        <v>0</v>
      </c>
      <c r="O584" s="21">
        <f t="shared" si="123"/>
        <v>0</v>
      </c>
      <c r="P584" s="21">
        <f t="shared" si="123"/>
        <v>0</v>
      </c>
      <c r="Q584" s="21">
        <f t="shared" si="123"/>
        <v>0</v>
      </c>
      <c r="R584" s="21">
        <f t="shared" si="123"/>
        <v>0</v>
      </c>
      <c r="S584" s="21">
        <f t="shared" si="123"/>
        <v>0</v>
      </c>
      <c r="T584" s="21">
        <f t="shared" si="123"/>
        <v>0</v>
      </c>
      <c r="U584" s="21">
        <f t="shared" si="123"/>
        <v>0</v>
      </c>
      <c r="V584" s="21">
        <f t="shared" si="123"/>
        <v>0</v>
      </c>
      <c r="W584" s="21">
        <f t="shared" si="123"/>
        <v>0</v>
      </c>
      <c r="X584" s="21">
        <f t="shared" si="123"/>
        <v>0</v>
      </c>
      <c r="Y584" s="21">
        <f t="shared" si="123"/>
        <v>0</v>
      </c>
      <c r="Z584" s="21">
        <f t="shared" si="123"/>
        <v>0</v>
      </c>
      <c r="AA584" s="21">
        <f t="shared" si="123"/>
        <v>0</v>
      </c>
      <c r="AB584" s="21">
        <f t="shared" si="123"/>
        <v>0</v>
      </c>
      <c r="AC584" s="21">
        <f t="shared" si="123"/>
        <v>0</v>
      </c>
      <c r="AD584" s="21">
        <f t="shared" si="123"/>
        <v>0</v>
      </c>
      <c r="AE584" s="21">
        <f t="shared" si="12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4">+C599-C4</f>
        <v>0</v>
      </c>
      <c r="D597" s="72">
        <f t="shared" si="124"/>
        <v>0</v>
      </c>
      <c r="E597" s="72">
        <f t="shared" si="124"/>
        <v>0</v>
      </c>
      <c r="F597" s="72">
        <f t="shared" si="124"/>
        <v>0</v>
      </c>
      <c r="G597" s="72">
        <f t="shared" si="124"/>
        <v>0</v>
      </c>
      <c r="H597" s="72">
        <f t="shared" si="124"/>
        <v>0</v>
      </c>
      <c r="I597" s="72">
        <f t="shared" si="124"/>
        <v>0</v>
      </c>
      <c r="J597" s="72">
        <f t="shared" si="124"/>
        <v>0</v>
      </c>
      <c r="K597" s="72">
        <f t="shared" si="124"/>
        <v>0</v>
      </c>
      <c r="L597" s="72">
        <f t="shared" si="124"/>
        <v>0</v>
      </c>
      <c r="M597" s="72">
        <f t="shared" si="124"/>
        <v>0</v>
      </c>
      <c r="N597" s="72">
        <f t="shared" si="124"/>
        <v>0</v>
      </c>
      <c r="O597" s="72">
        <f t="shared" si="124"/>
        <v>0</v>
      </c>
      <c r="P597" s="72">
        <f t="shared" si="124"/>
        <v>0</v>
      </c>
      <c r="Q597" s="72">
        <f t="shared" si="124"/>
        <v>0</v>
      </c>
      <c r="R597" s="72">
        <f t="shared" si="124"/>
        <v>0</v>
      </c>
      <c r="S597" s="72">
        <f t="shared" si="124"/>
        <v>0</v>
      </c>
      <c r="T597" s="72">
        <f t="shared" si="124"/>
        <v>0</v>
      </c>
      <c r="U597" s="72">
        <f t="shared" si="124"/>
        <v>0</v>
      </c>
      <c r="V597" s="72">
        <f t="shared" si="124"/>
        <v>0</v>
      </c>
      <c r="W597" s="72">
        <f t="shared" si="124"/>
        <v>0</v>
      </c>
      <c r="X597" s="72">
        <f t="shared" si="124"/>
        <v>0</v>
      </c>
      <c r="Y597" s="72">
        <f t="shared" si="124"/>
        <v>0</v>
      </c>
      <c r="Z597" s="72">
        <f t="shared" si="124"/>
        <v>0</v>
      </c>
      <c r="AA597" s="72">
        <f t="shared" si="124"/>
        <v>0</v>
      </c>
      <c r="AB597" s="72">
        <f t="shared" si="124"/>
        <v>0</v>
      </c>
      <c r="AC597" s="72">
        <f t="shared" si="124"/>
        <v>0</v>
      </c>
      <c r="AD597" s="72">
        <f t="shared" si="124"/>
        <v>0</v>
      </c>
      <c r="AE597" s="72">
        <f t="shared" si="12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5">+C600+C604+C613+C624+C633</f>
        <v>9.0448693121446277E-5</v>
      </c>
      <c r="D599" s="28">
        <f t="shared" si="125"/>
        <v>3.2977100590856283E-4</v>
      </c>
      <c r="E599" s="28">
        <f t="shared" si="125"/>
        <v>8.7255596597957401E-4</v>
      </c>
      <c r="F599" s="28">
        <f t="shared" si="125"/>
        <v>2.0473637380385096E-3</v>
      </c>
      <c r="G599" s="28">
        <f t="shared" si="125"/>
        <v>0.19546949953097575</v>
      </c>
      <c r="H599" s="28">
        <f t="shared" si="125"/>
        <v>0.44144133678898267</v>
      </c>
      <c r="I599" s="28">
        <f t="shared" si="125"/>
        <v>0.95656854399675451</v>
      </c>
      <c r="J599" s="28">
        <f t="shared" si="125"/>
        <v>2.1377704767248042</v>
      </c>
      <c r="K599" s="28">
        <f t="shared" si="125"/>
        <v>2.2231941645405437</v>
      </c>
      <c r="L599" s="28">
        <f t="shared" si="125"/>
        <v>4.4408417113290026</v>
      </c>
      <c r="M599" s="28">
        <f t="shared" si="125"/>
        <v>5.8063118414576493</v>
      </c>
      <c r="N599" s="28">
        <f t="shared" si="125"/>
        <v>9.7767839792729667</v>
      </c>
      <c r="O599" s="28">
        <f t="shared" si="125"/>
        <v>10.218458456057283</v>
      </c>
      <c r="P599" s="28">
        <f t="shared" si="125"/>
        <v>14.627719855260704</v>
      </c>
      <c r="Q599" s="28">
        <f t="shared" si="125"/>
        <v>17.949787981022201</v>
      </c>
      <c r="R599" s="28">
        <f t="shared" si="125"/>
        <v>22.000794830731365</v>
      </c>
      <c r="S599" s="28">
        <f t="shared" si="125"/>
        <v>27.922881542015812</v>
      </c>
      <c r="T599" s="28">
        <f t="shared" si="125"/>
        <v>31.837106309571027</v>
      </c>
      <c r="U599" s="28">
        <f t="shared" si="125"/>
        <v>44.933015119662443</v>
      </c>
      <c r="V599" s="28">
        <f t="shared" si="125"/>
        <v>43.278068514698745</v>
      </c>
      <c r="W599" s="28">
        <f t="shared" si="125"/>
        <v>49.01276780187235</v>
      </c>
      <c r="X599" s="28">
        <f t="shared" si="125"/>
        <v>62.467911260879553</v>
      </c>
      <c r="Y599" s="28">
        <f t="shared" si="125"/>
        <v>74.079644972227513</v>
      </c>
      <c r="Z599" s="28">
        <f t="shared" si="125"/>
        <v>75.762274803230653</v>
      </c>
      <c r="AA599" s="28">
        <f t="shared" si="125"/>
        <v>85.644396970603665</v>
      </c>
      <c r="AB599" s="28">
        <f t="shared" si="125"/>
        <v>96.691178536113256</v>
      </c>
      <c r="AC599" s="28">
        <f t="shared" si="125"/>
        <v>102.38066419246316</v>
      </c>
      <c r="AD599" s="28">
        <f t="shared" si="125"/>
        <v>117.97419128235083</v>
      </c>
      <c r="AE599" s="28">
        <f t="shared" si="125"/>
        <v>134.1947723291799</v>
      </c>
    </row>
    <row r="600" spans="1:31" x14ac:dyDescent="0.2">
      <c r="A600" s="6" t="s">
        <v>19</v>
      </c>
      <c r="B600" s="7" t="s">
        <v>20</v>
      </c>
      <c r="C600" s="28">
        <f t="shared" ref="C600:AE600" si="126">+C601+C602+C603</f>
        <v>0</v>
      </c>
      <c r="D600" s="28">
        <f t="shared" si="126"/>
        <v>0</v>
      </c>
      <c r="E600" s="28">
        <f t="shared" si="126"/>
        <v>0</v>
      </c>
      <c r="F600" s="28">
        <f t="shared" si="126"/>
        <v>0</v>
      </c>
      <c r="G600" s="28">
        <f t="shared" si="126"/>
        <v>0</v>
      </c>
      <c r="H600" s="28">
        <f t="shared" si="126"/>
        <v>0</v>
      </c>
      <c r="I600" s="28">
        <f t="shared" si="126"/>
        <v>0</v>
      </c>
      <c r="J600" s="28">
        <f t="shared" si="126"/>
        <v>0</v>
      </c>
      <c r="K600" s="28">
        <f t="shared" si="126"/>
        <v>0</v>
      </c>
      <c r="L600" s="28">
        <f t="shared" si="126"/>
        <v>0</v>
      </c>
      <c r="M600" s="28">
        <f t="shared" si="126"/>
        <v>0</v>
      </c>
      <c r="N600" s="28">
        <f t="shared" si="126"/>
        <v>0</v>
      </c>
      <c r="O600" s="28">
        <f t="shared" si="126"/>
        <v>0</v>
      </c>
      <c r="P600" s="28">
        <f t="shared" si="126"/>
        <v>0</v>
      </c>
      <c r="Q600" s="28">
        <f t="shared" si="126"/>
        <v>0</v>
      </c>
      <c r="R600" s="28">
        <f t="shared" si="126"/>
        <v>0</v>
      </c>
      <c r="S600" s="28">
        <f t="shared" si="126"/>
        <v>0</v>
      </c>
      <c r="T600" s="28">
        <f t="shared" si="126"/>
        <v>0</v>
      </c>
      <c r="U600" s="28">
        <f t="shared" si="126"/>
        <v>0</v>
      </c>
      <c r="V600" s="28">
        <f t="shared" si="126"/>
        <v>0</v>
      </c>
      <c r="W600" s="28">
        <f t="shared" si="126"/>
        <v>0</v>
      </c>
      <c r="X600" s="28">
        <f t="shared" si="126"/>
        <v>0</v>
      </c>
      <c r="Y600" s="28">
        <f t="shared" si="126"/>
        <v>0</v>
      </c>
      <c r="Z600" s="28">
        <f t="shared" si="126"/>
        <v>0</v>
      </c>
      <c r="AA600" s="28">
        <f t="shared" si="126"/>
        <v>0</v>
      </c>
      <c r="AB600" s="28">
        <f t="shared" si="126"/>
        <v>0</v>
      </c>
      <c r="AC600" s="28">
        <f t="shared" si="126"/>
        <v>0</v>
      </c>
      <c r="AD600" s="28">
        <f t="shared" si="126"/>
        <v>0</v>
      </c>
      <c r="AE600" s="28">
        <f t="shared" si="12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9.0448693121446277E-5</v>
      </c>
      <c r="D604" s="28">
        <f t="shared" ref="D604:AE604" si="127">+D606+D607+D609+D610+D611</f>
        <v>3.2977100590856283E-4</v>
      </c>
      <c r="E604" s="28">
        <f t="shared" si="127"/>
        <v>8.7255596597957401E-4</v>
      </c>
      <c r="F604" s="28">
        <f t="shared" si="127"/>
        <v>2.0473637380385096E-3</v>
      </c>
      <c r="G604" s="28">
        <f t="shared" si="127"/>
        <v>0.19546949953097575</v>
      </c>
      <c r="H604" s="28">
        <f t="shared" si="127"/>
        <v>0.44144133678898267</v>
      </c>
      <c r="I604" s="28">
        <f t="shared" si="127"/>
        <v>0.95656854399675451</v>
      </c>
      <c r="J604" s="28">
        <f t="shared" si="127"/>
        <v>2.1377704767248042</v>
      </c>
      <c r="K604" s="28">
        <f t="shared" si="127"/>
        <v>2.2231941645405437</v>
      </c>
      <c r="L604" s="28">
        <f t="shared" si="127"/>
        <v>4.4408417113290026</v>
      </c>
      <c r="M604" s="28">
        <f t="shared" si="127"/>
        <v>5.8063118414576493</v>
      </c>
      <c r="N604" s="28">
        <f t="shared" si="127"/>
        <v>9.7767839792729667</v>
      </c>
      <c r="O604" s="28">
        <f t="shared" si="127"/>
        <v>10.218458456057283</v>
      </c>
      <c r="P604" s="28">
        <f t="shared" si="127"/>
        <v>14.627719855260704</v>
      </c>
      <c r="Q604" s="28">
        <f t="shared" si="127"/>
        <v>17.949787981022201</v>
      </c>
      <c r="R604" s="28">
        <f t="shared" si="127"/>
        <v>22.000794830731365</v>
      </c>
      <c r="S604" s="28">
        <f t="shared" si="127"/>
        <v>27.922881542015812</v>
      </c>
      <c r="T604" s="28">
        <f t="shared" si="127"/>
        <v>31.837106309571027</v>
      </c>
      <c r="U604" s="28">
        <f t="shared" si="127"/>
        <v>44.933015119662443</v>
      </c>
      <c r="V604" s="28">
        <f t="shared" si="127"/>
        <v>43.278068514698745</v>
      </c>
      <c r="W604" s="28">
        <f t="shared" si="127"/>
        <v>49.01276780187235</v>
      </c>
      <c r="X604" s="28">
        <f t="shared" si="127"/>
        <v>62.467911260879553</v>
      </c>
      <c r="Y604" s="28">
        <f t="shared" si="127"/>
        <v>74.079644972227513</v>
      </c>
      <c r="Z604" s="28">
        <f t="shared" si="127"/>
        <v>75.762274803230653</v>
      </c>
      <c r="AA604" s="28">
        <f t="shared" si="127"/>
        <v>85.644396970603665</v>
      </c>
      <c r="AB604" s="28">
        <f t="shared" si="127"/>
        <v>96.691178536113256</v>
      </c>
      <c r="AC604" s="28">
        <f t="shared" si="127"/>
        <v>102.38066419246316</v>
      </c>
      <c r="AD604" s="28">
        <f t="shared" si="127"/>
        <v>117.97419128235083</v>
      </c>
      <c r="AE604" s="28">
        <f t="shared" si="127"/>
        <v>134.1947723291799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8">+C478</f>
        <v>0</v>
      </c>
      <c r="D606" s="37">
        <f t="shared" si="128"/>
        <v>0</v>
      </c>
      <c r="E606" s="37">
        <f t="shared" si="128"/>
        <v>0</v>
      </c>
      <c r="F606" s="37">
        <f t="shared" si="128"/>
        <v>0</v>
      </c>
      <c r="G606" s="37">
        <f t="shared" si="128"/>
        <v>0</v>
      </c>
      <c r="H606" s="37">
        <f t="shared" si="128"/>
        <v>0</v>
      </c>
      <c r="I606" s="37">
        <f t="shared" si="128"/>
        <v>0</v>
      </c>
      <c r="J606" s="37">
        <f t="shared" si="128"/>
        <v>0</v>
      </c>
      <c r="K606" s="37">
        <f t="shared" si="128"/>
        <v>0</v>
      </c>
      <c r="L606" s="37">
        <f t="shared" si="128"/>
        <v>0</v>
      </c>
      <c r="M606" s="37">
        <f t="shared" si="128"/>
        <v>0</v>
      </c>
      <c r="N606" s="37">
        <f t="shared" si="128"/>
        <v>0</v>
      </c>
      <c r="O606" s="37">
        <f t="shared" si="128"/>
        <v>0</v>
      </c>
      <c r="P606" s="37">
        <f t="shared" si="128"/>
        <v>0</v>
      </c>
      <c r="Q606" s="37">
        <f t="shared" si="128"/>
        <v>0</v>
      </c>
      <c r="R606" s="37">
        <f t="shared" si="128"/>
        <v>0</v>
      </c>
      <c r="S606" s="37">
        <f t="shared" si="128"/>
        <v>0</v>
      </c>
      <c r="T606" s="37">
        <f t="shared" si="128"/>
        <v>0</v>
      </c>
      <c r="U606" s="37">
        <f t="shared" si="128"/>
        <v>0</v>
      </c>
      <c r="V606" s="37">
        <f t="shared" si="128"/>
        <v>0</v>
      </c>
      <c r="W606" s="37">
        <f t="shared" si="128"/>
        <v>0</v>
      </c>
      <c r="X606" s="37">
        <f t="shared" si="128"/>
        <v>0</v>
      </c>
      <c r="Y606" s="37">
        <f t="shared" si="128"/>
        <v>0</v>
      </c>
      <c r="Z606" s="37">
        <f t="shared" si="128"/>
        <v>0</v>
      </c>
      <c r="AA606" s="37">
        <f t="shared" si="128"/>
        <v>0</v>
      </c>
      <c r="AB606" s="37">
        <f t="shared" si="128"/>
        <v>0</v>
      </c>
      <c r="AC606" s="37">
        <f t="shared" si="128"/>
        <v>0</v>
      </c>
      <c r="AD606" s="37">
        <f t="shared" si="128"/>
        <v>0</v>
      </c>
      <c r="AE606" s="37">
        <f t="shared" si="12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29">+C489</f>
        <v>0</v>
      </c>
      <c r="D607" s="37">
        <f t="shared" si="129"/>
        <v>0</v>
      </c>
      <c r="E607" s="37">
        <f t="shared" si="129"/>
        <v>0</v>
      </c>
      <c r="F607" s="37">
        <f t="shared" si="129"/>
        <v>0</v>
      </c>
      <c r="G607" s="37">
        <f t="shared" si="129"/>
        <v>0</v>
      </c>
      <c r="H607" s="37">
        <f t="shared" si="129"/>
        <v>0</v>
      </c>
      <c r="I607" s="37">
        <f t="shared" si="129"/>
        <v>0</v>
      </c>
      <c r="J607" s="37">
        <f t="shared" si="129"/>
        <v>0</v>
      </c>
      <c r="K607" s="37">
        <f t="shared" si="129"/>
        <v>0</v>
      </c>
      <c r="L607" s="37">
        <f t="shared" si="129"/>
        <v>0</v>
      </c>
      <c r="M607" s="37">
        <f t="shared" si="129"/>
        <v>0</v>
      </c>
      <c r="N607" s="37">
        <f t="shared" si="129"/>
        <v>0</v>
      </c>
      <c r="O607" s="37">
        <f t="shared" si="129"/>
        <v>0</v>
      </c>
      <c r="P607" s="37">
        <f t="shared" si="129"/>
        <v>0</v>
      </c>
      <c r="Q607" s="37">
        <f t="shared" si="129"/>
        <v>0</v>
      </c>
      <c r="R607" s="37">
        <f t="shared" si="129"/>
        <v>0</v>
      </c>
      <c r="S607" s="37">
        <f t="shared" si="129"/>
        <v>0</v>
      </c>
      <c r="T607" s="37">
        <f t="shared" si="129"/>
        <v>0</v>
      </c>
      <c r="U607" s="37">
        <f t="shared" si="129"/>
        <v>0</v>
      </c>
      <c r="V607" s="37">
        <f t="shared" si="129"/>
        <v>0</v>
      </c>
      <c r="W607" s="37">
        <f t="shared" si="129"/>
        <v>0</v>
      </c>
      <c r="X607" s="37">
        <f t="shared" si="129"/>
        <v>0</v>
      </c>
      <c r="Y607" s="37">
        <f t="shared" si="129"/>
        <v>0</v>
      </c>
      <c r="Z607" s="37">
        <f t="shared" si="129"/>
        <v>0</v>
      </c>
      <c r="AA607" s="37">
        <f t="shared" si="129"/>
        <v>0</v>
      </c>
      <c r="AB607" s="37">
        <f t="shared" si="129"/>
        <v>0</v>
      </c>
      <c r="AC607" s="37">
        <f t="shared" si="129"/>
        <v>0</v>
      </c>
      <c r="AD607" s="37">
        <f t="shared" si="129"/>
        <v>0</v>
      </c>
      <c r="AE607" s="37">
        <f t="shared" si="12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0">+C502</f>
        <v>0</v>
      </c>
      <c r="D609" s="37">
        <f t="shared" si="130"/>
        <v>0</v>
      </c>
      <c r="E609" s="37">
        <f t="shared" si="130"/>
        <v>0</v>
      </c>
      <c r="F609" s="37">
        <f t="shared" si="130"/>
        <v>0</v>
      </c>
      <c r="G609" s="37">
        <f t="shared" si="130"/>
        <v>0</v>
      </c>
      <c r="H609" s="37">
        <f t="shared" si="130"/>
        <v>0</v>
      </c>
      <c r="I609" s="37">
        <f t="shared" si="130"/>
        <v>0</v>
      </c>
      <c r="J609" s="37">
        <f t="shared" si="130"/>
        <v>0</v>
      </c>
      <c r="K609" s="37">
        <f t="shared" si="130"/>
        <v>0</v>
      </c>
      <c r="L609" s="37">
        <f t="shared" si="130"/>
        <v>0</v>
      </c>
      <c r="M609" s="37">
        <f t="shared" si="130"/>
        <v>0</v>
      </c>
      <c r="N609" s="37">
        <f t="shared" si="130"/>
        <v>0</v>
      </c>
      <c r="O609" s="37">
        <f t="shared" si="130"/>
        <v>0</v>
      </c>
      <c r="P609" s="37">
        <f t="shared" si="130"/>
        <v>0</v>
      </c>
      <c r="Q609" s="37">
        <f t="shared" si="130"/>
        <v>0</v>
      </c>
      <c r="R609" s="37">
        <f t="shared" si="130"/>
        <v>0</v>
      </c>
      <c r="S609" s="37">
        <f t="shared" si="130"/>
        <v>0</v>
      </c>
      <c r="T609" s="37">
        <f t="shared" si="130"/>
        <v>0</v>
      </c>
      <c r="U609" s="37">
        <f t="shared" si="130"/>
        <v>0</v>
      </c>
      <c r="V609" s="37">
        <f t="shared" si="130"/>
        <v>0</v>
      </c>
      <c r="W609" s="37">
        <f t="shared" si="130"/>
        <v>0</v>
      </c>
      <c r="X609" s="37">
        <f t="shared" si="130"/>
        <v>0</v>
      </c>
      <c r="Y609" s="37">
        <f t="shared" si="130"/>
        <v>0</v>
      </c>
      <c r="Z609" s="37">
        <f t="shared" si="130"/>
        <v>0</v>
      </c>
      <c r="AA609" s="37">
        <f t="shared" si="130"/>
        <v>0</v>
      </c>
      <c r="AB609" s="37">
        <f t="shared" si="130"/>
        <v>0</v>
      </c>
      <c r="AC609" s="37">
        <f t="shared" si="130"/>
        <v>0</v>
      </c>
      <c r="AD609" s="37">
        <f t="shared" si="130"/>
        <v>0</v>
      </c>
      <c r="AE609" s="37">
        <f t="shared" si="130"/>
        <v>0</v>
      </c>
    </row>
    <row r="610" spans="1:31" x14ac:dyDescent="0.2">
      <c r="A610" s="8" t="s">
        <v>341</v>
      </c>
      <c r="B610" s="4" t="s">
        <v>389</v>
      </c>
      <c r="C610" s="37">
        <f>+C508</f>
        <v>9.0448693121446277E-5</v>
      </c>
      <c r="D610" s="37">
        <f t="shared" ref="D610:AE610" si="131">+D508</f>
        <v>3.2977100590856283E-4</v>
      </c>
      <c r="E610" s="37">
        <f t="shared" si="131"/>
        <v>8.7255596597957401E-4</v>
      </c>
      <c r="F610" s="37">
        <f t="shared" si="131"/>
        <v>2.0473637380385096E-3</v>
      </c>
      <c r="G610" s="37">
        <f t="shared" si="131"/>
        <v>0.19546949953097575</v>
      </c>
      <c r="H610" s="37">
        <f t="shared" si="131"/>
        <v>0.44144133678898267</v>
      </c>
      <c r="I610" s="37">
        <f t="shared" si="131"/>
        <v>0.95656854399675451</v>
      </c>
      <c r="J610" s="37">
        <f t="shared" si="131"/>
        <v>2.1377704767248042</v>
      </c>
      <c r="K610" s="37">
        <f t="shared" si="131"/>
        <v>2.2231941645405437</v>
      </c>
      <c r="L610" s="37">
        <f t="shared" si="131"/>
        <v>4.4408417113290026</v>
      </c>
      <c r="M610" s="37">
        <f t="shared" si="131"/>
        <v>5.8063118414576493</v>
      </c>
      <c r="N610" s="37">
        <f t="shared" si="131"/>
        <v>9.7767839792729667</v>
      </c>
      <c r="O610" s="37">
        <f t="shared" si="131"/>
        <v>10.218458456057283</v>
      </c>
      <c r="P610" s="37">
        <f t="shared" si="131"/>
        <v>14.627719855260704</v>
      </c>
      <c r="Q610" s="37">
        <f t="shared" si="131"/>
        <v>17.949787981022201</v>
      </c>
      <c r="R610" s="37">
        <f t="shared" si="131"/>
        <v>22.000794830731365</v>
      </c>
      <c r="S610" s="37">
        <f t="shared" si="131"/>
        <v>27.922881542015812</v>
      </c>
      <c r="T610" s="37">
        <f t="shared" si="131"/>
        <v>31.837106309571027</v>
      </c>
      <c r="U610" s="37">
        <f t="shared" si="131"/>
        <v>44.933015119662443</v>
      </c>
      <c r="V610" s="37">
        <f t="shared" si="131"/>
        <v>43.278068514698745</v>
      </c>
      <c r="W610" s="37">
        <f t="shared" si="131"/>
        <v>49.01276780187235</v>
      </c>
      <c r="X610" s="37">
        <f t="shared" si="131"/>
        <v>62.467911260879553</v>
      </c>
      <c r="Y610" s="37">
        <f t="shared" si="131"/>
        <v>74.079644972227513</v>
      </c>
      <c r="Z610" s="37">
        <f t="shared" si="131"/>
        <v>75.762274803230653</v>
      </c>
      <c r="AA610" s="37">
        <f t="shared" si="131"/>
        <v>85.644396970603665</v>
      </c>
      <c r="AB610" s="37">
        <f t="shared" si="131"/>
        <v>96.691178536113256</v>
      </c>
      <c r="AC610" s="37">
        <f t="shared" si="131"/>
        <v>102.38066419246316</v>
      </c>
      <c r="AD610" s="37">
        <f t="shared" si="131"/>
        <v>117.97419128235083</v>
      </c>
      <c r="AE610" s="37">
        <f t="shared" si="131"/>
        <v>134.1947723291799</v>
      </c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9.0448693121446277E-5</v>
      </c>
      <c r="D656" s="28">
        <f t="shared" si="137"/>
        <v>3.2977100590856283E-4</v>
      </c>
      <c r="E656" s="28">
        <f t="shared" si="137"/>
        <v>8.7255596597957401E-4</v>
      </c>
      <c r="F656" s="28">
        <f t="shared" si="137"/>
        <v>2.0473637380385096E-3</v>
      </c>
      <c r="G656" s="28">
        <f t="shared" si="137"/>
        <v>0.19546949953097575</v>
      </c>
      <c r="H656" s="28">
        <f t="shared" si="137"/>
        <v>0.44144133678898267</v>
      </c>
      <c r="I656" s="28">
        <f t="shared" si="137"/>
        <v>0.95656854399675451</v>
      </c>
      <c r="J656" s="28">
        <f t="shared" si="137"/>
        <v>2.1377704767248042</v>
      </c>
      <c r="K656" s="28">
        <f t="shared" si="137"/>
        <v>2.2231941645405437</v>
      </c>
      <c r="L656" s="28">
        <f t="shared" si="137"/>
        <v>4.4408417113290026</v>
      </c>
      <c r="M656" s="28">
        <f t="shared" si="137"/>
        <v>5.8063118414576493</v>
      </c>
      <c r="N656" s="28">
        <f t="shared" si="137"/>
        <v>9.7767839792729667</v>
      </c>
      <c r="O656" s="28">
        <f t="shared" si="137"/>
        <v>10.218458456057283</v>
      </c>
      <c r="P656" s="28">
        <f t="shared" si="137"/>
        <v>14.627719855260704</v>
      </c>
      <c r="Q656" s="28">
        <f t="shared" si="137"/>
        <v>17.949787981022201</v>
      </c>
      <c r="R656" s="28">
        <f t="shared" si="137"/>
        <v>22.000794830731365</v>
      </c>
      <c r="S656" s="28">
        <f t="shared" si="137"/>
        <v>27.922881542015812</v>
      </c>
      <c r="T656" s="28">
        <f t="shared" si="137"/>
        <v>31.837106309571027</v>
      </c>
      <c r="U656" s="28">
        <f t="shared" si="137"/>
        <v>44.933015119662443</v>
      </c>
      <c r="V656" s="28">
        <f t="shared" si="137"/>
        <v>43.278068514698745</v>
      </c>
      <c r="W656" s="28">
        <f t="shared" si="137"/>
        <v>49.01276780187235</v>
      </c>
      <c r="X656" s="28">
        <f t="shared" si="137"/>
        <v>62.467911260879553</v>
      </c>
      <c r="Y656" s="28">
        <f t="shared" si="137"/>
        <v>74.079644972227513</v>
      </c>
      <c r="Z656" s="28">
        <f t="shared" si="137"/>
        <v>75.762274803230653</v>
      </c>
      <c r="AA656" s="28">
        <f t="shared" si="137"/>
        <v>85.644396970603665</v>
      </c>
      <c r="AB656" s="28">
        <f t="shared" si="137"/>
        <v>96.691178536113256</v>
      </c>
      <c r="AC656" s="28">
        <f t="shared" si="137"/>
        <v>102.38066419246316</v>
      </c>
      <c r="AD656" s="28">
        <f t="shared" si="137"/>
        <v>117.97419128235083</v>
      </c>
      <c r="AE656" s="28">
        <f t="shared" si="137"/>
        <v>134.1947723291799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9.0448693121446277E-5</v>
      </c>
      <c r="D658" s="28">
        <f t="shared" si="139"/>
        <v>3.2977100590856283E-4</v>
      </c>
      <c r="E658" s="28">
        <f t="shared" si="139"/>
        <v>8.7255596597957401E-4</v>
      </c>
      <c r="F658" s="28">
        <f t="shared" si="139"/>
        <v>2.0473637380385096E-3</v>
      </c>
      <c r="G658" s="28">
        <f t="shared" si="139"/>
        <v>0.19546949953097575</v>
      </c>
      <c r="H658" s="28">
        <f t="shared" si="139"/>
        <v>0.44144133678898267</v>
      </c>
      <c r="I658" s="28">
        <f t="shared" si="139"/>
        <v>0.95656854399675451</v>
      </c>
      <c r="J658" s="28">
        <f t="shared" si="139"/>
        <v>2.1377704767248042</v>
      </c>
      <c r="K658" s="28">
        <f t="shared" si="139"/>
        <v>2.2231941645405437</v>
      </c>
      <c r="L658" s="28">
        <f t="shared" si="139"/>
        <v>4.4408417113290026</v>
      </c>
      <c r="M658" s="28">
        <f t="shared" si="139"/>
        <v>5.8063118414576493</v>
      </c>
      <c r="N658" s="28">
        <f t="shared" si="139"/>
        <v>9.7767839792729667</v>
      </c>
      <c r="O658" s="28">
        <f t="shared" si="139"/>
        <v>10.218458456057283</v>
      </c>
      <c r="P658" s="28">
        <f t="shared" si="139"/>
        <v>14.627719855260704</v>
      </c>
      <c r="Q658" s="28">
        <f t="shared" si="139"/>
        <v>17.949787981022201</v>
      </c>
      <c r="R658" s="28">
        <f t="shared" si="139"/>
        <v>22.000794830731365</v>
      </c>
      <c r="S658" s="28">
        <f t="shared" si="139"/>
        <v>27.922881542015812</v>
      </c>
      <c r="T658" s="28">
        <f t="shared" si="139"/>
        <v>31.837106309571027</v>
      </c>
      <c r="U658" s="28">
        <f t="shared" si="139"/>
        <v>44.933015119662443</v>
      </c>
      <c r="V658" s="28">
        <f t="shared" si="139"/>
        <v>43.278068514698745</v>
      </c>
      <c r="W658" s="28">
        <f t="shared" si="139"/>
        <v>49.01276780187235</v>
      </c>
      <c r="X658" s="28">
        <f t="shared" si="139"/>
        <v>62.467911260879553</v>
      </c>
      <c r="Y658" s="28">
        <f t="shared" si="139"/>
        <v>74.079644972227513</v>
      </c>
      <c r="Z658" s="28">
        <f t="shared" si="139"/>
        <v>75.762274803230653</v>
      </c>
      <c r="AA658" s="28">
        <f t="shared" si="139"/>
        <v>85.644396970603665</v>
      </c>
      <c r="AB658" s="28">
        <f t="shared" si="139"/>
        <v>96.691178536113256</v>
      </c>
      <c r="AC658" s="28">
        <f t="shared" si="139"/>
        <v>102.38066419246316</v>
      </c>
      <c r="AD658" s="28">
        <f t="shared" si="139"/>
        <v>117.97419128235083</v>
      </c>
      <c r="AE658" s="28">
        <f t="shared" si="139"/>
        <v>134.1947723291799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422" priority="247" operator="equal">
      <formula>0</formula>
    </cfRule>
  </conditionalFormatting>
  <conditionalFormatting sqref="AD2:AE2">
    <cfRule type="cellIs" dxfId="421" priority="111" operator="equal">
      <formula>0</formula>
    </cfRule>
  </conditionalFormatting>
  <conditionalFormatting sqref="C434:C437 C425:C431">
    <cfRule type="cellIs" dxfId="420" priority="77" operator="lessThan">
      <formula>0</formula>
    </cfRule>
  </conditionalFormatting>
  <conditionalFormatting sqref="C613">
    <cfRule type="cellIs" dxfId="419" priority="76" operator="lessThan">
      <formula>0</formula>
    </cfRule>
  </conditionalFormatting>
  <conditionalFormatting sqref="C432:C433">
    <cfRule type="cellIs" dxfId="418" priority="75" operator="lessThan">
      <formula>0</formula>
    </cfRule>
  </conditionalFormatting>
  <conditionalFormatting sqref="C555:C581">
    <cfRule type="cellIs" dxfId="417" priority="74" operator="lessThan">
      <formula>0</formula>
    </cfRule>
  </conditionalFormatting>
  <conditionalFormatting sqref="C624:C638">
    <cfRule type="cellIs" dxfId="416" priority="73" operator="lessThan">
      <formula>0</formula>
    </cfRule>
  </conditionalFormatting>
  <conditionalFormatting sqref="C659">
    <cfRule type="cellIs" dxfId="415" priority="72" operator="lessThan">
      <formula>0</formula>
    </cfRule>
  </conditionalFormatting>
  <conditionalFormatting sqref="C660">
    <cfRule type="cellIs" dxfId="414" priority="71" operator="lessThan">
      <formula>0</formula>
    </cfRule>
  </conditionalFormatting>
  <conditionalFormatting sqref="C661">
    <cfRule type="cellIs" dxfId="413" priority="70" operator="lessThan">
      <formula>0</formula>
    </cfRule>
  </conditionalFormatting>
  <conditionalFormatting sqref="C609">
    <cfRule type="cellIs" dxfId="412" priority="69" operator="lessThan">
      <formula>0</formula>
    </cfRule>
  </conditionalFormatting>
  <conditionalFormatting sqref="C610">
    <cfRule type="cellIs" dxfId="411" priority="68" operator="lessThan">
      <formula>0</formula>
    </cfRule>
  </conditionalFormatting>
  <conditionalFormatting sqref="C611">
    <cfRule type="cellIs" dxfId="410" priority="67" operator="lessThan">
      <formula>0</formula>
    </cfRule>
  </conditionalFormatting>
  <conditionalFormatting sqref="C606:C607">
    <cfRule type="cellIs" dxfId="409" priority="66" operator="lessThan">
      <formula>0</formula>
    </cfRule>
  </conditionalFormatting>
  <conditionalFormatting sqref="C191:C210 C212:C225 C227:C270 C273:C278 C280:C286 C292:C296">
    <cfRule type="cellIs" dxfId="408" priority="65" operator="lessThan">
      <formula>0</formula>
    </cfRule>
  </conditionalFormatting>
  <conditionalFormatting sqref="C271">
    <cfRule type="cellIs" dxfId="407" priority="64" operator="lessThan">
      <formula>0</formula>
    </cfRule>
  </conditionalFormatting>
  <conditionalFormatting sqref="C287">
    <cfRule type="cellIs" dxfId="406" priority="63" operator="lessThan">
      <formula>0</formula>
    </cfRule>
  </conditionalFormatting>
  <conditionalFormatting sqref="C291">
    <cfRule type="cellIs" dxfId="405" priority="62" operator="lessThan">
      <formula>0</formula>
    </cfRule>
  </conditionalFormatting>
  <conditionalFormatting sqref="C226">
    <cfRule type="cellIs" dxfId="404" priority="60" operator="lessThan">
      <formula>0</formula>
    </cfRule>
  </conditionalFormatting>
  <conditionalFormatting sqref="C211">
    <cfRule type="cellIs" dxfId="403" priority="61" operator="lessThan">
      <formula>0</formula>
    </cfRule>
  </conditionalFormatting>
  <conditionalFormatting sqref="C272">
    <cfRule type="cellIs" dxfId="402" priority="59" operator="lessThan">
      <formula>0</formula>
    </cfRule>
  </conditionalFormatting>
  <conditionalFormatting sqref="C279">
    <cfRule type="cellIs" dxfId="401" priority="58" operator="lessThan">
      <formula>0</formula>
    </cfRule>
  </conditionalFormatting>
  <conditionalFormatting sqref="C288:C290">
    <cfRule type="cellIs" dxfId="400" priority="57" operator="lessThan">
      <formula>0</formula>
    </cfRule>
  </conditionalFormatting>
  <conditionalFormatting sqref="C297:C354 C356:C424">
    <cfRule type="cellIs" dxfId="399" priority="56" operator="lessThan">
      <formula>0</formula>
    </cfRule>
  </conditionalFormatting>
  <conditionalFormatting sqref="C526:C554">
    <cfRule type="cellIs" dxfId="398" priority="55" operator="lessThan">
      <formula>0</formula>
    </cfRule>
  </conditionalFormatting>
  <conditionalFormatting sqref="C524:C525">
    <cfRule type="cellIs" dxfId="397" priority="54" operator="lessThan">
      <formula>0</formula>
    </cfRule>
  </conditionalFormatting>
  <conditionalFormatting sqref="C614:C623">
    <cfRule type="cellIs" dxfId="396" priority="53" operator="lessThan">
      <formula>0</formula>
    </cfRule>
  </conditionalFormatting>
  <conditionalFormatting sqref="C355">
    <cfRule type="cellIs" dxfId="395" priority="52" operator="lessThan">
      <formula>0</formula>
    </cfRule>
  </conditionalFormatting>
  <conditionalFormatting sqref="C453">
    <cfRule type="cellIs" dxfId="394" priority="51" operator="lessThan">
      <formula>0</formula>
    </cfRule>
  </conditionalFormatting>
  <conditionalFormatting sqref="C453">
    <cfRule type="cellIs" dxfId="393" priority="49" operator="equal">
      <formula>0</formula>
    </cfRule>
    <cfRule type="cellIs" dxfId="392" priority="50" operator="equal">
      <formula>0</formula>
    </cfRule>
  </conditionalFormatting>
  <conditionalFormatting sqref="C597">
    <cfRule type="cellIs" dxfId="391" priority="48" operator="lessThan">
      <formula>0</formula>
    </cfRule>
  </conditionalFormatting>
  <conditionalFormatting sqref="C597">
    <cfRule type="cellIs" dxfId="390" priority="46" operator="equal">
      <formula>0</formula>
    </cfRule>
    <cfRule type="cellIs" dxfId="389" priority="47" operator="equal">
      <formula>0</formula>
    </cfRule>
  </conditionalFormatting>
  <conditionalFormatting sqref="C654">
    <cfRule type="cellIs" dxfId="388" priority="45" operator="lessThan">
      <formula>0</formula>
    </cfRule>
  </conditionalFormatting>
  <conditionalFormatting sqref="C654">
    <cfRule type="cellIs" dxfId="387" priority="43" operator="equal">
      <formula>0</formula>
    </cfRule>
    <cfRule type="cellIs" dxfId="386" priority="44" operator="equal">
      <formula>0</formula>
    </cfRule>
  </conditionalFormatting>
  <conditionalFormatting sqref="A425:B426 A430:B431 A434:B437 A427:A429">
    <cfRule type="cellIs" dxfId="385" priority="42" operator="lessThan">
      <formula>0</formula>
    </cfRule>
  </conditionalFormatting>
  <conditionalFormatting sqref="A432:B433">
    <cfRule type="cellIs" dxfId="384" priority="41" operator="lessThan">
      <formula>0</formula>
    </cfRule>
  </conditionalFormatting>
  <conditionalFormatting sqref="B555 A576:B581">
    <cfRule type="cellIs" dxfId="383" priority="40" operator="lessThan">
      <formula>0</formula>
    </cfRule>
  </conditionalFormatting>
  <conditionalFormatting sqref="A633:B638 B624">
    <cfRule type="cellIs" dxfId="382" priority="39" operator="lessThan">
      <formula>0</formula>
    </cfRule>
  </conditionalFormatting>
  <conditionalFormatting sqref="A661:B661">
    <cfRule type="cellIs" dxfId="381" priority="38" operator="lessThan">
      <formula>0</formula>
    </cfRule>
  </conditionalFormatting>
  <conditionalFormatting sqref="B659:B660">
    <cfRule type="cellIs" dxfId="380" priority="37" operator="lessThan">
      <formula>0</formula>
    </cfRule>
  </conditionalFormatting>
  <conditionalFormatting sqref="B613">
    <cfRule type="cellIs" dxfId="379" priority="36" operator="lessThan">
      <formula>0</formula>
    </cfRule>
  </conditionalFormatting>
  <conditionalFormatting sqref="D434:AE437 D425:AE431">
    <cfRule type="cellIs" dxfId="378" priority="35" operator="lessThan">
      <formula>0</formula>
    </cfRule>
  </conditionalFormatting>
  <conditionalFormatting sqref="D613:AE613">
    <cfRule type="cellIs" dxfId="377" priority="34" operator="lessThan">
      <formula>0</formula>
    </cfRule>
  </conditionalFormatting>
  <conditionalFormatting sqref="D432:AE433">
    <cfRule type="cellIs" dxfId="376" priority="33" operator="lessThan">
      <formula>0</formula>
    </cfRule>
  </conditionalFormatting>
  <conditionalFormatting sqref="D555:AE581">
    <cfRule type="cellIs" dxfId="375" priority="32" operator="lessThan">
      <formula>0</formula>
    </cfRule>
  </conditionalFormatting>
  <conditionalFormatting sqref="D624:AE638">
    <cfRule type="cellIs" dxfId="374" priority="31" operator="lessThan">
      <formula>0</formula>
    </cfRule>
  </conditionalFormatting>
  <conditionalFormatting sqref="D659:AE659">
    <cfRule type="cellIs" dxfId="373" priority="30" operator="lessThan">
      <formula>0</formula>
    </cfRule>
  </conditionalFormatting>
  <conditionalFormatting sqref="D660:AE660">
    <cfRule type="cellIs" dxfId="372" priority="29" operator="lessThan">
      <formula>0</formula>
    </cfRule>
  </conditionalFormatting>
  <conditionalFormatting sqref="D661:AE661">
    <cfRule type="cellIs" dxfId="371" priority="28" operator="lessThan">
      <formula>0</formula>
    </cfRule>
  </conditionalFormatting>
  <conditionalFormatting sqref="D609:AE609">
    <cfRule type="cellIs" dxfId="370" priority="27" operator="lessThan">
      <formula>0</formula>
    </cfRule>
  </conditionalFormatting>
  <conditionalFormatting sqref="D610:AE610">
    <cfRule type="cellIs" dxfId="369" priority="26" operator="lessThan">
      <formula>0</formula>
    </cfRule>
  </conditionalFormatting>
  <conditionalFormatting sqref="D611:AE611">
    <cfRule type="cellIs" dxfId="368" priority="25" operator="lessThan">
      <formula>0</formula>
    </cfRule>
  </conditionalFormatting>
  <conditionalFormatting sqref="D606:AE607">
    <cfRule type="cellIs" dxfId="367" priority="24" operator="lessThan">
      <formula>0</formula>
    </cfRule>
  </conditionalFormatting>
  <conditionalFormatting sqref="D191:AE210 D212:AE225 D227:AE270 D273:AE278 D280:AE286 D292:AE296">
    <cfRule type="cellIs" dxfId="366" priority="23" operator="lessThan">
      <formula>0</formula>
    </cfRule>
  </conditionalFormatting>
  <conditionalFormatting sqref="D271:AE271">
    <cfRule type="cellIs" dxfId="365" priority="22" operator="lessThan">
      <formula>0</formula>
    </cfRule>
  </conditionalFormatting>
  <conditionalFormatting sqref="D287:AE287">
    <cfRule type="cellIs" dxfId="364" priority="21" operator="lessThan">
      <formula>0</formula>
    </cfRule>
  </conditionalFormatting>
  <conditionalFormatting sqref="D291:AE291">
    <cfRule type="cellIs" dxfId="363" priority="20" operator="lessThan">
      <formula>0</formula>
    </cfRule>
  </conditionalFormatting>
  <conditionalFormatting sqref="D226:AE226">
    <cfRule type="cellIs" dxfId="362" priority="18" operator="lessThan">
      <formula>0</formula>
    </cfRule>
  </conditionalFormatting>
  <conditionalFormatting sqref="D211:AE211">
    <cfRule type="cellIs" dxfId="361" priority="19" operator="lessThan">
      <formula>0</formula>
    </cfRule>
  </conditionalFormatting>
  <conditionalFormatting sqref="D272:AE272">
    <cfRule type="cellIs" dxfId="360" priority="17" operator="lessThan">
      <formula>0</formula>
    </cfRule>
  </conditionalFormatting>
  <conditionalFormatting sqref="D279:AE279">
    <cfRule type="cellIs" dxfId="359" priority="16" operator="lessThan">
      <formula>0</formula>
    </cfRule>
  </conditionalFormatting>
  <conditionalFormatting sqref="D288:AE290">
    <cfRule type="cellIs" dxfId="358" priority="15" operator="lessThan">
      <formula>0</formula>
    </cfRule>
  </conditionalFormatting>
  <conditionalFormatting sqref="D297:AE354 D356:AE424">
    <cfRule type="cellIs" dxfId="357" priority="14" operator="lessThan">
      <formula>0</formula>
    </cfRule>
  </conditionalFormatting>
  <conditionalFormatting sqref="D526:AE554">
    <cfRule type="cellIs" dxfId="356" priority="13" operator="lessThan">
      <formula>0</formula>
    </cfRule>
  </conditionalFormatting>
  <conditionalFormatting sqref="D524:AE525">
    <cfRule type="cellIs" dxfId="355" priority="12" operator="lessThan">
      <formula>0</formula>
    </cfRule>
  </conditionalFormatting>
  <conditionalFormatting sqref="D614:AE623">
    <cfRule type="cellIs" dxfId="354" priority="11" operator="lessThan">
      <formula>0</formula>
    </cfRule>
  </conditionalFormatting>
  <conditionalFormatting sqref="D355:AE355">
    <cfRule type="cellIs" dxfId="353" priority="10" operator="lessThan">
      <formula>0</formula>
    </cfRule>
  </conditionalFormatting>
  <conditionalFormatting sqref="D453:AE453">
    <cfRule type="cellIs" dxfId="352" priority="9" operator="lessThan">
      <formula>0</formula>
    </cfRule>
  </conditionalFormatting>
  <conditionalFormatting sqref="D453:AE453">
    <cfRule type="cellIs" dxfId="351" priority="7" operator="equal">
      <formula>0</formula>
    </cfRule>
    <cfRule type="cellIs" dxfId="350" priority="8" operator="equal">
      <formula>0</formula>
    </cfRule>
  </conditionalFormatting>
  <conditionalFormatting sqref="D597:AE597">
    <cfRule type="cellIs" dxfId="349" priority="6" operator="lessThan">
      <formula>0</formula>
    </cfRule>
  </conditionalFormatting>
  <conditionalFormatting sqref="D597:AE597">
    <cfRule type="cellIs" dxfId="348" priority="4" operator="equal">
      <formula>0</formula>
    </cfRule>
    <cfRule type="cellIs" dxfId="347" priority="5" operator="equal">
      <formula>0</formula>
    </cfRule>
  </conditionalFormatting>
  <conditionalFormatting sqref="D654:AE654">
    <cfRule type="cellIs" dxfId="346" priority="3" operator="lessThan">
      <formula>0</formula>
    </cfRule>
  </conditionalFormatting>
  <conditionalFormatting sqref="D654:AE654">
    <cfRule type="cellIs" dxfId="345" priority="1" operator="equal">
      <formula>0</formula>
    </cfRule>
    <cfRule type="cellIs" dxfId="344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0">+D144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2">+D155+D156+D157+D158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3">+D161+D169+D171+D172</f>
        <v>0</v>
      </c>
      <c r="E160" s="21">
        <f t="shared" si="33"/>
        <v>0</v>
      </c>
      <c r="F160" s="21">
        <f t="shared" si="33"/>
        <v>0</v>
      </c>
      <c r="G160" s="21">
        <f t="shared" si="33"/>
        <v>0</v>
      </c>
      <c r="H160" s="21">
        <f t="shared" si="33"/>
        <v>0</v>
      </c>
      <c r="I160" s="21">
        <f t="shared" si="33"/>
        <v>0</v>
      </c>
      <c r="J160" s="21">
        <f t="shared" si="33"/>
        <v>0</v>
      </c>
      <c r="K160" s="21">
        <f t="shared" si="33"/>
        <v>0</v>
      </c>
      <c r="L160" s="21">
        <f t="shared" si="33"/>
        <v>0</v>
      </c>
      <c r="M160" s="21">
        <f t="shared" si="33"/>
        <v>0</v>
      </c>
      <c r="N160" s="21">
        <f t="shared" si="33"/>
        <v>0</v>
      </c>
      <c r="O160" s="21">
        <f t="shared" si="33"/>
        <v>0</v>
      </c>
      <c r="P160" s="21">
        <f t="shared" si="33"/>
        <v>0</v>
      </c>
      <c r="Q160" s="21">
        <f t="shared" si="33"/>
        <v>0</v>
      </c>
      <c r="R160" s="21">
        <f t="shared" si="33"/>
        <v>0</v>
      </c>
      <c r="S160" s="21">
        <f t="shared" si="33"/>
        <v>0</v>
      </c>
      <c r="T160" s="21">
        <f t="shared" si="33"/>
        <v>0</v>
      </c>
      <c r="U160" s="21">
        <f t="shared" si="33"/>
        <v>0</v>
      </c>
      <c r="V160" s="21">
        <f t="shared" si="33"/>
        <v>0</v>
      </c>
      <c r="W160" s="21">
        <f t="shared" si="33"/>
        <v>0</v>
      </c>
      <c r="X160" s="21">
        <f t="shared" si="33"/>
        <v>0</v>
      </c>
      <c r="Y160" s="21">
        <f t="shared" si="33"/>
        <v>0</v>
      </c>
      <c r="Z160" s="21">
        <f t="shared" si="33"/>
        <v>0</v>
      </c>
      <c r="AA160" s="21">
        <f t="shared" si="33"/>
        <v>0</v>
      </c>
      <c r="AB160" s="21">
        <f t="shared" si="33"/>
        <v>0</v>
      </c>
      <c r="AC160" s="21">
        <f t="shared" si="33"/>
        <v>0</v>
      </c>
      <c r="AD160" s="21">
        <f t="shared" si="33"/>
        <v>0</v>
      </c>
      <c r="AE160" s="21">
        <f t="shared" si="33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4">+D162+D163+D164+D165+D166+D167</f>
        <v>0</v>
      </c>
      <c r="E161" s="21">
        <f t="shared" si="34"/>
        <v>0</v>
      </c>
      <c r="F161" s="21">
        <f t="shared" si="34"/>
        <v>0</v>
      </c>
      <c r="G161" s="21">
        <f t="shared" si="34"/>
        <v>0</v>
      </c>
      <c r="H161" s="21">
        <f t="shared" si="34"/>
        <v>0</v>
      </c>
      <c r="I161" s="21">
        <f t="shared" si="34"/>
        <v>0</v>
      </c>
      <c r="J161" s="21">
        <f t="shared" si="34"/>
        <v>0</v>
      </c>
      <c r="K161" s="21">
        <f t="shared" si="34"/>
        <v>0</v>
      </c>
      <c r="L161" s="21">
        <f t="shared" si="34"/>
        <v>0</v>
      </c>
      <c r="M161" s="21">
        <f t="shared" si="34"/>
        <v>0</v>
      </c>
      <c r="N161" s="21">
        <f t="shared" si="34"/>
        <v>0</v>
      </c>
      <c r="O161" s="21">
        <f t="shared" si="34"/>
        <v>0</v>
      </c>
      <c r="P161" s="21">
        <f t="shared" si="34"/>
        <v>0</v>
      </c>
      <c r="Q161" s="21">
        <f t="shared" si="34"/>
        <v>0</v>
      </c>
      <c r="R161" s="21">
        <f t="shared" si="34"/>
        <v>0</v>
      </c>
      <c r="S161" s="21">
        <f t="shared" si="34"/>
        <v>0</v>
      </c>
      <c r="T161" s="21">
        <f t="shared" si="34"/>
        <v>0</v>
      </c>
      <c r="U161" s="21">
        <f t="shared" si="34"/>
        <v>0</v>
      </c>
      <c r="V161" s="21">
        <f t="shared" si="34"/>
        <v>0</v>
      </c>
      <c r="W161" s="21">
        <f t="shared" si="34"/>
        <v>0</v>
      </c>
      <c r="X161" s="21">
        <f t="shared" si="34"/>
        <v>0</v>
      </c>
      <c r="Y161" s="21">
        <f t="shared" si="34"/>
        <v>0</v>
      </c>
      <c r="Z161" s="21">
        <f t="shared" si="34"/>
        <v>0</v>
      </c>
      <c r="AA161" s="21">
        <f t="shared" si="34"/>
        <v>0</v>
      </c>
      <c r="AB161" s="21">
        <f t="shared" si="34"/>
        <v>0</v>
      </c>
      <c r="AC161" s="21">
        <f t="shared" si="34"/>
        <v>0</v>
      </c>
      <c r="AD161" s="21">
        <f t="shared" si="34"/>
        <v>0</v>
      </c>
      <c r="AE161" s="21">
        <f t="shared" si="34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4">+D492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5">+D144</f>
        <v>0</v>
      </c>
      <c r="E492" s="37">
        <f t="shared" si="105"/>
        <v>0</v>
      </c>
      <c r="F492" s="37">
        <f t="shared" si="105"/>
        <v>0</v>
      </c>
      <c r="G492" s="37">
        <f t="shared" si="105"/>
        <v>0</v>
      </c>
      <c r="H492" s="37">
        <f t="shared" si="105"/>
        <v>0</v>
      </c>
      <c r="I492" s="37">
        <f t="shared" si="105"/>
        <v>0</v>
      </c>
      <c r="J492" s="37">
        <f t="shared" si="105"/>
        <v>0</v>
      </c>
      <c r="K492" s="37">
        <f t="shared" si="105"/>
        <v>0</v>
      </c>
      <c r="L492" s="37">
        <f t="shared" si="105"/>
        <v>0</v>
      </c>
      <c r="M492" s="37">
        <f t="shared" si="105"/>
        <v>0</v>
      </c>
      <c r="N492" s="37">
        <f t="shared" si="105"/>
        <v>0</v>
      </c>
      <c r="O492" s="37">
        <f t="shared" si="105"/>
        <v>0</v>
      </c>
      <c r="P492" s="37">
        <f t="shared" si="105"/>
        <v>0</v>
      </c>
      <c r="Q492" s="37">
        <f t="shared" si="105"/>
        <v>0</v>
      </c>
      <c r="R492" s="37">
        <f t="shared" si="105"/>
        <v>0</v>
      </c>
      <c r="S492" s="37">
        <f t="shared" si="105"/>
        <v>0</v>
      </c>
      <c r="T492" s="37">
        <f t="shared" si="105"/>
        <v>0</v>
      </c>
      <c r="U492" s="37">
        <f t="shared" si="105"/>
        <v>0</v>
      </c>
      <c r="V492" s="37">
        <f t="shared" si="105"/>
        <v>0</v>
      </c>
      <c r="W492" s="37">
        <f t="shared" si="105"/>
        <v>0</v>
      </c>
      <c r="X492" s="37">
        <f t="shared" si="105"/>
        <v>0</v>
      </c>
      <c r="Y492" s="37">
        <f t="shared" si="105"/>
        <v>0</v>
      </c>
      <c r="Z492" s="37">
        <f t="shared" si="105"/>
        <v>0</v>
      </c>
      <c r="AA492" s="37">
        <f t="shared" si="105"/>
        <v>0</v>
      </c>
      <c r="AB492" s="37">
        <f t="shared" si="105"/>
        <v>0</v>
      </c>
      <c r="AC492" s="37">
        <f t="shared" si="105"/>
        <v>0</v>
      </c>
      <c r="AD492" s="37">
        <f t="shared" si="105"/>
        <v>0</v>
      </c>
      <c r="AE492" s="37">
        <f t="shared" si="105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6">+D503+D504+D505+D506+D507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09">+D157</f>
        <v>0</v>
      </c>
      <c r="E505" s="37">
        <f t="shared" si="109"/>
        <v>0</v>
      </c>
      <c r="F505" s="37">
        <f t="shared" si="109"/>
        <v>0</v>
      </c>
      <c r="G505" s="37">
        <f t="shared" si="109"/>
        <v>0</v>
      </c>
      <c r="H505" s="37">
        <f t="shared" si="109"/>
        <v>0</v>
      </c>
      <c r="I505" s="37">
        <f t="shared" si="109"/>
        <v>0</v>
      </c>
      <c r="J505" s="37">
        <f t="shared" si="109"/>
        <v>0</v>
      </c>
      <c r="K505" s="37">
        <f t="shared" si="109"/>
        <v>0</v>
      </c>
      <c r="L505" s="37">
        <f t="shared" si="109"/>
        <v>0</v>
      </c>
      <c r="M505" s="37">
        <f t="shared" si="109"/>
        <v>0</v>
      </c>
      <c r="N505" s="37">
        <f t="shared" si="109"/>
        <v>0</v>
      </c>
      <c r="O505" s="37">
        <f t="shared" si="109"/>
        <v>0</v>
      </c>
      <c r="P505" s="37">
        <f t="shared" si="109"/>
        <v>0</v>
      </c>
      <c r="Q505" s="37">
        <f t="shared" si="109"/>
        <v>0</v>
      </c>
      <c r="R505" s="37">
        <f t="shared" si="109"/>
        <v>0</v>
      </c>
      <c r="S505" s="37">
        <f t="shared" si="109"/>
        <v>0</v>
      </c>
      <c r="T505" s="37">
        <f t="shared" si="109"/>
        <v>0</v>
      </c>
      <c r="U505" s="37">
        <f t="shared" si="109"/>
        <v>0</v>
      </c>
      <c r="V505" s="37">
        <f t="shared" si="109"/>
        <v>0</v>
      </c>
      <c r="W505" s="37">
        <f t="shared" si="109"/>
        <v>0</v>
      </c>
      <c r="X505" s="37">
        <f t="shared" si="109"/>
        <v>0</v>
      </c>
      <c r="Y505" s="37">
        <f t="shared" si="109"/>
        <v>0</v>
      </c>
      <c r="Z505" s="37">
        <f t="shared" si="109"/>
        <v>0</v>
      </c>
      <c r="AA505" s="37">
        <f t="shared" si="109"/>
        <v>0</v>
      </c>
      <c r="AB505" s="37">
        <f t="shared" si="109"/>
        <v>0</v>
      </c>
      <c r="AC505" s="37">
        <f t="shared" si="109"/>
        <v>0</v>
      </c>
      <c r="AD505" s="37">
        <f t="shared" si="109"/>
        <v>0</v>
      </c>
      <c r="AE505" s="37">
        <f t="shared" si="109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0">+D158</f>
        <v>0</v>
      </c>
      <c r="E506" s="37">
        <f t="shared" si="110"/>
        <v>0</v>
      </c>
      <c r="F506" s="37">
        <f t="shared" si="110"/>
        <v>0</v>
      </c>
      <c r="G506" s="37">
        <f t="shared" si="110"/>
        <v>0</v>
      </c>
      <c r="H506" s="37">
        <f t="shared" si="110"/>
        <v>0</v>
      </c>
      <c r="I506" s="37">
        <f t="shared" si="110"/>
        <v>0</v>
      </c>
      <c r="J506" s="37">
        <f t="shared" si="110"/>
        <v>0</v>
      </c>
      <c r="K506" s="37">
        <f t="shared" si="110"/>
        <v>0</v>
      </c>
      <c r="L506" s="37">
        <f t="shared" si="110"/>
        <v>0</v>
      </c>
      <c r="M506" s="37">
        <f t="shared" si="110"/>
        <v>0</v>
      </c>
      <c r="N506" s="37">
        <f t="shared" si="110"/>
        <v>0</v>
      </c>
      <c r="O506" s="37">
        <f t="shared" si="110"/>
        <v>0</v>
      </c>
      <c r="P506" s="37">
        <f t="shared" si="110"/>
        <v>0</v>
      </c>
      <c r="Q506" s="37">
        <f t="shared" si="110"/>
        <v>0</v>
      </c>
      <c r="R506" s="37">
        <f t="shared" si="110"/>
        <v>0</v>
      </c>
      <c r="S506" s="37">
        <f t="shared" si="110"/>
        <v>0</v>
      </c>
      <c r="T506" s="37">
        <f t="shared" si="110"/>
        <v>0</v>
      </c>
      <c r="U506" s="37">
        <f t="shared" si="110"/>
        <v>0</v>
      </c>
      <c r="V506" s="37">
        <f t="shared" si="110"/>
        <v>0</v>
      </c>
      <c r="W506" s="37">
        <f t="shared" si="110"/>
        <v>0</v>
      </c>
      <c r="X506" s="37">
        <f t="shared" si="110"/>
        <v>0</v>
      </c>
      <c r="Y506" s="37">
        <f t="shared" si="110"/>
        <v>0</v>
      </c>
      <c r="Z506" s="37">
        <f t="shared" si="110"/>
        <v>0</v>
      </c>
      <c r="AA506" s="37">
        <f t="shared" si="110"/>
        <v>0</v>
      </c>
      <c r="AB506" s="37">
        <f t="shared" si="110"/>
        <v>0</v>
      </c>
      <c r="AC506" s="37">
        <f t="shared" si="110"/>
        <v>0</v>
      </c>
      <c r="AD506" s="37">
        <f t="shared" si="110"/>
        <v>0</v>
      </c>
      <c r="AE506" s="37">
        <f t="shared" si="110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1">+D509+D510+D511+D512+D513+D514</f>
        <v>0</v>
      </c>
      <c r="E508" s="21">
        <f t="shared" si="111"/>
        <v>0</v>
      </c>
      <c r="F508" s="21">
        <f t="shared" si="111"/>
        <v>0</v>
      </c>
      <c r="G508" s="21">
        <f t="shared" si="111"/>
        <v>0</v>
      </c>
      <c r="H508" s="21">
        <f t="shared" si="111"/>
        <v>0</v>
      </c>
      <c r="I508" s="21">
        <f t="shared" si="111"/>
        <v>0</v>
      </c>
      <c r="J508" s="21">
        <f t="shared" si="111"/>
        <v>0</v>
      </c>
      <c r="K508" s="21">
        <f t="shared" si="111"/>
        <v>0</v>
      </c>
      <c r="L508" s="21">
        <f t="shared" si="111"/>
        <v>0</v>
      </c>
      <c r="M508" s="21">
        <f t="shared" si="111"/>
        <v>0</v>
      </c>
      <c r="N508" s="21">
        <f t="shared" si="111"/>
        <v>0</v>
      </c>
      <c r="O508" s="21">
        <f t="shared" si="111"/>
        <v>0</v>
      </c>
      <c r="P508" s="21">
        <f t="shared" si="111"/>
        <v>0</v>
      </c>
      <c r="Q508" s="21">
        <f t="shared" si="111"/>
        <v>0</v>
      </c>
      <c r="R508" s="21">
        <f t="shared" si="111"/>
        <v>0</v>
      </c>
      <c r="S508" s="21">
        <f t="shared" si="111"/>
        <v>0</v>
      </c>
      <c r="T508" s="21">
        <f t="shared" si="111"/>
        <v>0</v>
      </c>
      <c r="U508" s="21">
        <f t="shared" si="111"/>
        <v>0</v>
      </c>
      <c r="V508" s="21">
        <f t="shared" si="111"/>
        <v>0</v>
      </c>
      <c r="W508" s="21">
        <f t="shared" si="111"/>
        <v>0</v>
      </c>
      <c r="X508" s="21">
        <f t="shared" si="111"/>
        <v>0</v>
      </c>
      <c r="Y508" s="21">
        <f t="shared" si="111"/>
        <v>0</v>
      </c>
      <c r="Z508" s="21">
        <f t="shared" si="111"/>
        <v>0</v>
      </c>
      <c r="AA508" s="21">
        <f t="shared" si="111"/>
        <v>0</v>
      </c>
      <c r="AB508" s="21">
        <f t="shared" si="111"/>
        <v>0</v>
      </c>
      <c r="AC508" s="21">
        <f t="shared" si="111"/>
        <v>0</v>
      </c>
      <c r="AD508" s="21">
        <f t="shared" si="111"/>
        <v>0</v>
      </c>
      <c r="AE508" s="21">
        <f t="shared" si="111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2">+D161</f>
        <v>0</v>
      </c>
      <c r="E509" s="37">
        <f t="shared" si="112"/>
        <v>0</v>
      </c>
      <c r="F509" s="37">
        <f t="shared" si="112"/>
        <v>0</v>
      </c>
      <c r="G509" s="37">
        <f t="shared" si="112"/>
        <v>0</v>
      </c>
      <c r="H509" s="37">
        <f t="shared" si="112"/>
        <v>0</v>
      </c>
      <c r="I509" s="37">
        <f t="shared" si="112"/>
        <v>0</v>
      </c>
      <c r="J509" s="37">
        <f t="shared" si="112"/>
        <v>0</v>
      </c>
      <c r="K509" s="37">
        <f t="shared" si="112"/>
        <v>0</v>
      </c>
      <c r="L509" s="37">
        <f t="shared" si="112"/>
        <v>0</v>
      </c>
      <c r="M509" s="37">
        <f t="shared" si="112"/>
        <v>0</v>
      </c>
      <c r="N509" s="37">
        <f t="shared" si="112"/>
        <v>0</v>
      </c>
      <c r="O509" s="37">
        <f t="shared" si="112"/>
        <v>0</v>
      </c>
      <c r="P509" s="37">
        <f t="shared" si="112"/>
        <v>0</v>
      </c>
      <c r="Q509" s="37">
        <f t="shared" si="112"/>
        <v>0</v>
      </c>
      <c r="R509" s="37">
        <f t="shared" si="112"/>
        <v>0</v>
      </c>
      <c r="S509" s="37">
        <f t="shared" si="112"/>
        <v>0</v>
      </c>
      <c r="T509" s="37">
        <f t="shared" si="112"/>
        <v>0</v>
      </c>
      <c r="U509" s="37">
        <f t="shared" si="112"/>
        <v>0</v>
      </c>
      <c r="V509" s="37">
        <f t="shared" si="112"/>
        <v>0</v>
      </c>
      <c r="W509" s="37">
        <f t="shared" si="112"/>
        <v>0</v>
      </c>
      <c r="X509" s="37">
        <f t="shared" si="112"/>
        <v>0</v>
      </c>
      <c r="Y509" s="37">
        <f t="shared" si="112"/>
        <v>0</v>
      </c>
      <c r="Z509" s="37">
        <f t="shared" si="112"/>
        <v>0</v>
      </c>
      <c r="AA509" s="37">
        <f t="shared" si="112"/>
        <v>0</v>
      </c>
      <c r="AB509" s="37">
        <f t="shared" si="112"/>
        <v>0</v>
      </c>
      <c r="AC509" s="37">
        <f t="shared" si="112"/>
        <v>0</v>
      </c>
      <c r="AD509" s="37">
        <f t="shared" si="112"/>
        <v>0</v>
      </c>
      <c r="AE509" s="37">
        <f t="shared" si="112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3">+D169</f>
        <v>0</v>
      </c>
      <c r="E511" s="37">
        <f t="shared" si="113"/>
        <v>0</v>
      </c>
      <c r="F511" s="37">
        <f t="shared" si="113"/>
        <v>0</v>
      </c>
      <c r="G511" s="37">
        <f t="shared" si="113"/>
        <v>0</v>
      </c>
      <c r="H511" s="37">
        <f t="shared" si="113"/>
        <v>0</v>
      </c>
      <c r="I511" s="37">
        <f t="shared" si="113"/>
        <v>0</v>
      </c>
      <c r="J511" s="37">
        <f t="shared" si="113"/>
        <v>0</v>
      </c>
      <c r="K511" s="37">
        <f t="shared" si="113"/>
        <v>0</v>
      </c>
      <c r="L511" s="37">
        <f t="shared" si="113"/>
        <v>0</v>
      </c>
      <c r="M511" s="37">
        <f t="shared" si="113"/>
        <v>0</v>
      </c>
      <c r="N511" s="37">
        <f t="shared" si="113"/>
        <v>0</v>
      </c>
      <c r="O511" s="37">
        <f t="shared" si="113"/>
        <v>0</v>
      </c>
      <c r="P511" s="37">
        <f t="shared" si="113"/>
        <v>0</v>
      </c>
      <c r="Q511" s="37">
        <f t="shared" si="113"/>
        <v>0</v>
      </c>
      <c r="R511" s="37">
        <f t="shared" si="113"/>
        <v>0</v>
      </c>
      <c r="S511" s="37">
        <f t="shared" si="113"/>
        <v>0</v>
      </c>
      <c r="T511" s="37">
        <f t="shared" si="113"/>
        <v>0</v>
      </c>
      <c r="U511" s="37">
        <f t="shared" si="113"/>
        <v>0</v>
      </c>
      <c r="V511" s="37">
        <f t="shared" si="113"/>
        <v>0</v>
      </c>
      <c r="W511" s="37">
        <f t="shared" si="113"/>
        <v>0</v>
      </c>
      <c r="X511" s="37">
        <f t="shared" si="113"/>
        <v>0</v>
      </c>
      <c r="Y511" s="37">
        <f t="shared" si="113"/>
        <v>0</v>
      </c>
      <c r="Z511" s="37">
        <f t="shared" si="113"/>
        <v>0</v>
      </c>
      <c r="AA511" s="37">
        <f t="shared" si="113"/>
        <v>0</v>
      </c>
      <c r="AB511" s="37">
        <f t="shared" si="113"/>
        <v>0</v>
      </c>
      <c r="AC511" s="37">
        <f t="shared" si="113"/>
        <v>0</v>
      </c>
      <c r="AD511" s="37">
        <f t="shared" si="113"/>
        <v>0</v>
      </c>
      <c r="AE511" s="37">
        <f t="shared" si="113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4">+C171</f>
        <v>0</v>
      </c>
      <c r="D513" s="37">
        <f t="shared" si="114"/>
        <v>0</v>
      </c>
      <c r="E513" s="37">
        <f t="shared" si="114"/>
        <v>0</v>
      </c>
      <c r="F513" s="37">
        <f t="shared" si="114"/>
        <v>0</v>
      </c>
      <c r="G513" s="37">
        <f t="shared" si="114"/>
        <v>0</v>
      </c>
      <c r="H513" s="37">
        <f t="shared" si="114"/>
        <v>0</v>
      </c>
      <c r="I513" s="37">
        <f t="shared" si="114"/>
        <v>0</v>
      </c>
      <c r="J513" s="37">
        <f t="shared" si="114"/>
        <v>0</v>
      </c>
      <c r="K513" s="37">
        <f t="shared" si="114"/>
        <v>0</v>
      </c>
      <c r="L513" s="37">
        <f t="shared" si="114"/>
        <v>0</v>
      </c>
      <c r="M513" s="37">
        <f t="shared" si="114"/>
        <v>0</v>
      </c>
      <c r="N513" s="37">
        <f t="shared" si="114"/>
        <v>0</v>
      </c>
      <c r="O513" s="37">
        <f t="shared" si="114"/>
        <v>0</v>
      </c>
      <c r="P513" s="37">
        <f t="shared" si="114"/>
        <v>0</v>
      </c>
      <c r="Q513" s="37">
        <f t="shared" si="114"/>
        <v>0</v>
      </c>
      <c r="R513" s="37">
        <f t="shared" si="114"/>
        <v>0</v>
      </c>
      <c r="S513" s="37">
        <f t="shared" ref="D513:AE514" si="115">+S171</f>
        <v>0</v>
      </c>
      <c r="T513" s="37">
        <f t="shared" si="115"/>
        <v>0</v>
      </c>
      <c r="U513" s="37">
        <f t="shared" si="115"/>
        <v>0</v>
      </c>
      <c r="V513" s="37">
        <f t="shared" si="115"/>
        <v>0</v>
      </c>
      <c r="W513" s="37">
        <f t="shared" si="115"/>
        <v>0</v>
      </c>
      <c r="X513" s="37">
        <f t="shared" si="115"/>
        <v>0</v>
      </c>
      <c r="Y513" s="37">
        <f t="shared" si="115"/>
        <v>0</v>
      </c>
      <c r="Z513" s="37">
        <f t="shared" si="115"/>
        <v>0</v>
      </c>
      <c r="AA513" s="37">
        <f t="shared" si="115"/>
        <v>0</v>
      </c>
      <c r="AB513" s="37">
        <f t="shared" si="115"/>
        <v>0</v>
      </c>
      <c r="AC513" s="37">
        <f t="shared" si="115"/>
        <v>0</v>
      </c>
      <c r="AD513" s="37">
        <f t="shared" si="115"/>
        <v>0</v>
      </c>
      <c r="AE513" s="37">
        <f t="shared" si="115"/>
        <v>0</v>
      </c>
    </row>
    <row r="514" spans="1:31" x14ac:dyDescent="0.2">
      <c r="A514" s="9" t="s">
        <v>356</v>
      </c>
      <c r="B514" s="4" t="s">
        <v>357</v>
      </c>
      <c r="C514" s="37">
        <f t="shared" si="114"/>
        <v>0</v>
      </c>
      <c r="D514" s="37">
        <f t="shared" si="115"/>
        <v>0</v>
      </c>
      <c r="E514" s="37">
        <f t="shared" si="115"/>
        <v>0</v>
      </c>
      <c r="F514" s="37">
        <f t="shared" si="115"/>
        <v>0</v>
      </c>
      <c r="G514" s="37">
        <f t="shared" si="115"/>
        <v>0</v>
      </c>
      <c r="H514" s="37">
        <f t="shared" si="115"/>
        <v>0</v>
      </c>
      <c r="I514" s="37">
        <f t="shared" si="115"/>
        <v>0</v>
      </c>
      <c r="J514" s="37">
        <f t="shared" si="115"/>
        <v>0</v>
      </c>
      <c r="K514" s="37">
        <f t="shared" si="115"/>
        <v>0</v>
      </c>
      <c r="L514" s="37">
        <f t="shared" si="115"/>
        <v>0</v>
      </c>
      <c r="M514" s="37">
        <f t="shared" si="115"/>
        <v>0</v>
      </c>
      <c r="N514" s="37">
        <f t="shared" si="115"/>
        <v>0</v>
      </c>
      <c r="O514" s="37">
        <f t="shared" si="115"/>
        <v>0</v>
      </c>
      <c r="P514" s="37">
        <f t="shared" si="115"/>
        <v>0</v>
      </c>
      <c r="Q514" s="37">
        <f t="shared" si="115"/>
        <v>0</v>
      </c>
      <c r="R514" s="37">
        <f t="shared" si="115"/>
        <v>0</v>
      </c>
      <c r="S514" s="37">
        <f t="shared" si="115"/>
        <v>0</v>
      </c>
      <c r="T514" s="37">
        <f t="shared" si="115"/>
        <v>0</v>
      </c>
      <c r="U514" s="37">
        <f t="shared" si="115"/>
        <v>0</v>
      </c>
      <c r="V514" s="37">
        <f t="shared" si="115"/>
        <v>0</v>
      </c>
      <c r="W514" s="37">
        <f t="shared" si="115"/>
        <v>0</v>
      </c>
      <c r="X514" s="37">
        <f t="shared" si="115"/>
        <v>0</v>
      </c>
      <c r="Y514" s="37">
        <f t="shared" si="115"/>
        <v>0</v>
      </c>
      <c r="Z514" s="37">
        <f t="shared" si="115"/>
        <v>0</v>
      </c>
      <c r="AA514" s="37">
        <f t="shared" si="115"/>
        <v>0</v>
      </c>
      <c r="AB514" s="37">
        <f t="shared" si="115"/>
        <v>0</v>
      </c>
      <c r="AC514" s="37">
        <f t="shared" si="115"/>
        <v>0</v>
      </c>
      <c r="AD514" s="37">
        <f t="shared" si="115"/>
        <v>0</v>
      </c>
      <c r="AE514" s="37">
        <f t="shared" si="115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6">+D516+D517</f>
        <v>0</v>
      </c>
      <c r="E515" s="21">
        <f t="shared" si="116"/>
        <v>0</v>
      </c>
      <c r="F515" s="21">
        <f t="shared" si="116"/>
        <v>0</v>
      </c>
      <c r="G515" s="21">
        <f t="shared" si="116"/>
        <v>0</v>
      </c>
      <c r="H515" s="21">
        <f t="shared" si="116"/>
        <v>0</v>
      </c>
      <c r="I515" s="21">
        <f t="shared" si="116"/>
        <v>0</v>
      </c>
      <c r="J515" s="21">
        <f t="shared" si="116"/>
        <v>0</v>
      </c>
      <c r="K515" s="21">
        <f t="shared" si="116"/>
        <v>0</v>
      </c>
      <c r="L515" s="21">
        <f t="shared" si="116"/>
        <v>0</v>
      </c>
      <c r="M515" s="21">
        <f t="shared" si="116"/>
        <v>0</v>
      </c>
      <c r="N515" s="21">
        <f t="shared" si="116"/>
        <v>0</v>
      </c>
      <c r="O515" s="21">
        <f t="shared" si="116"/>
        <v>0</v>
      </c>
      <c r="P515" s="21">
        <f t="shared" si="116"/>
        <v>0</v>
      </c>
      <c r="Q515" s="21">
        <f t="shared" si="116"/>
        <v>0</v>
      </c>
      <c r="R515" s="21">
        <f t="shared" si="116"/>
        <v>0</v>
      </c>
      <c r="S515" s="21">
        <f t="shared" si="116"/>
        <v>0</v>
      </c>
      <c r="T515" s="21">
        <f t="shared" si="116"/>
        <v>0</v>
      </c>
      <c r="U515" s="21">
        <f t="shared" si="116"/>
        <v>0</v>
      </c>
      <c r="V515" s="21">
        <f t="shared" si="116"/>
        <v>0</v>
      </c>
      <c r="W515" s="21">
        <f t="shared" si="116"/>
        <v>0</v>
      </c>
      <c r="X515" s="21">
        <f t="shared" si="116"/>
        <v>0</v>
      </c>
      <c r="Y515" s="21">
        <f t="shared" si="116"/>
        <v>0</v>
      </c>
      <c r="Z515" s="21">
        <f t="shared" si="116"/>
        <v>0</v>
      </c>
      <c r="AA515" s="21">
        <f t="shared" si="116"/>
        <v>0</v>
      </c>
      <c r="AB515" s="21">
        <f t="shared" si="116"/>
        <v>0</v>
      </c>
      <c r="AC515" s="21">
        <f t="shared" si="116"/>
        <v>0</v>
      </c>
      <c r="AD515" s="21">
        <f t="shared" si="116"/>
        <v>0</v>
      </c>
      <c r="AE515" s="21">
        <f t="shared" si="116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7">+C170</f>
        <v>0</v>
      </c>
      <c r="D516" s="37">
        <f t="shared" si="117"/>
        <v>0</v>
      </c>
      <c r="E516" s="37">
        <f t="shared" si="117"/>
        <v>0</v>
      </c>
      <c r="F516" s="37">
        <f t="shared" si="117"/>
        <v>0</v>
      </c>
      <c r="G516" s="37">
        <f t="shared" si="117"/>
        <v>0</v>
      </c>
      <c r="H516" s="37">
        <f t="shared" si="117"/>
        <v>0</v>
      </c>
      <c r="I516" s="37">
        <f t="shared" si="117"/>
        <v>0</v>
      </c>
      <c r="J516" s="37">
        <f t="shared" si="117"/>
        <v>0</v>
      </c>
      <c r="K516" s="37">
        <f t="shared" si="117"/>
        <v>0</v>
      </c>
      <c r="L516" s="37">
        <f t="shared" si="117"/>
        <v>0</v>
      </c>
      <c r="M516" s="37">
        <f t="shared" si="117"/>
        <v>0</v>
      </c>
      <c r="N516" s="37">
        <f t="shared" si="117"/>
        <v>0</v>
      </c>
      <c r="O516" s="37">
        <f t="shared" si="117"/>
        <v>0</v>
      </c>
      <c r="P516" s="37">
        <f t="shared" si="117"/>
        <v>0</v>
      </c>
      <c r="Q516" s="37">
        <f t="shared" si="117"/>
        <v>0</v>
      </c>
      <c r="R516" s="37">
        <f t="shared" si="117"/>
        <v>0</v>
      </c>
      <c r="S516" s="37">
        <f t="shared" si="117"/>
        <v>0</v>
      </c>
      <c r="T516" s="37">
        <f t="shared" si="117"/>
        <v>0</v>
      </c>
      <c r="U516" s="37">
        <f t="shared" si="117"/>
        <v>0</v>
      </c>
      <c r="V516" s="37">
        <f t="shared" si="117"/>
        <v>0</v>
      </c>
      <c r="W516" s="37">
        <f t="shared" si="117"/>
        <v>0</v>
      </c>
      <c r="X516" s="37">
        <f t="shared" si="117"/>
        <v>0</v>
      </c>
      <c r="Y516" s="37">
        <f t="shared" si="117"/>
        <v>0</v>
      </c>
      <c r="Z516" s="37">
        <f t="shared" si="117"/>
        <v>0</v>
      </c>
      <c r="AA516" s="37">
        <f t="shared" si="117"/>
        <v>0</v>
      </c>
      <c r="AB516" s="37">
        <f t="shared" si="117"/>
        <v>0</v>
      </c>
      <c r="AC516" s="37">
        <f t="shared" si="117"/>
        <v>0</v>
      </c>
      <c r="AD516" s="37">
        <f t="shared" si="117"/>
        <v>0</v>
      </c>
      <c r="AE516" s="37">
        <f t="shared" si="117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8">+C174</f>
        <v>0</v>
      </c>
      <c r="D517" s="37">
        <f t="shared" si="118"/>
        <v>0</v>
      </c>
      <c r="E517" s="37">
        <f t="shared" si="118"/>
        <v>0</v>
      </c>
      <c r="F517" s="37">
        <f t="shared" si="118"/>
        <v>0</v>
      </c>
      <c r="G517" s="37">
        <f t="shared" si="118"/>
        <v>0</v>
      </c>
      <c r="H517" s="37">
        <f t="shared" si="118"/>
        <v>0</v>
      </c>
      <c r="I517" s="37">
        <f t="shared" si="118"/>
        <v>0</v>
      </c>
      <c r="J517" s="37">
        <f t="shared" si="118"/>
        <v>0</v>
      </c>
      <c r="K517" s="37">
        <f t="shared" si="118"/>
        <v>0</v>
      </c>
      <c r="L517" s="37">
        <f t="shared" si="118"/>
        <v>0</v>
      </c>
      <c r="M517" s="37">
        <f t="shared" si="118"/>
        <v>0</v>
      </c>
      <c r="N517" s="37">
        <f t="shared" si="118"/>
        <v>0</v>
      </c>
      <c r="O517" s="37">
        <f t="shared" si="118"/>
        <v>0</v>
      </c>
      <c r="P517" s="37">
        <f t="shared" si="118"/>
        <v>0</v>
      </c>
      <c r="Q517" s="37">
        <f t="shared" si="118"/>
        <v>0</v>
      </c>
      <c r="R517" s="37">
        <f t="shared" si="118"/>
        <v>0</v>
      </c>
      <c r="S517" s="37">
        <f t="shared" si="118"/>
        <v>0</v>
      </c>
      <c r="T517" s="37">
        <f t="shared" si="118"/>
        <v>0</v>
      </c>
      <c r="U517" s="37">
        <f t="shared" si="118"/>
        <v>0</v>
      </c>
      <c r="V517" s="37">
        <f t="shared" si="118"/>
        <v>0</v>
      </c>
      <c r="W517" s="37">
        <f t="shared" si="118"/>
        <v>0</v>
      </c>
      <c r="X517" s="37">
        <f t="shared" si="118"/>
        <v>0</v>
      </c>
      <c r="Y517" s="37">
        <f t="shared" si="118"/>
        <v>0</v>
      </c>
      <c r="Z517" s="37">
        <f t="shared" si="118"/>
        <v>0</v>
      </c>
      <c r="AA517" s="37">
        <f t="shared" si="118"/>
        <v>0</v>
      </c>
      <c r="AB517" s="37">
        <f t="shared" si="118"/>
        <v>0</v>
      </c>
      <c r="AC517" s="37">
        <f t="shared" si="118"/>
        <v>0</v>
      </c>
      <c r="AD517" s="37">
        <f t="shared" si="118"/>
        <v>0</v>
      </c>
      <c r="AE517" s="37">
        <f t="shared" si="118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9">+C525+C530+C536+C541+C544+C545+C549+C552++C553+C554</f>
        <v>0</v>
      </c>
      <c r="D524" s="28">
        <f t="shared" si="119"/>
        <v>0</v>
      </c>
      <c r="E524" s="28">
        <f t="shared" si="119"/>
        <v>0</v>
      </c>
      <c r="F524" s="28">
        <f t="shared" si="119"/>
        <v>0</v>
      </c>
      <c r="G524" s="28">
        <f t="shared" si="119"/>
        <v>0</v>
      </c>
      <c r="H524" s="28">
        <f t="shared" si="119"/>
        <v>0</v>
      </c>
      <c r="I524" s="28">
        <f t="shared" si="119"/>
        <v>0</v>
      </c>
      <c r="J524" s="28">
        <f t="shared" si="119"/>
        <v>0</v>
      </c>
      <c r="K524" s="28">
        <f t="shared" si="119"/>
        <v>0</v>
      </c>
      <c r="L524" s="28">
        <f t="shared" si="119"/>
        <v>0</v>
      </c>
      <c r="M524" s="28">
        <f t="shared" si="119"/>
        <v>0</v>
      </c>
      <c r="N524" s="28">
        <f t="shared" si="119"/>
        <v>0</v>
      </c>
      <c r="O524" s="28">
        <f t="shared" si="119"/>
        <v>0</v>
      </c>
      <c r="P524" s="28">
        <f t="shared" si="119"/>
        <v>0</v>
      </c>
      <c r="Q524" s="28">
        <f t="shared" si="119"/>
        <v>0</v>
      </c>
      <c r="R524" s="28">
        <f t="shared" si="119"/>
        <v>0</v>
      </c>
      <c r="S524" s="28">
        <f t="shared" si="119"/>
        <v>0</v>
      </c>
      <c r="T524" s="28">
        <f t="shared" si="119"/>
        <v>0</v>
      </c>
      <c r="U524" s="28">
        <f t="shared" si="119"/>
        <v>0</v>
      </c>
      <c r="V524" s="28">
        <f t="shared" si="119"/>
        <v>0</v>
      </c>
      <c r="W524" s="28">
        <f t="shared" si="119"/>
        <v>0</v>
      </c>
      <c r="X524" s="28">
        <f t="shared" si="119"/>
        <v>0</v>
      </c>
      <c r="Y524" s="28">
        <f t="shared" si="119"/>
        <v>0</v>
      </c>
      <c r="Z524" s="28">
        <f t="shared" si="119"/>
        <v>0</v>
      </c>
      <c r="AA524" s="28">
        <f t="shared" si="119"/>
        <v>0</v>
      </c>
      <c r="AB524" s="28">
        <f t="shared" si="119"/>
        <v>0</v>
      </c>
      <c r="AC524" s="28">
        <f t="shared" si="119"/>
        <v>0</v>
      </c>
      <c r="AD524" s="28">
        <f t="shared" si="119"/>
        <v>0</v>
      </c>
      <c r="AE524" s="28">
        <f t="shared" si="11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0">+C526+C527+C528+C529</f>
        <v>0</v>
      </c>
      <c r="D525" s="21">
        <f t="shared" si="120"/>
        <v>0</v>
      </c>
      <c r="E525" s="21">
        <f t="shared" si="120"/>
        <v>0</v>
      </c>
      <c r="F525" s="21">
        <f t="shared" si="120"/>
        <v>0</v>
      </c>
      <c r="G525" s="21">
        <f t="shared" si="120"/>
        <v>0</v>
      </c>
      <c r="H525" s="21">
        <f t="shared" si="120"/>
        <v>0</v>
      </c>
      <c r="I525" s="21">
        <f t="shared" si="120"/>
        <v>0</v>
      </c>
      <c r="J525" s="21">
        <f t="shared" si="120"/>
        <v>0</v>
      </c>
      <c r="K525" s="21">
        <f t="shared" si="120"/>
        <v>0</v>
      </c>
      <c r="L525" s="21">
        <f t="shared" si="120"/>
        <v>0</v>
      </c>
      <c r="M525" s="21">
        <f t="shared" si="120"/>
        <v>0</v>
      </c>
      <c r="N525" s="21">
        <f t="shared" si="120"/>
        <v>0</v>
      </c>
      <c r="O525" s="21">
        <f t="shared" si="120"/>
        <v>0</v>
      </c>
      <c r="P525" s="21">
        <f t="shared" si="120"/>
        <v>0</v>
      </c>
      <c r="Q525" s="21">
        <f t="shared" si="120"/>
        <v>0</v>
      </c>
      <c r="R525" s="21">
        <f t="shared" si="120"/>
        <v>0</v>
      </c>
      <c r="S525" s="21">
        <f t="shared" si="120"/>
        <v>0</v>
      </c>
      <c r="T525" s="21">
        <f t="shared" si="120"/>
        <v>0</v>
      </c>
      <c r="U525" s="21">
        <f t="shared" si="120"/>
        <v>0</v>
      </c>
      <c r="V525" s="21">
        <f t="shared" si="120"/>
        <v>0</v>
      </c>
      <c r="W525" s="21">
        <f t="shared" si="120"/>
        <v>0</v>
      </c>
      <c r="X525" s="21">
        <f t="shared" si="120"/>
        <v>0</v>
      </c>
      <c r="Y525" s="21">
        <f t="shared" si="120"/>
        <v>0</v>
      </c>
      <c r="Z525" s="21">
        <f t="shared" si="120"/>
        <v>0</v>
      </c>
      <c r="AA525" s="21">
        <f t="shared" si="120"/>
        <v>0</v>
      </c>
      <c r="AB525" s="21">
        <f t="shared" si="120"/>
        <v>0</v>
      </c>
      <c r="AC525" s="21">
        <f t="shared" si="120"/>
        <v>0</v>
      </c>
      <c r="AD525" s="21">
        <f t="shared" si="120"/>
        <v>0</v>
      </c>
      <c r="AE525" s="21">
        <f t="shared" si="12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1">+C531+C532+C533+C534+C535</f>
        <v>0</v>
      </c>
      <c r="D530" s="21">
        <f t="shared" si="121"/>
        <v>0</v>
      </c>
      <c r="E530" s="21">
        <f t="shared" si="121"/>
        <v>0</v>
      </c>
      <c r="F530" s="21">
        <f t="shared" si="121"/>
        <v>0</v>
      </c>
      <c r="G530" s="21">
        <f t="shared" si="121"/>
        <v>0</v>
      </c>
      <c r="H530" s="21">
        <f t="shared" si="121"/>
        <v>0</v>
      </c>
      <c r="I530" s="21">
        <f t="shared" si="121"/>
        <v>0</v>
      </c>
      <c r="J530" s="21">
        <f t="shared" si="121"/>
        <v>0</v>
      </c>
      <c r="K530" s="21">
        <f t="shared" si="121"/>
        <v>0</v>
      </c>
      <c r="L530" s="21">
        <f t="shared" si="121"/>
        <v>0</v>
      </c>
      <c r="M530" s="21">
        <f t="shared" si="121"/>
        <v>0</v>
      </c>
      <c r="N530" s="21">
        <f t="shared" si="121"/>
        <v>0</v>
      </c>
      <c r="O530" s="21">
        <f t="shared" si="121"/>
        <v>0</v>
      </c>
      <c r="P530" s="21">
        <f t="shared" si="121"/>
        <v>0</v>
      </c>
      <c r="Q530" s="21">
        <f t="shared" si="121"/>
        <v>0</v>
      </c>
      <c r="R530" s="21">
        <f t="shared" si="121"/>
        <v>0</v>
      </c>
      <c r="S530" s="21">
        <f t="shared" si="121"/>
        <v>0</v>
      </c>
      <c r="T530" s="21">
        <f t="shared" si="121"/>
        <v>0</v>
      </c>
      <c r="U530" s="21">
        <f t="shared" si="121"/>
        <v>0</v>
      </c>
      <c r="V530" s="21">
        <f t="shared" si="121"/>
        <v>0</v>
      </c>
      <c r="W530" s="21">
        <f t="shared" si="121"/>
        <v>0</v>
      </c>
      <c r="X530" s="21">
        <f t="shared" si="121"/>
        <v>0</v>
      </c>
      <c r="Y530" s="21">
        <f t="shared" si="121"/>
        <v>0</v>
      </c>
      <c r="Z530" s="21">
        <f t="shared" si="121"/>
        <v>0</v>
      </c>
      <c r="AA530" s="21">
        <f t="shared" si="121"/>
        <v>0</v>
      </c>
      <c r="AB530" s="21">
        <f t="shared" si="121"/>
        <v>0</v>
      </c>
      <c r="AC530" s="21">
        <f t="shared" si="121"/>
        <v>0</v>
      </c>
      <c r="AD530" s="21">
        <f t="shared" si="121"/>
        <v>0</v>
      </c>
      <c r="AE530" s="21">
        <f t="shared" si="12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2">+C537+C538+C539+C540</f>
        <v>0</v>
      </c>
      <c r="D536" s="21">
        <f t="shared" si="122"/>
        <v>0</v>
      </c>
      <c r="E536" s="21">
        <f t="shared" si="122"/>
        <v>0</v>
      </c>
      <c r="F536" s="21">
        <f t="shared" si="122"/>
        <v>0</v>
      </c>
      <c r="G536" s="21">
        <f t="shared" si="122"/>
        <v>0</v>
      </c>
      <c r="H536" s="21">
        <f t="shared" si="122"/>
        <v>0</v>
      </c>
      <c r="I536" s="21">
        <f t="shared" si="122"/>
        <v>0</v>
      </c>
      <c r="J536" s="21">
        <f t="shared" si="122"/>
        <v>0</v>
      </c>
      <c r="K536" s="21">
        <f t="shared" si="122"/>
        <v>0</v>
      </c>
      <c r="L536" s="21">
        <f t="shared" si="122"/>
        <v>0</v>
      </c>
      <c r="M536" s="21">
        <f t="shared" si="122"/>
        <v>0</v>
      </c>
      <c r="N536" s="21">
        <f t="shared" si="122"/>
        <v>0</v>
      </c>
      <c r="O536" s="21">
        <f t="shared" si="122"/>
        <v>0</v>
      </c>
      <c r="P536" s="21">
        <f t="shared" si="122"/>
        <v>0</v>
      </c>
      <c r="Q536" s="21">
        <f t="shared" si="122"/>
        <v>0</v>
      </c>
      <c r="R536" s="21">
        <f t="shared" si="122"/>
        <v>0</v>
      </c>
      <c r="S536" s="21">
        <f t="shared" si="122"/>
        <v>0</v>
      </c>
      <c r="T536" s="21">
        <f t="shared" si="122"/>
        <v>0</v>
      </c>
      <c r="U536" s="21">
        <f t="shared" si="122"/>
        <v>0</v>
      </c>
      <c r="V536" s="21">
        <f t="shared" si="122"/>
        <v>0</v>
      </c>
      <c r="W536" s="21">
        <f t="shared" si="122"/>
        <v>0</v>
      </c>
      <c r="X536" s="21">
        <f t="shared" si="122"/>
        <v>0</v>
      </c>
      <c r="Y536" s="21">
        <f t="shared" si="122"/>
        <v>0</v>
      </c>
      <c r="Z536" s="21">
        <f t="shared" si="122"/>
        <v>0</v>
      </c>
      <c r="AA536" s="21">
        <f t="shared" si="122"/>
        <v>0</v>
      </c>
      <c r="AB536" s="21">
        <f t="shared" si="122"/>
        <v>0</v>
      </c>
      <c r="AC536" s="21">
        <f t="shared" si="122"/>
        <v>0</v>
      </c>
      <c r="AD536" s="21">
        <f t="shared" si="122"/>
        <v>0</v>
      </c>
      <c r="AE536" s="21">
        <f t="shared" si="12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3">+C542+C543</f>
        <v>0</v>
      </c>
      <c r="D541" s="21">
        <f t="shared" si="123"/>
        <v>0</v>
      </c>
      <c r="E541" s="21">
        <f t="shared" si="123"/>
        <v>0</v>
      </c>
      <c r="F541" s="21">
        <f t="shared" si="123"/>
        <v>0</v>
      </c>
      <c r="G541" s="21">
        <f t="shared" si="123"/>
        <v>0</v>
      </c>
      <c r="H541" s="21">
        <f t="shared" si="123"/>
        <v>0</v>
      </c>
      <c r="I541" s="21">
        <f t="shared" si="123"/>
        <v>0</v>
      </c>
      <c r="J541" s="21">
        <f t="shared" si="123"/>
        <v>0</v>
      </c>
      <c r="K541" s="21">
        <f t="shared" si="123"/>
        <v>0</v>
      </c>
      <c r="L541" s="21">
        <f t="shared" si="123"/>
        <v>0</v>
      </c>
      <c r="M541" s="21">
        <f t="shared" si="123"/>
        <v>0</v>
      </c>
      <c r="N541" s="21">
        <f t="shared" si="123"/>
        <v>0</v>
      </c>
      <c r="O541" s="21">
        <f t="shared" si="123"/>
        <v>0</v>
      </c>
      <c r="P541" s="21">
        <f t="shared" si="123"/>
        <v>0</v>
      </c>
      <c r="Q541" s="21">
        <f t="shared" si="123"/>
        <v>0</v>
      </c>
      <c r="R541" s="21">
        <f t="shared" si="123"/>
        <v>0</v>
      </c>
      <c r="S541" s="21">
        <f t="shared" si="123"/>
        <v>0</v>
      </c>
      <c r="T541" s="21">
        <f t="shared" si="123"/>
        <v>0</v>
      </c>
      <c r="U541" s="21">
        <f t="shared" si="123"/>
        <v>0</v>
      </c>
      <c r="V541" s="21">
        <f t="shared" si="123"/>
        <v>0</v>
      </c>
      <c r="W541" s="21">
        <f t="shared" si="123"/>
        <v>0</v>
      </c>
      <c r="X541" s="21">
        <f t="shared" si="123"/>
        <v>0</v>
      </c>
      <c r="Y541" s="21">
        <f t="shared" si="123"/>
        <v>0</v>
      </c>
      <c r="Z541" s="21">
        <f t="shared" si="123"/>
        <v>0</v>
      </c>
      <c r="AA541" s="21">
        <f t="shared" si="123"/>
        <v>0</v>
      </c>
      <c r="AB541" s="21">
        <f t="shared" si="123"/>
        <v>0</v>
      </c>
      <c r="AC541" s="21">
        <f t="shared" si="123"/>
        <v>0</v>
      </c>
      <c r="AD541" s="21">
        <f t="shared" si="123"/>
        <v>0</v>
      </c>
      <c r="AE541" s="21">
        <f t="shared" si="12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4">+C546+C547+C548</f>
        <v>0</v>
      </c>
      <c r="D545" s="21">
        <f t="shared" si="124"/>
        <v>0</v>
      </c>
      <c r="E545" s="21">
        <f t="shared" si="124"/>
        <v>0</v>
      </c>
      <c r="F545" s="21">
        <f t="shared" si="124"/>
        <v>0</v>
      </c>
      <c r="G545" s="21">
        <f t="shared" si="124"/>
        <v>0</v>
      </c>
      <c r="H545" s="21">
        <f t="shared" si="124"/>
        <v>0</v>
      </c>
      <c r="I545" s="21">
        <f t="shared" si="124"/>
        <v>0</v>
      </c>
      <c r="J545" s="21">
        <f t="shared" si="124"/>
        <v>0</v>
      </c>
      <c r="K545" s="21">
        <f t="shared" si="124"/>
        <v>0</v>
      </c>
      <c r="L545" s="21">
        <f t="shared" si="124"/>
        <v>0</v>
      </c>
      <c r="M545" s="21">
        <f t="shared" si="124"/>
        <v>0</v>
      </c>
      <c r="N545" s="21">
        <f t="shared" si="124"/>
        <v>0</v>
      </c>
      <c r="O545" s="21">
        <f t="shared" si="124"/>
        <v>0</v>
      </c>
      <c r="P545" s="21">
        <f t="shared" si="124"/>
        <v>0</v>
      </c>
      <c r="Q545" s="21">
        <f t="shared" si="124"/>
        <v>0</v>
      </c>
      <c r="R545" s="21">
        <f t="shared" si="124"/>
        <v>0</v>
      </c>
      <c r="S545" s="21">
        <f t="shared" si="124"/>
        <v>0</v>
      </c>
      <c r="T545" s="21">
        <f t="shared" si="124"/>
        <v>0</v>
      </c>
      <c r="U545" s="21">
        <f t="shared" si="124"/>
        <v>0</v>
      </c>
      <c r="V545" s="21">
        <f t="shared" si="124"/>
        <v>0</v>
      </c>
      <c r="W545" s="21">
        <f t="shared" si="124"/>
        <v>0</v>
      </c>
      <c r="X545" s="21">
        <f t="shared" si="124"/>
        <v>0</v>
      </c>
      <c r="Y545" s="21">
        <f t="shared" si="124"/>
        <v>0</v>
      </c>
      <c r="Z545" s="21">
        <f t="shared" si="124"/>
        <v>0</v>
      </c>
      <c r="AA545" s="21">
        <f t="shared" si="124"/>
        <v>0</v>
      </c>
      <c r="AB545" s="21">
        <f t="shared" si="124"/>
        <v>0</v>
      </c>
      <c r="AC545" s="21">
        <f t="shared" si="124"/>
        <v>0</v>
      </c>
      <c r="AD545" s="21">
        <f t="shared" si="124"/>
        <v>0</v>
      </c>
      <c r="AE545" s="21">
        <f t="shared" si="12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5">+C550+C551</f>
        <v>0</v>
      </c>
      <c r="D549" s="21">
        <f t="shared" si="125"/>
        <v>0</v>
      </c>
      <c r="E549" s="21">
        <f t="shared" si="125"/>
        <v>0</v>
      </c>
      <c r="F549" s="21">
        <f t="shared" si="125"/>
        <v>0</v>
      </c>
      <c r="G549" s="21">
        <f t="shared" si="125"/>
        <v>0</v>
      </c>
      <c r="H549" s="21">
        <f t="shared" si="125"/>
        <v>0</v>
      </c>
      <c r="I549" s="21">
        <f t="shared" si="125"/>
        <v>0</v>
      </c>
      <c r="J549" s="21">
        <f t="shared" si="125"/>
        <v>0</v>
      </c>
      <c r="K549" s="21">
        <f t="shared" si="125"/>
        <v>0</v>
      </c>
      <c r="L549" s="21">
        <f t="shared" si="125"/>
        <v>0</v>
      </c>
      <c r="M549" s="21">
        <f t="shared" si="125"/>
        <v>0</v>
      </c>
      <c r="N549" s="21">
        <f t="shared" si="125"/>
        <v>0</v>
      </c>
      <c r="O549" s="21">
        <f t="shared" si="125"/>
        <v>0</v>
      </c>
      <c r="P549" s="21">
        <f t="shared" si="125"/>
        <v>0</v>
      </c>
      <c r="Q549" s="21">
        <f t="shared" si="125"/>
        <v>0</v>
      </c>
      <c r="R549" s="21">
        <f t="shared" si="125"/>
        <v>0</v>
      </c>
      <c r="S549" s="21">
        <f t="shared" si="125"/>
        <v>0</v>
      </c>
      <c r="T549" s="21">
        <f t="shared" si="125"/>
        <v>0</v>
      </c>
      <c r="U549" s="21">
        <f t="shared" si="125"/>
        <v>0</v>
      </c>
      <c r="V549" s="21">
        <f t="shared" si="125"/>
        <v>0</v>
      </c>
      <c r="W549" s="21">
        <f t="shared" si="125"/>
        <v>0</v>
      </c>
      <c r="X549" s="21">
        <f t="shared" si="125"/>
        <v>0</v>
      </c>
      <c r="Y549" s="21">
        <f t="shared" si="125"/>
        <v>0</v>
      </c>
      <c r="Z549" s="21">
        <f t="shared" si="125"/>
        <v>0</v>
      </c>
      <c r="AA549" s="21">
        <f t="shared" si="125"/>
        <v>0</v>
      </c>
      <c r="AB549" s="21">
        <f t="shared" si="125"/>
        <v>0</v>
      </c>
      <c r="AC549" s="21">
        <f t="shared" si="125"/>
        <v>0</v>
      </c>
      <c r="AD549" s="21">
        <f t="shared" si="125"/>
        <v>0</v>
      </c>
      <c r="AE549" s="21">
        <f t="shared" si="12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6">+C556+C559+C562+C565+C568++C571+C574+C575</f>
        <v>0</v>
      </c>
      <c r="D555" s="28">
        <f t="shared" si="126"/>
        <v>0</v>
      </c>
      <c r="E555" s="28">
        <f t="shared" si="126"/>
        <v>0</v>
      </c>
      <c r="F555" s="28">
        <f t="shared" si="126"/>
        <v>0</v>
      </c>
      <c r="G555" s="28">
        <f t="shared" si="126"/>
        <v>0</v>
      </c>
      <c r="H555" s="28">
        <f t="shared" si="126"/>
        <v>0</v>
      </c>
      <c r="I555" s="28">
        <f t="shared" si="126"/>
        <v>0</v>
      </c>
      <c r="J555" s="28">
        <f t="shared" si="126"/>
        <v>0</v>
      </c>
      <c r="K555" s="28">
        <f t="shared" si="126"/>
        <v>0</v>
      </c>
      <c r="L555" s="28">
        <f t="shared" si="126"/>
        <v>0</v>
      </c>
      <c r="M555" s="28">
        <f t="shared" si="126"/>
        <v>0</v>
      </c>
      <c r="N555" s="28">
        <f t="shared" si="126"/>
        <v>0</v>
      </c>
      <c r="O555" s="28">
        <f t="shared" si="126"/>
        <v>0</v>
      </c>
      <c r="P555" s="28">
        <f t="shared" si="126"/>
        <v>0</v>
      </c>
      <c r="Q555" s="28">
        <f t="shared" si="126"/>
        <v>0</v>
      </c>
      <c r="R555" s="28">
        <f t="shared" si="126"/>
        <v>0</v>
      </c>
      <c r="S555" s="28">
        <f t="shared" si="126"/>
        <v>0</v>
      </c>
      <c r="T555" s="28">
        <f t="shared" si="126"/>
        <v>0</v>
      </c>
      <c r="U555" s="28">
        <f t="shared" si="126"/>
        <v>0</v>
      </c>
      <c r="V555" s="28">
        <f t="shared" si="126"/>
        <v>0</v>
      </c>
      <c r="W555" s="28">
        <f t="shared" si="126"/>
        <v>0</v>
      </c>
      <c r="X555" s="28">
        <f t="shared" si="126"/>
        <v>0</v>
      </c>
      <c r="Y555" s="28">
        <f t="shared" si="126"/>
        <v>0</v>
      </c>
      <c r="Z555" s="28">
        <f t="shared" si="126"/>
        <v>0</v>
      </c>
      <c r="AA555" s="28">
        <f t="shared" si="126"/>
        <v>0</v>
      </c>
      <c r="AB555" s="28">
        <f t="shared" si="126"/>
        <v>0</v>
      </c>
      <c r="AC555" s="28">
        <f t="shared" si="126"/>
        <v>0</v>
      </c>
      <c r="AD555" s="28">
        <f t="shared" si="126"/>
        <v>0</v>
      </c>
      <c r="AE555" s="28">
        <f t="shared" si="12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7">+C557+C558</f>
        <v>0</v>
      </c>
      <c r="D556" s="21">
        <f t="shared" si="127"/>
        <v>0</v>
      </c>
      <c r="E556" s="21">
        <f t="shared" si="127"/>
        <v>0</v>
      </c>
      <c r="F556" s="21">
        <f t="shared" si="127"/>
        <v>0</v>
      </c>
      <c r="G556" s="21">
        <f t="shared" si="127"/>
        <v>0</v>
      </c>
      <c r="H556" s="21">
        <f t="shared" si="127"/>
        <v>0</v>
      </c>
      <c r="I556" s="21">
        <f t="shared" si="127"/>
        <v>0</v>
      </c>
      <c r="J556" s="21">
        <f t="shared" si="127"/>
        <v>0</v>
      </c>
      <c r="K556" s="21">
        <f t="shared" si="127"/>
        <v>0</v>
      </c>
      <c r="L556" s="21">
        <f t="shared" si="127"/>
        <v>0</v>
      </c>
      <c r="M556" s="21">
        <f t="shared" si="127"/>
        <v>0</v>
      </c>
      <c r="N556" s="21">
        <f t="shared" si="127"/>
        <v>0</v>
      </c>
      <c r="O556" s="21">
        <f t="shared" si="127"/>
        <v>0</v>
      </c>
      <c r="P556" s="21">
        <f t="shared" si="127"/>
        <v>0</v>
      </c>
      <c r="Q556" s="21">
        <f t="shared" si="127"/>
        <v>0</v>
      </c>
      <c r="R556" s="21">
        <f t="shared" si="127"/>
        <v>0</v>
      </c>
      <c r="S556" s="21">
        <f t="shared" si="127"/>
        <v>0</v>
      </c>
      <c r="T556" s="21">
        <f t="shared" si="127"/>
        <v>0</v>
      </c>
      <c r="U556" s="21">
        <f t="shared" si="127"/>
        <v>0</v>
      </c>
      <c r="V556" s="21">
        <f t="shared" si="127"/>
        <v>0</v>
      </c>
      <c r="W556" s="21">
        <f t="shared" si="127"/>
        <v>0</v>
      </c>
      <c r="X556" s="21">
        <f t="shared" si="127"/>
        <v>0</v>
      </c>
      <c r="Y556" s="21">
        <f t="shared" si="127"/>
        <v>0</v>
      </c>
      <c r="Z556" s="21">
        <f t="shared" si="127"/>
        <v>0</v>
      </c>
      <c r="AA556" s="21">
        <f t="shared" si="127"/>
        <v>0</v>
      </c>
      <c r="AB556" s="21">
        <f t="shared" si="127"/>
        <v>0</v>
      </c>
      <c r="AC556" s="21">
        <f t="shared" si="127"/>
        <v>0</v>
      </c>
      <c r="AD556" s="21">
        <f t="shared" si="127"/>
        <v>0</v>
      </c>
      <c r="AE556" s="21">
        <f t="shared" si="12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8">+C560+C561</f>
        <v>0</v>
      </c>
      <c r="D559" s="21">
        <f t="shared" si="128"/>
        <v>0</v>
      </c>
      <c r="E559" s="21">
        <f t="shared" si="128"/>
        <v>0</v>
      </c>
      <c r="F559" s="21">
        <f t="shared" si="128"/>
        <v>0</v>
      </c>
      <c r="G559" s="21">
        <f t="shared" si="128"/>
        <v>0</v>
      </c>
      <c r="H559" s="21">
        <f t="shared" si="128"/>
        <v>0</v>
      </c>
      <c r="I559" s="21">
        <f t="shared" si="128"/>
        <v>0</v>
      </c>
      <c r="J559" s="21">
        <f t="shared" si="128"/>
        <v>0</v>
      </c>
      <c r="K559" s="21">
        <f t="shared" si="128"/>
        <v>0</v>
      </c>
      <c r="L559" s="21">
        <f t="shared" si="128"/>
        <v>0</v>
      </c>
      <c r="M559" s="21">
        <f t="shared" si="128"/>
        <v>0</v>
      </c>
      <c r="N559" s="21">
        <f t="shared" si="128"/>
        <v>0</v>
      </c>
      <c r="O559" s="21">
        <f t="shared" si="128"/>
        <v>0</v>
      </c>
      <c r="P559" s="21">
        <f t="shared" si="128"/>
        <v>0</v>
      </c>
      <c r="Q559" s="21">
        <f t="shared" si="128"/>
        <v>0</v>
      </c>
      <c r="R559" s="21">
        <f t="shared" si="128"/>
        <v>0</v>
      </c>
      <c r="S559" s="21">
        <f t="shared" si="128"/>
        <v>0</v>
      </c>
      <c r="T559" s="21">
        <f t="shared" si="128"/>
        <v>0</v>
      </c>
      <c r="U559" s="21">
        <f t="shared" si="128"/>
        <v>0</v>
      </c>
      <c r="V559" s="21">
        <f t="shared" si="128"/>
        <v>0</v>
      </c>
      <c r="W559" s="21">
        <f t="shared" si="128"/>
        <v>0</v>
      </c>
      <c r="X559" s="21">
        <f t="shared" si="128"/>
        <v>0</v>
      </c>
      <c r="Y559" s="21">
        <f t="shared" si="128"/>
        <v>0</v>
      </c>
      <c r="Z559" s="21">
        <f t="shared" si="128"/>
        <v>0</v>
      </c>
      <c r="AA559" s="21">
        <f t="shared" si="128"/>
        <v>0</v>
      </c>
      <c r="AB559" s="21">
        <f t="shared" si="128"/>
        <v>0</v>
      </c>
      <c r="AC559" s="21">
        <f t="shared" si="128"/>
        <v>0</v>
      </c>
      <c r="AD559" s="21">
        <f t="shared" si="128"/>
        <v>0</v>
      </c>
      <c r="AE559" s="21">
        <f t="shared" si="12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9">+C563+C564</f>
        <v>0</v>
      </c>
      <c r="D562" s="21">
        <f t="shared" si="129"/>
        <v>0</v>
      </c>
      <c r="E562" s="21">
        <f t="shared" si="129"/>
        <v>0</v>
      </c>
      <c r="F562" s="21">
        <f t="shared" si="129"/>
        <v>0</v>
      </c>
      <c r="G562" s="21">
        <f t="shared" si="129"/>
        <v>0</v>
      </c>
      <c r="H562" s="21">
        <f t="shared" si="129"/>
        <v>0</v>
      </c>
      <c r="I562" s="21">
        <f t="shared" si="129"/>
        <v>0</v>
      </c>
      <c r="J562" s="21">
        <f t="shared" si="129"/>
        <v>0</v>
      </c>
      <c r="K562" s="21">
        <f t="shared" si="129"/>
        <v>0</v>
      </c>
      <c r="L562" s="21">
        <f t="shared" si="129"/>
        <v>0</v>
      </c>
      <c r="M562" s="21">
        <f t="shared" si="129"/>
        <v>0</v>
      </c>
      <c r="N562" s="21">
        <f t="shared" si="129"/>
        <v>0</v>
      </c>
      <c r="O562" s="21">
        <f t="shared" si="129"/>
        <v>0</v>
      </c>
      <c r="P562" s="21">
        <f t="shared" si="129"/>
        <v>0</v>
      </c>
      <c r="Q562" s="21">
        <f t="shared" si="129"/>
        <v>0</v>
      </c>
      <c r="R562" s="21">
        <f t="shared" si="129"/>
        <v>0</v>
      </c>
      <c r="S562" s="21">
        <f t="shared" si="129"/>
        <v>0</v>
      </c>
      <c r="T562" s="21">
        <f t="shared" si="129"/>
        <v>0</v>
      </c>
      <c r="U562" s="21">
        <f t="shared" si="129"/>
        <v>0</v>
      </c>
      <c r="V562" s="21">
        <f t="shared" si="129"/>
        <v>0</v>
      </c>
      <c r="W562" s="21">
        <f t="shared" si="129"/>
        <v>0</v>
      </c>
      <c r="X562" s="21">
        <f t="shared" si="129"/>
        <v>0</v>
      </c>
      <c r="Y562" s="21">
        <f t="shared" si="129"/>
        <v>0</v>
      </c>
      <c r="Z562" s="21">
        <f t="shared" si="129"/>
        <v>0</v>
      </c>
      <c r="AA562" s="21">
        <f t="shared" si="129"/>
        <v>0</v>
      </c>
      <c r="AB562" s="21">
        <f t="shared" si="129"/>
        <v>0</v>
      </c>
      <c r="AC562" s="21">
        <f t="shared" si="129"/>
        <v>0</v>
      </c>
      <c r="AD562" s="21">
        <f t="shared" si="129"/>
        <v>0</v>
      </c>
      <c r="AE562" s="21">
        <f t="shared" si="12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0">+C566+C567</f>
        <v>0</v>
      </c>
      <c r="D565" s="21">
        <f t="shared" si="130"/>
        <v>0</v>
      </c>
      <c r="E565" s="21">
        <f t="shared" si="130"/>
        <v>0</v>
      </c>
      <c r="F565" s="21">
        <f t="shared" si="130"/>
        <v>0</v>
      </c>
      <c r="G565" s="21">
        <f t="shared" si="130"/>
        <v>0</v>
      </c>
      <c r="H565" s="21">
        <f t="shared" si="130"/>
        <v>0</v>
      </c>
      <c r="I565" s="21">
        <f t="shared" si="130"/>
        <v>0</v>
      </c>
      <c r="J565" s="21">
        <f t="shared" si="130"/>
        <v>0</v>
      </c>
      <c r="K565" s="21">
        <f t="shared" si="130"/>
        <v>0</v>
      </c>
      <c r="L565" s="21">
        <f t="shared" si="130"/>
        <v>0</v>
      </c>
      <c r="M565" s="21">
        <f t="shared" si="130"/>
        <v>0</v>
      </c>
      <c r="N565" s="21">
        <f t="shared" si="130"/>
        <v>0</v>
      </c>
      <c r="O565" s="21">
        <f t="shared" si="130"/>
        <v>0</v>
      </c>
      <c r="P565" s="21">
        <f t="shared" si="130"/>
        <v>0</v>
      </c>
      <c r="Q565" s="21">
        <f t="shared" si="130"/>
        <v>0</v>
      </c>
      <c r="R565" s="21">
        <f t="shared" si="130"/>
        <v>0</v>
      </c>
      <c r="S565" s="21">
        <f t="shared" si="130"/>
        <v>0</v>
      </c>
      <c r="T565" s="21">
        <f t="shared" si="130"/>
        <v>0</v>
      </c>
      <c r="U565" s="21">
        <f t="shared" si="130"/>
        <v>0</v>
      </c>
      <c r="V565" s="21">
        <f t="shared" si="130"/>
        <v>0</v>
      </c>
      <c r="W565" s="21">
        <f t="shared" si="130"/>
        <v>0</v>
      </c>
      <c r="X565" s="21">
        <f t="shared" si="130"/>
        <v>0</v>
      </c>
      <c r="Y565" s="21">
        <f t="shared" si="130"/>
        <v>0</v>
      </c>
      <c r="Z565" s="21">
        <f t="shared" si="130"/>
        <v>0</v>
      </c>
      <c r="AA565" s="21">
        <f t="shared" si="130"/>
        <v>0</v>
      </c>
      <c r="AB565" s="21">
        <f t="shared" si="130"/>
        <v>0</v>
      </c>
      <c r="AC565" s="21">
        <f t="shared" si="130"/>
        <v>0</v>
      </c>
      <c r="AD565" s="21">
        <f t="shared" si="130"/>
        <v>0</v>
      </c>
      <c r="AE565" s="21">
        <f t="shared" si="13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1">+C569+C570</f>
        <v>0</v>
      </c>
      <c r="D568" s="21">
        <f t="shared" si="131"/>
        <v>0</v>
      </c>
      <c r="E568" s="21">
        <f t="shared" si="131"/>
        <v>0</v>
      </c>
      <c r="F568" s="21">
        <f t="shared" si="131"/>
        <v>0</v>
      </c>
      <c r="G568" s="21">
        <f t="shared" si="131"/>
        <v>0</v>
      </c>
      <c r="H568" s="21">
        <f t="shared" si="131"/>
        <v>0</v>
      </c>
      <c r="I568" s="21">
        <f t="shared" si="131"/>
        <v>0</v>
      </c>
      <c r="J568" s="21">
        <f t="shared" si="131"/>
        <v>0</v>
      </c>
      <c r="K568" s="21">
        <f t="shared" si="131"/>
        <v>0</v>
      </c>
      <c r="L568" s="21">
        <f t="shared" si="131"/>
        <v>0</v>
      </c>
      <c r="M568" s="21">
        <f t="shared" si="131"/>
        <v>0</v>
      </c>
      <c r="N568" s="21">
        <f t="shared" si="131"/>
        <v>0</v>
      </c>
      <c r="O568" s="21">
        <f t="shared" si="131"/>
        <v>0</v>
      </c>
      <c r="P568" s="21">
        <f t="shared" si="131"/>
        <v>0</v>
      </c>
      <c r="Q568" s="21">
        <f t="shared" si="131"/>
        <v>0</v>
      </c>
      <c r="R568" s="21">
        <f t="shared" si="131"/>
        <v>0</v>
      </c>
      <c r="S568" s="21">
        <f t="shared" si="131"/>
        <v>0</v>
      </c>
      <c r="T568" s="21">
        <f t="shared" si="131"/>
        <v>0</v>
      </c>
      <c r="U568" s="21">
        <f t="shared" si="131"/>
        <v>0</v>
      </c>
      <c r="V568" s="21">
        <f t="shared" si="131"/>
        <v>0</v>
      </c>
      <c r="W568" s="21">
        <f t="shared" si="131"/>
        <v>0</v>
      </c>
      <c r="X568" s="21">
        <f t="shared" si="131"/>
        <v>0</v>
      </c>
      <c r="Y568" s="21">
        <f t="shared" si="131"/>
        <v>0</v>
      </c>
      <c r="Z568" s="21">
        <f t="shared" si="131"/>
        <v>0</v>
      </c>
      <c r="AA568" s="21">
        <f t="shared" si="131"/>
        <v>0</v>
      </c>
      <c r="AB568" s="21">
        <f t="shared" si="131"/>
        <v>0</v>
      </c>
      <c r="AC568" s="21">
        <f t="shared" si="131"/>
        <v>0</v>
      </c>
      <c r="AD568" s="21">
        <f t="shared" si="131"/>
        <v>0</v>
      </c>
      <c r="AE568" s="21">
        <f t="shared" si="13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2">+C572+C573</f>
        <v>0</v>
      </c>
      <c r="D571" s="21">
        <f t="shared" si="132"/>
        <v>0</v>
      </c>
      <c r="E571" s="21">
        <f t="shared" si="132"/>
        <v>0</v>
      </c>
      <c r="F571" s="21">
        <f t="shared" si="132"/>
        <v>0</v>
      </c>
      <c r="G571" s="21">
        <f t="shared" si="132"/>
        <v>0</v>
      </c>
      <c r="H571" s="21">
        <f t="shared" si="132"/>
        <v>0</v>
      </c>
      <c r="I571" s="21">
        <f t="shared" si="132"/>
        <v>0</v>
      </c>
      <c r="J571" s="21">
        <f t="shared" si="132"/>
        <v>0</v>
      </c>
      <c r="K571" s="21">
        <f t="shared" si="132"/>
        <v>0</v>
      </c>
      <c r="L571" s="21">
        <f t="shared" si="132"/>
        <v>0</v>
      </c>
      <c r="M571" s="21">
        <f t="shared" si="132"/>
        <v>0</v>
      </c>
      <c r="N571" s="21">
        <f t="shared" si="132"/>
        <v>0</v>
      </c>
      <c r="O571" s="21">
        <f t="shared" si="132"/>
        <v>0</v>
      </c>
      <c r="P571" s="21">
        <f t="shared" si="132"/>
        <v>0</v>
      </c>
      <c r="Q571" s="21">
        <f t="shared" si="132"/>
        <v>0</v>
      </c>
      <c r="R571" s="21">
        <f t="shared" si="132"/>
        <v>0</v>
      </c>
      <c r="S571" s="21">
        <f t="shared" si="132"/>
        <v>0</v>
      </c>
      <c r="T571" s="21">
        <f t="shared" si="132"/>
        <v>0</v>
      </c>
      <c r="U571" s="21">
        <f t="shared" si="132"/>
        <v>0</v>
      </c>
      <c r="V571" s="21">
        <f t="shared" si="132"/>
        <v>0</v>
      </c>
      <c r="W571" s="21">
        <f t="shared" si="132"/>
        <v>0</v>
      </c>
      <c r="X571" s="21">
        <f t="shared" si="132"/>
        <v>0</v>
      </c>
      <c r="Y571" s="21">
        <f t="shared" si="132"/>
        <v>0</v>
      </c>
      <c r="Z571" s="21">
        <f t="shared" si="132"/>
        <v>0</v>
      </c>
      <c r="AA571" s="21">
        <f t="shared" si="132"/>
        <v>0</v>
      </c>
      <c r="AB571" s="21">
        <f t="shared" si="132"/>
        <v>0</v>
      </c>
      <c r="AC571" s="21">
        <f t="shared" si="132"/>
        <v>0</v>
      </c>
      <c r="AD571" s="21">
        <f t="shared" si="132"/>
        <v>0</v>
      </c>
      <c r="AE571" s="21">
        <f t="shared" si="13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3">+C585+C586</f>
        <v>0</v>
      </c>
      <c r="D584" s="21">
        <f t="shared" si="133"/>
        <v>0</v>
      </c>
      <c r="E584" s="21">
        <f t="shared" si="133"/>
        <v>0</v>
      </c>
      <c r="F584" s="21">
        <f t="shared" si="133"/>
        <v>0</v>
      </c>
      <c r="G584" s="21">
        <f t="shared" si="133"/>
        <v>0</v>
      </c>
      <c r="H584" s="21">
        <f t="shared" si="133"/>
        <v>0</v>
      </c>
      <c r="I584" s="21">
        <f t="shared" si="133"/>
        <v>0</v>
      </c>
      <c r="J584" s="21">
        <f t="shared" si="133"/>
        <v>0</v>
      </c>
      <c r="K584" s="21">
        <f t="shared" si="133"/>
        <v>0</v>
      </c>
      <c r="L584" s="21">
        <f t="shared" si="133"/>
        <v>0</v>
      </c>
      <c r="M584" s="21">
        <f t="shared" si="133"/>
        <v>0</v>
      </c>
      <c r="N584" s="21">
        <f t="shared" si="133"/>
        <v>0</v>
      </c>
      <c r="O584" s="21">
        <f t="shared" si="133"/>
        <v>0</v>
      </c>
      <c r="P584" s="21">
        <f t="shared" si="133"/>
        <v>0</v>
      </c>
      <c r="Q584" s="21">
        <f t="shared" si="133"/>
        <v>0</v>
      </c>
      <c r="R584" s="21">
        <f t="shared" si="133"/>
        <v>0</v>
      </c>
      <c r="S584" s="21">
        <f t="shared" si="133"/>
        <v>0</v>
      </c>
      <c r="T584" s="21">
        <f t="shared" si="133"/>
        <v>0</v>
      </c>
      <c r="U584" s="21">
        <f t="shared" si="133"/>
        <v>0</v>
      </c>
      <c r="V584" s="21">
        <f t="shared" si="133"/>
        <v>0</v>
      </c>
      <c r="W584" s="21">
        <f t="shared" si="133"/>
        <v>0</v>
      </c>
      <c r="X584" s="21">
        <f t="shared" si="133"/>
        <v>0</v>
      </c>
      <c r="Y584" s="21">
        <f t="shared" si="133"/>
        <v>0</v>
      </c>
      <c r="Z584" s="21">
        <f t="shared" si="133"/>
        <v>0</v>
      </c>
      <c r="AA584" s="21">
        <f t="shared" si="133"/>
        <v>0</v>
      </c>
      <c r="AB584" s="21">
        <f t="shared" si="133"/>
        <v>0</v>
      </c>
      <c r="AC584" s="21">
        <f t="shared" si="133"/>
        <v>0</v>
      </c>
      <c r="AD584" s="21">
        <f t="shared" si="133"/>
        <v>0</v>
      </c>
      <c r="AE584" s="21">
        <f t="shared" si="13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4">+C599-C4</f>
        <v>0</v>
      </c>
      <c r="D597" s="72">
        <f t="shared" si="134"/>
        <v>0</v>
      </c>
      <c r="E597" s="72">
        <f t="shared" si="134"/>
        <v>0</v>
      </c>
      <c r="F597" s="72">
        <f t="shared" si="134"/>
        <v>0</v>
      </c>
      <c r="G597" s="72">
        <f t="shared" si="134"/>
        <v>0</v>
      </c>
      <c r="H597" s="72">
        <f t="shared" si="134"/>
        <v>0</v>
      </c>
      <c r="I597" s="72">
        <f t="shared" si="134"/>
        <v>0</v>
      </c>
      <c r="J597" s="72">
        <f t="shared" si="134"/>
        <v>0</v>
      </c>
      <c r="K597" s="72">
        <f t="shared" si="134"/>
        <v>0</v>
      </c>
      <c r="L597" s="72">
        <f t="shared" si="134"/>
        <v>0</v>
      </c>
      <c r="M597" s="72">
        <f t="shared" si="134"/>
        <v>0</v>
      </c>
      <c r="N597" s="88">
        <f t="shared" si="134"/>
        <v>0</v>
      </c>
      <c r="O597" s="72">
        <f t="shared" si="134"/>
        <v>0</v>
      </c>
      <c r="P597" s="72">
        <f t="shared" si="134"/>
        <v>0</v>
      </c>
      <c r="Q597" s="72">
        <f t="shared" si="134"/>
        <v>0</v>
      </c>
      <c r="R597" s="72">
        <f t="shared" si="134"/>
        <v>0</v>
      </c>
      <c r="S597" s="72">
        <f t="shared" si="134"/>
        <v>0</v>
      </c>
      <c r="T597" s="72">
        <f t="shared" si="134"/>
        <v>0</v>
      </c>
      <c r="U597" s="72">
        <f t="shared" si="134"/>
        <v>0</v>
      </c>
      <c r="V597" s="72">
        <f t="shared" si="134"/>
        <v>0</v>
      </c>
      <c r="W597" s="72">
        <f t="shared" si="134"/>
        <v>0</v>
      </c>
      <c r="X597" s="72">
        <f t="shared" si="134"/>
        <v>0</v>
      </c>
      <c r="Y597" s="72">
        <f t="shared" si="134"/>
        <v>0</v>
      </c>
      <c r="Z597" s="72">
        <f t="shared" si="134"/>
        <v>0</v>
      </c>
      <c r="AA597" s="72">
        <f t="shared" si="134"/>
        <v>0</v>
      </c>
      <c r="AB597" s="72">
        <f t="shared" si="134"/>
        <v>0</v>
      </c>
      <c r="AC597" s="72">
        <f t="shared" si="134"/>
        <v>0</v>
      </c>
      <c r="AD597" s="72">
        <f t="shared" si="134"/>
        <v>0</v>
      </c>
      <c r="AE597" s="72">
        <f t="shared" si="13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5">+C600+C604+C613+C624+C633</f>
        <v>0</v>
      </c>
      <c r="D599" s="28">
        <f t="shared" si="135"/>
        <v>0</v>
      </c>
      <c r="E599" s="28">
        <f t="shared" si="135"/>
        <v>0</v>
      </c>
      <c r="F599" s="28">
        <f t="shared" si="135"/>
        <v>0</v>
      </c>
      <c r="G599" s="28">
        <f t="shared" si="135"/>
        <v>0</v>
      </c>
      <c r="H599" s="28">
        <f t="shared" si="135"/>
        <v>0</v>
      </c>
      <c r="I599" s="28">
        <f t="shared" si="135"/>
        <v>0</v>
      </c>
      <c r="J599" s="28">
        <f t="shared" si="135"/>
        <v>0</v>
      </c>
      <c r="K599" s="28">
        <f t="shared" si="135"/>
        <v>0</v>
      </c>
      <c r="L599" s="28">
        <f t="shared" si="135"/>
        <v>0</v>
      </c>
      <c r="M599" s="28">
        <f t="shared" si="135"/>
        <v>0</v>
      </c>
      <c r="N599" s="28">
        <f t="shared" si="135"/>
        <v>0</v>
      </c>
      <c r="O599" s="28">
        <f t="shared" si="135"/>
        <v>0</v>
      </c>
      <c r="P599" s="28">
        <f t="shared" si="135"/>
        <v>0</v>
      </c>
      <c r="Q599" s="28">
        <f t="shared" si="135"/>
        <v>0</v>
      </c>
      <c r="R599" s="28">
        <f t="shared" si="135"/>
        <v>0</v>
      </c>
      <c r="S599" s="28">
        <f t="shared" si="135"/>
        <v>0</v>
      </c>
      <c r="T599" s="28">
        <f t="shared" si="135"/>
        <v>0</v>
      </c>
      <c r="U599" s="28">
        <f t="shared" si="135"/>
        <v>0</v>
      </c>
      <c r="V599" s="28">
        <f t="shared" si="135"/>
        <v>0</v>
      </c>
      <c r="W599" s="28">
        <f t="shared" si="135"/>
        <v>0</v>
      </c>
      <c r="X599" s="28">
        <f t="shared" si="135"/>
        <v>0</v>
      </c>
      <c r="Y599" s="28">
        <f t="shared" si="135"/>
        <v>0</v>
      </c>
      <c r="Z599" s="28">
        <f t="shared" si="135"/>
        <v>0</v>
      </c>
      <c r="AA599" s="28">
        <f t="shared" si="135"/>
        <v>0</v>
      </c>
      <c r="AB599" s="28">
        <f t="shared" si="135"/>
        <v>0</v>
      </c>
      <c r="AC599" s="28">
        <f t="shared" si="135"/>
        <v>0</v>
      </c>
      <c r="AD599" s="28">
        <f t="shared" si="135"/>
        <v>0</v>
      </c>
      <c r="AE599" s="28">
        <f t="shared" si="135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6">+C601+C602+C603</f>
        <v>0</v>
      </c>
      <c r="D600" s="28">
        <f t="shared" si="136"/>
        <v>0</v>
      </c>
      <c r="E600" s="28">
        <f t="shared" si="136"/>
        <v>0</v>
      </c>
      <c r="F600" s="28">
        <f t="shared" si="136"/>
        <v>0</v>
      </c>
      <c r="G600" s="28">
        <f t="shared" si="136"/>
        <v>0</v>
      </c>
      <c r="H600" s="28">
        <f t="shared" si="136"/>
        <v>0</v>
      </c>
      <c r="I600" s="28">
        <f t="shared" si="136"/>
        <v>0</v>
      </c>
      <c r="J600" s="28">
        <f t="shared" si="136"/>
        <v>0</v>
      </c>
      <c r="K600" s="28">
        <f t="shared" si="136"/>
        <v>0</v>
      </c>
      <c r="L600" s="28">
        <f t="shared" si="136"/>
        <v>0</v>
      </c>
      <c r="M600" s="28">
        <f t="shared" si="136"/>
        <v>0</v>
      </c>
      <c r="N600" s="28">
        <f t="shared" si="136"/>
        <v>0</v>
      </c>
      <c r="O600" s="28">
        <f t="shared" si="136"/>
        <v>0</v>
      </c>
      <c r="P600" s="28">
        <f t="shared" si="136"/>
        <v>0</v>
      </c>
      <c r="Q600" s="28">
        <f t="shared" si="136"/>
        <v>0</v>
      </c>
      <c r="R600" s="28">
        <f t="shared" si="136"/>
        <v>0</v>
      </c>
      <c r="S600" s="28">
        <f t="shared" si="136"/>
        <v>0</v>
      </c>
      <c r="T600" s="28">
        <f t="shared" si="136"/>
        <v>0</v>
      </c>
      <c r="U600" s="28">
        <f t="shared" si="136"/>
        <v>0</v>
      </c>
      <c r="V600" s="28">
        <f t="shared" si="136"/>
        <v>0</v>
      </c>
      <c r="W600" s="28">
        <f t="shared" si="136"/>
        <v>0</v>
      </c>
      <c r="X600" s="28">
        <f t="shared" si="136"/>
        <v>0</v>
      </c>
      <c r="Y600" s="28">
        <f t="shared" si="136"/>
        <v>0</v>
      </c>
      <c r="Z600" s="28">
        <f t="shared" si="136"/>
        <v>0</v>
      </c>
      <c r="AA600" s="28">
        <f t="shared" si="136"/>
        <v>0</v>
      </c>
      <c r="AB600" s="28">
        <f t="shared" si="136"/>
        <v>0</v>
      </c>
      <c r="AC600" s="28">
        <f t="shared" si="136"/>
        <v>0</v>
      </c>
      <c r="AD600" s="28">
        <f t="shared" si="136"/>
        <v>0</v>
      </c>
      <c r="AE600" s="28">
        <f t="shared" si="13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7">+D606+D607+D609+D610+D611</f>
        <v>0</v>
      </c>
      <c r="E604" s="28">
        <f t="shared" si="137"/>
        <v>0</v>
      </c>
      <c r="F604" s="28">
        <f t="shared" si="137"/>
        <v>0</v>
      </c>
      <c r="G604" s="28">
        <f t="shared" si="137"/>
        <v>0</v>
      </c>
      <c r="H604" s="28">
        <f t="shared" si="137"/>
        <v>0</v>
      </c>
      <c r="I604" s="28">
        <f t="shared" si="137"/>
        <v>0</v>
      </c>
      <c r="J604" s="28">
        <f t="shared" si="137"/>
        <v>0</v>
      </c>
      <c r="K604" s="28">
        <f t="shared" si="137"/>
        <v>0</v>
      </c>
      <c r="L604" s="28">
        <f t="shared" si="137"/>
        <v>0</v>
      </c>
      <c r="M604" s="28">
        <f t="shared" si="137"/>
        <v>0</v>
      </c>
      <c r="N604" s="28">
        <f t="shared" si="137"/>
        <v>0</v>
      </c>
      <c r="O604" s="28">
        <f t="shared" si="137"/>
        <v>0</v>
      </c>
      <c r="P604" s="28">
        <f t="shared" si="137"/>
        <v>0</v>
      </c>
      <c r="Q604" s="28">
        <f t="shared" si="137"/>
        <v>0</v>
      </c>
      <c r="R604" s="28">
        <f t="shared" si="137"/>
        <v>0</v>
      </c>
      <c r="S604" s="28">
        <f t="shared" si="137"/>
        <v>0</v>
      </c>
      <c r="T604" s="28">
        <f t="shared" si="137"/>
        <v>0</v>
      </c>
      <c r="U604" s="28">
        <f t="shared" si="137"/>
        <v>0</v>
      </c>
      <c r="V604" s="28">
        <f t="shared" si="137"/>
        <v>0</v>
      </c>
      <c r="W604" s="28">
        <f t="shared" si="137"/>
        <v>0</v>
      </c>
      <c r="X604" s="28">
        <f t="shared" si="137"/>
        <v>0</v>
      </c>
      <c r="Y604" s="28">
        <f t="shared" si="137"/>
        <v>0</v>
      </c>
      <c r="Z604" s="28">
        <f t="shared" si="137"/>
        <v>0</v>
      </c>
      <c r="AA604" s="28">
        <f t="shared" si="137"/>
        <v>0</v>
      </c>
      <c r="AB604" s="28">
        <f t="shared" si="137"/>
        <v>0</v>
      </c>
      <c r="AC604" s="28">
        <f t="shared" si="137"/>
        <v>0</v>
      </c>
      <c r="AD604" s="28">
        <f t="shared" si="137"/>
        <v>0</v>
      </c>
      <c r="AE604" s="28">
        <f t="shared" si="137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8">+C478</f>
        <v>0</v>
      </c>
      <c r="D606" s="37">
        <f t="shared" si="138"/>
        <v>0</v>
      </c>
      <c r="E606" s="37">
        <f t="shared" si="138"/>
        <v>0</v>
      </c>
      <c r="F606" s="37">
        <f t="shared" si="138"/>
        <v>0</v>
      </c>
      <c r="G606" s="37">
        <f t="shared" si="138"/>
        <v>0</v>
      </c>
      <c r="H606" s="37">
        <f t="shared" si="138"/>
        <v>0</v>
      </c>
      <c r="I606" s="37">
        <f t="shared" si="138"/>
        <v>0</v>
      </c>
      <c r="J606" s="37">
        <f t="shared" si="138"/>
        <v>0</v>
      </c>
      <c r="K606" s="37">
        <f t="shared" si="138"/>
        <v>0</v>
      </c>
      <c r="L606" s="37">
        <f t="shared" si="138"/>
        <v>0</v>
      </c>
      <c r="M606" s="37">
        <f t="shared" si="138"/>
        <v>0</v>
      </c>
      <c r="N606" s="37">
        <f t="shared" si="138"/>
        <v>0</v>
      </c>
      <c r="O606" s="37">
        <f t="shared" si="138"/>
        <v>0</v>
      </c>
      <c r="P606" s="37">
        <f t="shared" si="138"/>
        <v>0</v>
      </c>
      <c r="Q606" s="37">
        <f t="shared" si="138"/>
        <v>0</v>
      </c>
      <c r="R606" s="37">
        <f t="shared" si="138"/>
        <v>0</v>
      </c>
      <c r="S606" s="37">
        <f t="shared" si="138"/>
        <v>0</v>
      </c>
      <c r="T606" s="37">
        <f t="shared" si="138"/>
        <v>0</v>
      </c>
      <c r="U606" s="37">
        <f t="shared" si="138"/>
        <v>0</v>
      </c>
      <c r="V606" s="37">
        <f t="shared" si="138"/>
        <v>0</v>
      </c>
      <c r="W606" s="37">
        <f t="shared" si="138"/>
        <v>0</v>
      </c>
      <c r="X606" s="37">
        <f t="shared" si="138"/>
        <v>0</v>
      </c>
      <c r="Y606" s="37">
        <f t="shared" si="138"/>
        <v>0</v>
      </c>
      <c r="Z606" s="37">
        <f t="shared" si="138"/>
        <v>0</v>
      </c>
      <c r="AA606" s="37">
        <f t="shared" si="138"/>
        <v>0</v>
      </c>
      <c r="AB606" s="37">
        <f t="shared" si="138"/>
        <v>0</v>
      </c>
      <c r="AC606" s="37">
        <f t="shared" si="138"/>
        <v>0</v>
      </c>
      <c r="AD606" s="37">
        <f t="shared" si="138"/>
        <v>0</v>
      </c>
      <c r="AE606" s="37">
        <f t="shared" si="13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9">+C489</f>
        <v>0</v>
      </c>
      <c r="D607" s="37">
        <f t="shared" si="139"/>
        <v>0</v>
      </c>
      <c r="E607" s="37">
        <f t="shared" si="139"/>
        <v>0</v>
      </c>
      <c r="F607" s="37">
        <f t="shared" si="139"/>
        <v>0</v>
      </c>
      <c r="G607" s="37">
        <f t="shared" si="139"/>
        <v>0</v>
      </c>
      <c r="H607" s="37">
        <f t="shared" si="139"/>
        <v>0</v>
      </c>
      <c r="I607" s="37">
        <f t="shared" si="139"/>
        <v>0</v>
      </c>
      <c r="J607" s="37">
        <f t="shared" si="139"/>
        <v>0</v>
      </c>
      <c r="K607" s="37">
        <f t="shared" si="139"/>
        <v>0</v>
      </c>
      <c r="L607" s="37">
        <f t="shared" si="139"/>
        <v>0</v>
      </c>
      <c r="M607" s="37">
        <f t="shared" si="139"/>
        <v>0</v>
      </c>
      <c r="N607" s="37">
        <f t="shared" si="139"/>
        <v>0</v>
      </c>
      <c r="O607" s="37">
        <f t="shared" si="139"/>
        <v>0</v>
      </c>
      <c r="P607" s="37">
        <f t="shared" si="139"/>
        <v>0</v>
      </c>
      <c r="Q607" s="37">
        <f t="shared" si="139"/>
        <v>0</v>
      </c>
      <c r="R607" s="37">
        <f t="shared" si="139"/>
        <v>0</v>
      </c>
      <c r="S607" s="37">
        <f t="shared" si="139"/>
        <v>0</v>
      </c>
      <c r="T607" s="37">
        <f t="shared" si="139"/>
        <v>0</v>
      </c>
      <c r="U607" s="37">
        <f t="shared" si="139"/>
        <v>0</v>
      </c>
      <c r="V607" s="37">
        <f t="shared" si="139"/>
        <v>0</v>
      </c>
      <c r="W607" s="37">
        <f t="shared" si="139"/>
        <v>0</v>
      </c>
      <c r="X607" s="37">
        <f t="shared" si="139"/>
        <v>0</v>
      </c>
      <c r="Y607" s="37">
        <f t="shared" si="139"/>
        <v>0</v>
      </c>
      <c r="Z607" s="37">
        <f t="shared" si="139"/>
        <v>0</v>
      </c>
      <c r="AA607" s="37">
        <f t="shared" si="139"/>
        <v>0</v>
      </c>
      <c r="AB607" s="37">
        <f t="shared" si="139"/>
        <v>0</v>
      </c>
      <c r="AC607" s="37">
        <f t="shared" si="139"/>
        <v>0</v>
      </c>
      <c r="AD607" s="37">
        <f t="shared" si="139"/>
        <v>0</v>
      </c>
      <c r="AE607" s="37">
        <f t="shared" si="13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0">+C502</f>
        <v>0</v>
      </c>
      <c r="D609" s="37">
        <f t="shared" si="140"/>
        <v>0</v>
      </c>
      <c r="E609" s="37">
        <f t="shared" si="140"/>
        <v>0</v>
      </c>
      <c r="F609" s="37">
        <f t="shared" si="140"/>
        <v>0</v>
      </c>
      <c r="G609" s="37">
        <f t="shared" si="140"/>
        <v>0</v>
      </c>
      <c r="H609" s="37">
        <f t="shared" si="140"/>
        <v>0</v>
      </c>
      <c r="I609" s="37">
        <f t="shared" si="140"/>
        <v>0</v>
      </c>
      <c r="J609" s="37">
        <f t="shared" si="140"/>
        <v>0</v>
      </c>
      <c r="K609" s="37">
        <f t="shared" si="140"/>
        <v>0</v>
      </c>
      <c r="L609" s="37">
        <f t="shared" si="140"/>
        <v>0</v>
      </c>
      <c r="M609" s="37">
        <f t="shared" si="140"/>
        <v>0</v>
      </c>
      <c r="N609" s="37">
        <f t="shared" si="140"/>
        <v>0</v>
      </c>
      <c r="O609" s="37">
        <f t="shared" si="140"/>
        <v>0</v>
      </c>
      <c r="P609" s="37">
        <f t="shared" si="140"/>
        <v>0</v>
      </c>
      <c r="Q609" s="37">
        <f t="shared" si="140"/>
        <v>0</v>
      </c>
      <c r="R609" s="37">
        <f t="shared" si="140"/>
        <v>0</v>
      </c>
      <c r="S609" s="37">
        <f t="shared" si="140"/>
        <v>0</v>
      </c>
      <c r="T609" s="37">
        <f t="shared" si="140"/>
        <v>0</v>
      </c>
      <c r="U609" s="37">
        <f t="shared" si="140"/>
        <v>0</v>
      </c>
      <c r="V609" s="37">
        <f t="shared" si="140"/>
        <v>0</v>
      </c>
      <c r="W609" s="37">
        <f t="shared" si="140"/>
        <v>0</v>
      </c>
      <c r="X609" s="37">
        <f t="shared" si="140"/>
        <v>0</v>
      </c>
      <c r="Y609" s="37">
        <f t="shared" si="140"/>
        <v>0</v>
      </c>
      <c r="Z609" s="37">
        <f t="shared" si="140"/>
        <v>0</v>
      </c>
      <c r="AA609" s="37">
        <f t="shared" si="140"/>
        <v>0</v>
      </c>
      <c r="AB609" s="37">
        <f t="shared" si="140"/>
        <v>0</v>
      </c>
      <c r="AC609" s="37">
        <f t="shared" si="140"/>
        <v>0</v>
      </c>
      <c r="AD609" s="37">
        <f t="shared" si="140"/>
        <v>0</v>
      </c>
      <c r="AE609" s="37">
        <f t="shared" si="14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1">+D508</f>
        <v>0</v>
      </c>
      <c r="E610" s="37">
        <f t="shared" si="141"/>
        <v>0</v>
      </c>
      <c r="F610" s="37">
        <f t="shared" si="141"/>
        <v>0</v>
      </c>
      <c r="G610" s="37">
        <f t="shared" si="141"/>
        <v>0</v>
      </c>
      <c r="H610" s="37">
        <f t="shared" si="141"/>
        <v>0</v>
      </c>
      <c r="I610" s="37">
        <f t="shared" si="141"/>
        <v>0</v>
      </c>
      <c r="J610" s="37">
        <f t="shared" si="141"/>
        <v>0</v>
      </c>
      <c r="K610" s="37">
        <f t="shared" si="141"/>
        <v>0</v>
      </c>
      <c r="L610" s="37">
        <f t="shared" si="141"/>
        <v>0</v>
      </c>
      <c r="M610" s="37">
        <f t="shared" si="141"/>
        <v>0</v>
      </c>
      <c r="N610" s="37">
        <f t="shared" si="141"/>
        <v>0</v>
      </c>
      <c r="O610" s="37">
        <f t="shared" si="141"/>
        <v>0</v>
      </c>
      <c r="P610" s="37">
        <f t="shared" si="141"/>
        <v>0</v>
      </c>
      <c r="Q610" s="37">
        <f t="shared" si="141"/>
        <v>0</v>
      </c>
      <c r="R610" s="37">
        <f t="shared" si="141"/>
        <v>0</v>
      </c>
      <c r="S610" s="37">
        <f t="shared" si="141"/>
        <v>0</v>
      </c>
      <c r="T610" s="37">
        <f t="shared" si="141"/>
        <v>0</v>
      </c>
      <c r="U610" s="37">
        <f t="shared" si="141"/>
        <v>0</v>
      </c>
      <c r="V610" s="37">
        <f t="shared" si="141"/>
        <v>0</v>
      </c>
      <c r="W610" s="37">
        <f t="shared" si="141"/>
        <v>0</v>
      </c>
      <c r="X610" s="37">
        <f t="shared" si="141"/>
        <v>0</v>
      </c>
      <c r="Y610" s="37">
        <f t="shared" si="141"/>
        <v>0</v>
      </c>
      <c r="Z610" s="37">
        <f t="shared" si="141"/>
        <v>0</v>
      </c>
      <c r="AA610" s="37">
        <f t="shared" si="141"/>
        <v>0</v>
      </c>
      <c r="AB610" s="37">
        <f t="shared" si="141"/>
        <v>0</v>
      </c>
      <c r="AC610" s="37">
        <f t="shared" si="141"/>
        <v>0</v>
      </c>
      <c r="AD610" s="37">
        <f t="shared" si="141"/>
        <v>0</v>
      </c>
      <c r="AE610" s="37">
        <f t="shared" si="141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2">+C515</f>
        <v>0</v>
      </c>
      <c r="D611" s="37">
        <f t="shared" si="142"/>
        <v>0</v>
      </c>
      <c r="E611" s="37">
        <f t="shared" si="142"/>
        <v>0</v>
      </c>
      <c r="F611" s="37">
        <f t="shared" si="142"/>
        <v>0</v>
      </c>
      <c r="G611" s="37">
        <f t="shared" si="142"/>
        <v>0</v>
      </c>
      <c r="H611" s="37">
        <f t="shared" si="142"/>
        <v>0</v>
      </c>
      <c r="I611" s="37">
        <f t="shared" si="142"/>
        <v>0</v>
      </c>
      <c r="J611" s="37">
        <f t="shared" si="142"/>
        <v>0</v>
      </c>
      <c r="K611" s="37">
        <f t="shared" si="142"/>
        <v>0</v>
      </c>
      <c r="L611" s="37">
        <f t="shared" si="142"/>
        <v>0</v>
      </c>
      <c r="M611" s="37">
        <f t="shared" si="142"/>
        <v>0</v>
      </c>
      <c r="N611" s="37">
        <f t="shared" si="142"/>
        <v>0</v>
      </c>
      <c r="O611" s="37">
        <f t="shared" si="142"/>
        <v>0</v>
      </c>
      <c r="P611" s="37">
        <f t="shared" si="142"/>
        <v>0</v>
      </c>
      <c r="Q611" s="37">
        <f t="shared" si="142"/>
        <v>0</v>
      </c>
      <c r="R611" s="37">
        <f t="shared" si="142"/>
        <v>0</v>
      </c>
      <c r="S611" s="37">
        <f t="shared" si="142"/>
        <v>0</v>
      </c>
      <c r="T611" s="37">
        <f t="shared" si="142"/>
        <v>0</v>
      </c>
      <c r="U611" s="37">
        <f t="shared" si="142"/>
        <v>0</v>
      </c>
      <c r="V611" s="37">
        <f t="shared" si="142"/>
        <v>0</v>
      </c>
      <c r="W611" s="37">
        <f t="shared" si="142"/>
        <v>0</v>
      </c>
      <c r="X611" s="37">
        <f t="shared" si="142"/>
        <v>0</v>
      </c>
      <c r="Y611" s="37">
        <f t="shared" si="142"/>
        <v>0</v>
      </c>
      <c r="Z611" s="37">
        <f t="shared" si="142"/>
        <v>0</v>
      </c>
      <c r="AA611" s="37">
        <f t="shared" si="142"/>
        <v>0</v>
      </c>
      <c r="AB611" s="37">
        <f t="shared" si="142"/>
        <v>0</v>
      </c>
      <c r="AC611" s="37">
        <f t="shared" si="142"/>
        <v>0</v>
      </c>
      <c r="AD611" s="37">
        <f t="shared" si="142"/>
        <v>0</v>
      </c>
      <c r="AE611" s="37">
        <f t="shared" si="14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3">+C614+C615+C616+C617+C618+C619+C620+C621+C622+C623</f>
        <v>0</v>
      </c>
      <c r="D613" s="28">
        <f t="shared" si="143"/>
        <v>0</v>
      </c>
      <c r="E613" s="28">
        <f t="shared" si="143"/>
        <v>0</v>
      </c>
      <c r="F613" s="28">
        <f t="shared" si="143"/>
        <v>0</v>
      </c>
      <c r="G613" s="28">
        <f t="shared" si="143"/>
        <v>0</v>
      </c>
      <c r="H613" s="28">
        <f t="shared" si="143"/>
        <v>0</v>
      </c>
      <c r="I613" s="28">
        <f t="shared" si="143"/>
        <v>0</v>
      </c>
      <c r="J613" s="28">
        <f t="shared" si="143"/>
        <v>0</v>
      </c>
      <c r="K613" s="28">
        <f t="shared" si="143"/>
        <v>0</v>
      </c>
      <c r="L613" s="28">
        <f t="shared" si="143"/>
        <v>0</v>
      </c>
      <c r="M613" s="28">
        <f t="shared" si="143"/>
        <v>0</v>
      </c>
      <c r="N613" s="28">
        <f t="shared" si="143"/>
        <v>0</v>
      </c>
      <c r="O613" s="28">
        <f t="shared" si="143"/>
        <v>0</v>
      </c>
      <c r="P613" s="28">
        <f t="shared" si="143"/>
        <v>0</v>
      </c>
      <c r="Q613" s="28">
        <f t="shared" si="143"/>
        <v>0</v>
      </c>
      <c r="R613" s="28">
        <f t="shared" si="143"/>
        <v>0</v>
      </c>
      <c r="S613" s="28">
        <f t="shared" si="143"/>
        <v>0</v>
      </c>
      <c r="T613" s="28">
        <f t="shared" si="143"/>
        <v>0</v>
      </c>
      <c r="U613" s="28">
        <f t="shared" si="143"/>
        <v>0</v>
      </c>
      <c r="V613" s="28">
        <f t="shared" si="143"/>
        <v>0</v>
      </c>
      <c r="W613" s="28">
        <f t="shared" si="143"/>
        <v>0</v>
      </c>
      <c r="X613" s="28">
        <f t="shared" si="143"/>
        <v>0</v>
      </c>
      <c r="Y613" s="28">
        <f t="shared" si="143"/>
        <v>0</v>
      </c>
      <c r="Z613" s="28">
        <f t="shared" si="143"/>
        <v>0</v>
      </c>
      <c r="AA613" s="28">
        <f t="shared" si="143"/>
        <v>0</v>
      </c>
      <c r="AB613" s="28">
        <f t="shared" si="143"/>
        <v>0</v>
      </c>
      <c r="AC613" s="28">
        <f t="shared" si="143"/>
        <v>0</v>
      </c>
      <c r="AD613" s="28">
        <f t="shared" si="143"/>
        <v>0</v>
      </c>
      <c r="AE613" s="28">
        <f t="shared" si="14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4">+C625+C626+C627+C628+C629+C630+C631+C632</f>
        <v>0</v>
      </c>
      <c r="D624" s="28">
        <f t="shared" si="144"/>
        <v>0</v>
      </c>
      <c r="E624" s="28">
        <f t="shared" si="144"/>
        <v>0</v>
      </c>
      <c r="F624" s="28">
        <f t="shared" si="144"/>
        <v>0</v>
      </c>
      <c r="G624" s="28">
        <f t="shared" si="144"/>
        <v>0</v>
      </c>
      <c r="H624" s="28">
        <f t="shared" si="144"/>
        <v>0</v>
      </c>
      <c r="I624" s="28">
        <f t="shared" si="144"/>
        <v>0</v>
      </c>
      <c r="J624" s="28">
        <f t="shared" si="144"/>
        <v>0</v>
      </c>
      <c r="K624" s="28">
        <f t="shared" si="144"/>
        <v>0</v>
      </c>
      <c r="L624" s="28">
        <f t="shared" si="144"/>
        <v>0</v>
      </c>
      <c r="M624" s="28">
        <f t="shared" si="144"/>
        <v>0</v>
      </c>
      <c r="N624" s="28">
        <f t="shared" si="144"/>
        <v>0</v>
      </c>
      <c r="O624" s="28">
        <f t="shared" si="144"/>
        <v>0</v>
      </c>
      <c r="P624" s="28">
        <f t="shared" si="144"/>
        <v>0</v>
      </c>
      <c r="Q624" s="28">
        <f t="shared" si="144"/>
        <v>0</v>
      </c>
      <c r="R624" s="28">
        <f t="shared" si="144"/>
        <v>0</v>
      </c>
      <c r="S624" s="28">
        <f t="shared" si="144"/>
        <v>0</v>
      </c>
      <c r="T624" s="28">
        <f t="shared" si="144"/>
        <v>0</v>
      </c>
      <c r="U624" s="28">
        <f t="shared" si="144"/>
        <v>0</v>
      </c>
      <c r="V624" s="28">
        <f t="shared" si="144"/>
        <v>0</v>
      </c>
      <c r="W624" s="28">
        <f t="shared" si="144"/>
        <v>0</v>
      </c>
      <c r="X624" s="28">
        <f t="shared" si="144"/>
        <v>0</v>
      </c>
      <c r="Y624" s="28">
        <f t="shared" si="144"/>
        <v>0</v>
      </c>
      <c r="Z624" s="28">
        <f t="shared" si="144"/>
        <v>0</v>
      </c>
      <c r="AA624" s="28">
        <f t="shared" si="144"/>
        <v>0</v>
      </c>
      <c r="AB624" s="28">
        <f t="shared" si="144"/>
        <v>0</v>
      </c>
      <c r="AC624" s="28">
        <f t="shared" si="144"/>
        <v>0</v>
      </c>
      <c r="AD624" s="28">
        <f t="shared" si="144"/>
        <v>0</v>
      </c>
      <c r="AE624" s="28">
        <f t="shared" si="14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5">+C642+C643</f>
        <v>0</v>
      </c>
      <c r="D641" s="21">
        <f t="shared" si="145"/>
        <v>0</v>
      </c>
      <c r="E641" s="21">
        <f t="shared" si="145"/>
        <v>0</v>
      </c>
      <c r="F641" s="21">
        <f t="shared" si="145"/>
        <v>0</v>
      </c>
      <c r="G641" s="21">
        <f t="shared" si="145"/>
        <v>0</v>
      </c>
      <c r="H641" s="21">
        <f t="shared" si="145"/>
        <v>0</v>
      </c>
      <c r="I641" s="21">
        <f t="shared" si="145"/>
        <v>0</v>
      </c>
      <c r="J641" s="21">
        <f t="shared" si="145"/>
        <v>0</v>
      </c>
      <c r="K641" s="21">
        <f t="shared" si="145"/>
        <v>0</v>
      </c>
      <c r="L641" s="21">
        <f t="shared" si="145"/>
        <v>0</v>
      </c>
      <c r="M641" s="21">
        <f t="shared" si="145"/>
        <v>0</v>
      </c>
      <c r="N641" s="21">
        <f t="shared" si="145"/>
        <v>0</v>
      </c>
      <c r="O641" s="21">
        <f t="shared" si="145"/>
        <v>0</v>
      </c>
      <c r="P641" s="21">
        <f t="shared" si="145"/>
        <v>0</v>
      </c>
      <c r="Q641" s="21">
        <f t="shared" si="145"/>
        <v>0</v>
      </c>
      <c r="R641" s="21">
        <f t="shared" si="145"/>
        <v>0</v>
      </c>
      <c r="S641" s="21">
        <f t="shared" si="145"/>
        <v>0</v>
      </c>
      <c r="T641" s="21">
        <f t="shared" si="145"/>
        <v>0</v>
      </c>
      <c r="U641" s="21">
        <f t="shared" si="145"/>
        <v>0</v>
      </c>
      <c r="V641" s="21">
        <f t="shared" si="145"/>
        <v>0</v>
      </c>
      <c r="W641" s="21">
        <f t="shared" si="145"/>
        <v>0</v>
      </c>
      <c r="X641" s="21">
        <f t="shared" si="145"/>
        <v>0</v>
      </c>
      <c r="Y641" s="21">
        <f t="shared" si="145"/>
        <v>0</v>
      </c>
      <c r="Z641" s="21">
        <f t="shared" si="145"/>
        <v>0</v>
      </c>
      <c r="AA641" s="21">
        <f t="shared" si="145"/>
        <v>0</v>
      </c>
      <c r="AB641" s="21">
        <f t="shared" si="145"/>
        <v>0</v>
      </c>
      <c r="AC641" s="21">
        <f t="shared" si="145"/>
        <v>0</v>
      </c>
      <c r="AD641" s="21">
        <f t="shared" si="145"/>
        <v>0</v>
      </c>
      <c r="AE641" s="21">
        <f t="shared" si="14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6">+C656-C4</f>
        <v>0</v>
      </c>
      <c r="D654" s="70">
        <f t="shared" si="146"/>
        <v>0</v>
      </c>
      <c r="E654" s="70">
        <f t="shared" si="146"/>
        <v>0</v>
      </c>
      <c r="F654" s="70">
        <f t="shared" si="146"/>
        <v>0</v>
      </c>
      <c r="G654" s="70">
        <f t="shared" si="146"/>
        <v>0</v>
      </c>
      <c r="H654" s="70">
        <f t="shared" si="146"/>
        <v>0</v>
      </c>
      <c r="I654" s="70">
        <f t="shared" si="146"/>
        <v>0</v>
      </c>
      <c r="J654" s="70">
        <f t="shared" si="146"/>
        <v>0</v>
      </c>
      <c r="K654" s="70">
        <f t="shared" si="146"/>
        <v>0</v>
      </c>
      <c r="L654" s="70">
        <f t="shared" si="146"/>
        <v>0</v>
      </c>
      <c r="M654" s="70">
        <f t="shared" si="146"/>
        <v>0</v>
      </c>
      <c r="N654" s="70">
        <f t="shared" si="146"/>
        <v>0</v>
      </c>
      <c r="O654" s="70">
        <f t="shared" si="146"/>
        <v>0</v>
      </c>
      <c r="P654" s="70">
        <f t="shared" si="146"/>
        <v>0</v>
      </c>
      <c r="Q654" s="70">
        <f t="shared" si="146"/>
        <v>0</v>
      </c>
      <c r="R654" s="70">
        <f t="shared" si="146"/>
        <v>0</v>
      </c>
      <c r="S654" s="70">
        <f t="shared" si="146"/>
        <v>0</v>
      </c>
      <c r="T654" s="70">
        <f t="shared" si="146"/>
        <v>0</v>
      </c>
      <c r="U654" s="70">
        <f t="shared" si="146"/>
        <v>0</v>
      </c>
      <c r="V654" s="70">
        <f t="shared" si="146"/>
        <v>0</v>
      </c>
      <c r="W654" s="70">
        <f t="shared" si="146"/>
        <v>0</v>
      </c>
      <c r="X654" s="70">
        <f t="shared" si="146"/>
        <v>0</v>
      </c>
      <c r="Y654" s="70">
        <f t="shared" si="146"/>
        <v>0</v>
      </c>
      <c r="Z654" s="70">
        <f t="shared" si="146"/>
        <v>0</v>
      </c>
      <c r="AA654" s="70">
        <f t="shared" si="146"/>
        <v>0</v>
      </c>
      <c r="AB654" s="70">
        <f t="shared" si="146"/>
        <v>0</v>
      </c>
      <c r="AC654" s="70">
        <f t="shared" si="146"/>
        <v>0</v>
      </c>
      <c r="AD654" s="70">
        <f t="shared" si="146"/>
        <v>0</v>
      </c>
      <c r="AE654" s="70">
        <f t="shared" si="14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7">+C657+C658+C659+C660+C661</f>
        <v>0</v>
      </c>
      <c r="D656" s="28">
        <f t="shared" si="147"/>
        <v>0</v>
      </c>
      <c r="E656" s="28">
        <f t="shared" si="147"/>
        <v>0</v>
      </c>
      <c r="F656" s="28">
        <f t="shared" si="147"/>
        <v>0</v>
      </c>
      <c r="G656" s="28">
        <f t="shared" si="147"/>
        <v>0</v>
      </c>
      <c r="H656" s="28">
        <f t="shared" si="147"/>
        <v>0</v>
      </c>
      <c r="I656" s="28">
        <f t="shared" si="147"/>
        <v>0</v>
      </c>
      <c r="J656" s="28">
        <f t="shared" si="147"/>
        <v>0</v>
      </c>
      <c r="K656" s="28">
        <f t="shared" si="147"/>
        <v>0</v>
      </c>
      <c r="L656" s="28">
        <f t="shared" si="147"/>
        <v>0</v>
      </c>
      <c r="M656" s="28">
        <f t="shared" si="147"/>
        <v>0</v>
      </c>
      <c r="N656" s="28">
        <f t="shared" si="147"/>
        <v>0</v>
      </c>
      <c r="O656" s="28">
        <f t="shared" si="147"/>
        <v>0</v>
      </c>
      <c r="P656" s="28">
        <f t="shared" si="147"/>
        <v>0</v>
      </c>
      <c r="Q656" s="28">
        <f t="shared" si="147"/>
        <v>0</v>
      </c>
      <c r="R656" s="28">
        <f t="shared" si="147"/>
        <v>0</v>
      </c>
      <c r="S656" s="28">
        <f t="shared" si="147"/>
        <v>0</v>
      </c>
      <c r="T656" s="28">
        <f t="shared" si="147"/>
        <v>0</v>
      </c>
      <c r="U656" s="28">
        <f t="shared" si="147"/>
        <v>0</v>
      </c>
      <c r="V656" s="28">
        <f t="shared" si="147"/>
        <v>0</v>
      </c>
      <c r="W656" s="28">
        <f t="shared" si="147"/>
        <v>0</v>
      </c>
      <c r="X656" s="28">
        <f t="shared" si="147"/>
        <v>0</v>
      </c>
      <c r="Y656" s="28">
        <f t="shared" si="147"/>
        <v>0</v>
      </c>
      <c r="Z656" s="28">
        <f t="shared" si="147"/>
        <v>0</v>
      </c>
      <c r="AA656" s="28">
        <f t="shared" si="147"/>
        <v>0</v>
      </c>
      <c r="AB656" s="28">
        <f t="shared" si="147"/>
        <v>0</v>
      </c>
      <c r="AC656" s="28">
        <f t="shared" si="147"/>
        <v>0</v>
      </c>
      <c r="AD656" s="28">
        <f t="shared" si="147"/>
        <v>0</v>
      </c>
      <c r="AE656" s="28">
        <f t="shared" si="14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8">+C600</f>
        <v>0</v>
      </c>
      <c r="D657" s="28">
        <f t="shared" si="148"/>
        <v>0</v>
      </c>
      <c r="E657" s="28">
        <f t="shared" si="148"/>
        <v>0</v>
      </c>
      <c r="F657" s="28">
        <f t="shared" si="148"/>
        <v>0</v>
      </c>
      <c r="G657" s="28">
        <f t="shared" si="148"/>
        <v>0</v>
      </c>
      <c r="H657" s="28">
        <f t="shared" si="148"/>
        <v>0</v>
      </c>
      <c r="I657" s="28">
        <f t="shared" si="148"/>
        <v>0</v>
      </c>
      <c r="J657" s="28">
        <f t="shared" si="148"/>
        <v>0</v>
      </c>
      <c r="K657" s="28">
        <f t="shared" si="148"/>
        <v>0</v>
      </c>
      <c r="L657" s="28">
        <f t="shared" si="148"/>
        <v>0</v>
      </c>
      <c r="M657" s="28">
        <f t="shared" si="148"/>
        <v>0</v>
      </c>
      <c r="N657" s="28">
        <f t="shared" si="148"/>
        <v>0</v>
      </c>
      <c r="O657" s="28">
        <f t="shared" si="148"/>
        <v>0</v>
      </c>
      <c r="P657" s="28">
        <f t="shared" si="148"/>
        <v>0</v>
      </c>
      <c r="Q657" s="28">
        <f t="shared" si="148"/>
        <v>0</v>
      </c>
      <c r="R657" s="28">
        <f t="shared" si="148"/>
        <v>0</v>
      </c>
      <c r="S657" s="28">
        <f t="shared" si="148"/>
        <v>0</v>
      </c>
      <c r="T657" s="28">
        <f t="shared" si="148"/>
        <v>0</v>
      </c>
      <c r="U657" s="28">
        <f t="shared" si="148"/>
        <v>0</v>
      </c>
      <c r="V657" s="28">
        <f t="shared" si="148"/>
        <v>0</v>
      </c>
      <c r="W657" s="28">
        <f t="shared" si="148"/>
        <v>0</v>
      </c>
      <c r="X657" s="28">
        <f t="shared" si="148"/>
        <v>0</v>
      </c>
      <c r="Y657" s="28">
        <f t="shared" si="148"/>
        <v>0</v>
      </c>
      <c r="Z657" s="28">
        <f t="shared" si="148"/>
        <v>0</v>
      </c>
      <c r="AA657" s="28">
        <f t="shared" si="148"/>
        <v>0</v>
      </c>
      <c r="AB657" s="28">
        <f t="shared" si="148"/>
        <v>0</v>
      </c>
      <c r="AC657" s="28">
        <f t="shared" si="148"/>
        <v>0</v>
      </c>
      <c r="AD657" s="28">
        <f t="shared" si="148"/>
        <v>0</v>
      </c>
      <c r="AE657" s="28">
        <f t="shared" si="14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9">+C604</f>
        <v>0</v>
      </c>
      <c r="D658" s="28">
        <f t="shared" si="149"/>
        <v>0</v>
      </c>
      <c r="E658" s="28">
        <f t="shared" si="149"/>
        <v>0</v>
      </c>
      <c r="F658" s="28">
        <f t="shared" si="149"/>
        <v>0</v>
      </c>
      <c r="G658" s="28">
        <f t="shared" si="149"/>
        <v>0</v>
      </c>
      <c r="H658" s="28">
        <f t="shared" si="149"/>
        <v>0</v>
      </c>
      <c r="I658" s="28">
        <f t="shared" si="149"/>
        <v>0</v>
      </c>
      <c r="J658" s="28">
        <f t="shared" si="149"/>
        <v>0</v>
      </c>
      <c r="K658" s="28">
        <f t="shared" si="149"/>
        <v>0</v>
      </c>
      <c r="L658" s="28">
        <f t="shared" si="149"/>
        <v>0</v>
      </c>
      <c r="M658" s="28">
        <f t="shared" si="149"/>
        <v>0</v>
      </c>
      <c r="N658" s="28">
        <f t="shared" si="149"/>
        <v>0</v>
      </c>
      <c r="O658" s="28">
        <f t="shared" si="149"/>
        <v>0</v>
      </c>
      <c r="P658" s="28">
        <f t="shared" si="149"/>
        <v>0</v>
      </c>
      <c r="Q658" s="28">
        <f t="shared" si="149"/>
        <v>0</v>
      </c>
      <c r="R658" s="28">
        <f t="shared" si="149"/>
        <v>0</v>
      </c>
      <c r="S658" s="28">
        <f t="shared" si="149"/>
        <v>0</v>
      </c>
      <c r="T658" s="28">
        <f t="shared" si="149"/>
        <v>0</v>
      </c>
      <c r="U658" s="28">
        <f t="shared" si="149"/>
        <v>0</v>
      </c>
      <c r="V658" s="28">
        <f t="shared" si="149"/>
        <v>0</v>
      </c>
      <c r="W658" s="28">
        <f t="shared" si="149"/>
        <v>0</v>
      </c>
      <c r="X658" s="28">
        <f t="shared" si="149"/>
        <v>0</v>
      </c>
      <c r="Y658" s="28">
        <f t="shared" si="149"/>
        <v>0</v>
      </c>
      <c r="Z658" s="28">
        <f t="shared" si="149"/>
        <v>0</v>
      </c>
      <c r="AA658" s="28">
        <f t="shared" si="149"/>
        <v>0</v>
      </c>
      <c r="AB658" s="28">
        <f t="shared" si="149"/>
        <v>0</v>
      </c>
      <c r="AC658" s="28">
        <f t="shared" si="149"/>
        <v>0</v>
      </c>
      <c r="AD658" s="28">
        <f t="shared" si="149"/>
        <v>0</v>
      </c>
      <c r="AE658" s="28">
        <f t="shared" si="14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0">+C613</f>
        <v>0</v>
      </c>
      <c r="D659" s="28">
        <f t="shared" si="150"/>
        <v>0</v>
      </c>
      <c r="E659" s="28">
        <f t="shared" si="150"/>
        <v>0</v>
      </c>
      <c r="F659" s="28">
        <f t="shared" si="150"/>
        <v>0</v>
      </c>
      <c r="G659" s="28">
        <f t="shared" si="150"/>
        <v>0</v>
      </c>
      <c r="H659" s="28">
        <f t="shared" si="150"/>
        <v>0</v>
      </c>
      <c r="I659" s="28">
        <f t="shared" si="150"/>
        <v>0</v>
      </c>
      <c r="J659" s="28">
        <f t="shared" si="150"/>
        <v>0</v>
      </c>
      <c r="K659" s="28">
        <f t="shared" si="150"/>
        <v>0</v>
      </c>
      <c r="L659" s="28">
        <f t="shared" si="150"/>
        <v>0</v>
      </c>
      <c r="M659" s="28">
        <f t="shared" si="150"/>
        <v>0</v>
      </c>
      <c r="N659" s="28">
        <f t="shared" si="150"/>
        <v>0</v>
      </c>
      <c r="O659" s="28">
        <f t="shared" si="150"/>
        <v>0</v>
      </c>
      <c r="P659" s="28">
        <f t="shared" si="150"/>
        <v>0</v>
      </c>
      <c r="Q659" s="28">
        <f t="shared" si="150"/>
        <v>0</v>
      </c>
      <c r="R659" s="28">
        <f t="shared" si="150"/>
        <v>0</v>
      </c>
      <c r="S659" s="28">
        <f t="shared" si="150"/>
        <v>0</v>
      </c>
      <c r="T659" s="28">
        <f t="shared" si="150"/>
        <v>0</v>
      </c>
      <c r="U659" s="28">
        <f t="shared" si="150"/>
        <v>0</v>
      </c>
      <c r="V659" s="28">
        <f t="shared" si="150"/>
        <v>0</v>
      </c>
      <c r="W659" s="28">
        <f t="shared" si="150"/>
        <v>0</v>
      </c>
      <c r="X659" s="28">
        <f t="shared" si="150"/>
        <v>0</v>
      </c>
      <c r="Y659" s="28">
        <f t="shared" si="150"/>
        <v>0</v>
      </c>
      <c r="Z659" s="28">
        <f t="shared" si="150"/>
        <v>0</v>
      </c>
      <c r="AA659" s="28">
        <f t="shared" si="150"/>
        <v>0</v>
      </c>
      <c r="AB659" s="28">
        <f t="shared" si="150"/>
        <v>0</v>
      </c>
      <c r="AC659" s="28">
        <f t="shared" si="150"/>
        <v>0</v>
      </c>
      <c r="AD659" s="28">
        <f t="shared" si="150"/>
        <v>0</v>
      </c>
      <c r="AE659" s="28">
        <f t="shared" si="15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1">+C624</f>
        <v>0</v>
      </c>
      <c r="D660" s="28">
        <f t="shared" si="151"/>
        <v>0</v>
      </c>
      <c r="E660" s="28">
        <f t="shared" si="151"/>
        <v>0</v>
      </c>
      <c r="F660" s="28">
        <f t="shared" si="151"/>
        <v>0</v>
      </c>
      <c r="G660" s="28">
        <f t="shared" si="151"/>
        <v>0</v>
      </c>
      <c r="H660" s="28">
        <f t="shared" si="151"/>
        <v>0</v>
      </c>
      <c r="I660" s="28">
        <f t="shared" si="151"/>
        <v>0</v>
      </c>
      <c r="J660" s="28">
        <f t="shared" si="151"/>
        <v>0</v>
      </c>
      <c r="K660" s="28">
        <f t="shared" si="151"/>
        <v>0</v>
      </c>
      <c r="L660" s="28">
        <f t="shared" si="151"/>
        <v>0</v>
      </c>
      <c r="M660" s="28">
        <f t="shared" si="151"/>
        <v>0</v>
      </c>
      <c r="N660" s="28">
        <f t="shared" si="151"/>
        <v>0</v>
      </c>
      <c r="O660" s="28">
        <f t="shared" si="151"/>
        <v>0</v>
      </c>
      <c r="P660" s="28">
        <f t="shared" si="151"/>
        <v>0</v>
      </c>
      <c r="Q660" s="28">
        <f t="shared" si="151"/>
        <v>0</v>
      </c>
      <c r="R660" s="28">
        <f t="shared" si="151"/>
        <v>0</v>
      </c>
      <c r="S660" s="28">
        <f t="shared" si="151"/>
        <v>0</v>
      </c>
      <c r="T660" s="28">
        <f t="shared" si="151"/>
        <v>0</v>
      </c>
      <c r="U660" s="28">
        <f t="shared" si="151"/>
        <v>0</v>
      </c>
      <c r="V660" s="28">
        <f t="shared" si="151"/>
        <v>0</v>
      </c>
      <c r="W660" s="28">
        <f t="shared" si="151"/>
        <v>0</v>
      </c>
      <c r="X660" s="28">
        <f t="shared" si="151"/>
        <v>0</v>
      </c>
      <c r="Y660" s="28">
        <f t="shared" si="151"/>
        <v>0</v>
      </c>
      <c r="Z660" s="28">
        <f t="shared" si="151"/>
        <v>0</v>
      </c>
      <c r="AA660" s="28">
        <f t="shared" si="151"/>
        <v>0</v>
      </c>
      <c r="AB660" s="28">
        <f t="shared" si="151"/>
        <v>0</v>
      </c>
      <c r="AC660" s="28">
        <f t="shared" si="151"/>
        <v>0</v>
      </c>
      <c r="AD660" s="28">
        <f t="shared" si="151"/>
        <v>0</v>
      </c>
      <c r="AE660" s="28">
        <f t="shared" si="15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2">+C633</f>
        <v>0</v>
      </c>
      <c r="D661" s="28">
        <f t="shared" si="152"/>
        <v>0</v>
      </c>
      <c r="E661" s="28">
        <f t="shared" si="152"/>
        <v>0</v>
      </c>
      <c r="F661" s="28">
        <f t="shared" si="152"/>
        <v>0</v>
      </c>
      <c r="G661" s="28">
        <f t="shared" si="152"/>
        <v>0</v>
      </c>
      <c r="H661" s="28">
        <f t="shared" si="152"/>
        <v>0</v>
      </c>
      <c r="I661" s="28">
        <f t="shared" si="152"/>
        <v>0</v>
      </c>
      <c r="J661" s="28">
        <f t="shared" si="152"/>
        <v>0</v>
      </c>
      <c r="K661" s="28">
        <f t="shared" si="152"/>
        <v>0</v>
      </c>
      <c r="L661" s="28">
        <f t="shared" si="152"/>
        <v>0</v>
      </c>
      <c r="M661" s="28">
        <f t="shared" si="152"/>
        <v>0</v>
      </c>
      <c r="N661" s="28">
        <f t="shared" si="152"/>
        <v>0</v>
      </c>
      <c r="O661" s="28">
        <f t="shared" si="152"/>
        <v>0</v>
      </c>
      <c r="P661" s="28">
        <f t="shared" si="152"/>
        <v>0</v>
      </c>
      <c r="Q661" s="28">
        <f t="shared" si="152"/>
        <v>0</v>
      </c>
      <c r="R661" s="28">
        <f t="shared" si="152"/>
        <v>0</v>
      </c>
      <c r="S661" s="28">
        <f t="shared" si="152"/>
        <v>0</v>
      </c>
      <c r="T661" s="28">
        <f t="shared" si="152"/>
        <v>0</v>
      </c>
      <c r="U661" s="28">
        <f t="shared" si="152"/>
        <v>0</v>
      </c>
      <c r="V661" s="28">
        <f t="shared" si="152"/>
        <v>0</v>
      </c>
      <c r="W661" s="28">
        <f t="shared" si="152"/>
        <v>0</v>
      </c>
      <c r="X661" s="28">
        <f t="shared" si="152"/>
        <v>0</v>
      </c>
      <c r="Y661" s="28">
        <f t="shared" si="152"/>
        <v>0</v>
      </c>
      <c r="Z661" s="28">
        <f t="shared" si="152"/>
        <v>0</v>
      </c>
      <c r="AA661" s="28">
        <f t="shared" si="152"/>
        <v>0</v>
      </c>
      <c r="AB661" s="28">
        <f t="shared" si="152"/>
        <v>0</v>
      </c>
      <c r="AC661" s="28">
        <f t="shared" si="152"/>
        <v>0</v>
      </c>
      <c r="AD661" s="28">
        <f t="shared" si="152"/>
        <v>0</v>
      </c>
      <c r="AE661" s="28">
        <f t="shared" si="152"/>
        <v>0</v>
      </c>
    </row>
  </sheetData>
  <conditionalFormatting sqref="C2:AC2">
    <cfRule type="cellIs" dxfId="343" priority="247" operator="equal">
      <formula>0</formula>
    </cfRule>
  </conditionalFormatting>
  <conditionalFormatting sqref="AD2:AE2">
    <cfRule type="cellIs" dxfId="342" priority="111" operator="equal">
      <formula>0</formula>
    </cfRule>
  </conditionalFormatting>
  <conditionalFormatting sqref="A425:B426 A430:B431 A434:B437 A427:A429">
    <cfRule type="cellIs" dxfId="341" priority="77" operator="lessThan">
      <formula>0</formula>
    </cfRule>
  </conditionalFormatting>
  <conditionalFormatting sqref="A432:B433">
    <cfRule type="cellIs" dxfId="340" priority="76" operator="lessThan">
      <formula>0</formula>
    </cfRule>
  </conditionalFormatting>
  <conditionalFormatting sqref="B555 A576:B581">
    <cfRule type="cellIs" dxfId="339" priority="75" operator="lessThan">
      <formula>0</formula>
    </cfRule>
  </conditionalFormatting>
  <conditionalFormatting sqref="A633:B638 B624">
    <cfRule type="cellIs" dxfId="338" priority="74" operator="lessThan">
      <formula>0</formula>
    </cfRule>
  </conditionalFormatting>
  <conditionalFormatting sqref="A661:B661">
    <cfRule type="cellIs" dxfId="337" priority="73" operator="lessThan">
      <formula>0</formula>
    </cfRule>
  </conditionalFormatting>
  <conditionalFormatting sqref="B659:B660">
    <cfRule type="cellIs" dxfId="336" priority="72" operator="lessThan">
      <formula>0</formula>
    </cfRule>
  </conditionalFormatting>
  <conditionalFormatting sqref="B613">
    <cfRule type="cellIs" dxfId="335" priority="71" operator="lessThan">
      <formula>0</formula>
    </cfRule>
  </conditionalFormatting>
  <conditionalFormatting sqref="C434:C437 C425:C431">
    <cfRule type="cellIs" dxfId="334" priority="70" operator="lessThan">
      <formula>0</formula>
    </cfRule>
  </conditionalFormatting>
  <conditionalFormatting sqref="C613">
    <cfRule type="cellIs" dxfId="333" priority="69" operator="lessThan">
      <formula>0</formula>
    </cfRule>
  </conditionalFormatting>
  <conditionalFormatting sqref="C432:C433">
    <cfRule type="cellIs" dxfId="332" priority="68" operator="lessThan">
      <formula>0</formula>
    </cfRule>
  </conditionalFormatting>
  <conditionalFormatting sqref="C555:C581">
    <cfRule type="cellIs" dxfId="331" priority="67" operator="lessThan">
      <formula>0</formula>
    </cfRule>
  </conditionalFormatting>
  <conditionalFormatting sqref="C624:C638">
    <cfRule type="cellIs" dxfId="330" priority="66" operator="lessThan">
      <formula>0</formula>
    </cfRule>
  </conditionalFormatting>
  <conditionalFormatting sqref="C659">
    <cfRule type="cellIs" dxfId="329" priority="65" operator="lessThan">
      <formula>0</formula>
    </cfRule>
  </conditionalFormatting>
  <conditionalFormatting sqref="C660">
    <cfRule type="cellIs" dxfId="328" priority="64" operator="lessThan">
      <formula>0</formula>
    </cfRule>
  </conditionalFormatting>
  <conditionalFormatting sqref="C661">
    <cfRule type="cellIs" dxfId="327" priority="63" operator="lessThan">
      <formula>0</formula>
    </cfRule>
  </conditionalFormatting>
  <conditionalFormatting sqref="C609">
    <cfRule type="cellIs" dxfId="326" priority="62" operator="lessThan">
      <formula>0</formula>
    </cfRule>
  </conditionalFormatting>
  <conditionalFormatting sqref="C610">
    <cfRule type="cellIs" dxfId="325" priority="61" operator="lessThan">
      <formula>0</formula>
    </cfRule>
  </conditionalFormatting>
  <conditionalFormatting sqref="C611">
    <cfRule type="cellIs" dxfId="324" priority="60" operator="lessThan">
      <formula>0</formula>
    </cfRule>
  </conditionalFormatting>
  <conditionalFormatting sqref="C606:C607">
    <cfRule type="cellIs" dxfId="323" priority="59" operator="lessThan">
      <formula>0</formula>
    </cfRule>
  </conditionalFormatting>
  <conditionalFormatting sqref="C191:C210 C212:C225 C227:C270 C273:C278 C280:C286 C292:C296">
    <cfRule type="cellIs" dxfId="322" priority="58" operator="lessThan">
      <formula>0</formula>
    </cfRule>
  </conditionalFormatting>
  <conditionalFormatting sqref="C271">
    <cfRule type="cellIs" dxfId="321" priority="57" operator="lessThan">
      <formula>0</formula>
    </cfRule>
  </conditionalFormatting>
  <conditionalFormatting sqref="C287">
    <cfRule type="cellIs" dxfId="320" priority="56" operator="lessThan">
      <formula>0</formula>
    </cfRule>
  </conditionalFormatting>
  <conditionalFormatting sqref="C291">
    <cfRule type="cellIs" dxfId="319" priority="55" operator="lessThan">
      <formula>0</formula>
    </cfRule>
  </conditionalFormatting>
  <conditionalFormatting sqref="C226">
    <cfRule type="cellIs" dxfId="318" priority="53" operator="lessThan">
      <formula>0</formula>
    </cfRule>
  </conditionalFormatting>
  <conditionalFormatting sqref="C211">
    <cfRule type="cellIs" dxfId="317" priority="54" operator="lessThan">
      <formula>0</formula>
    </cfRule>
  </conditionalFormatting>
  <conditionalFormatting sqref="C272">
    <cfRule type="cellIs" dxfId="316" priority="52" operator="lessThan">
      <formula>0</formula>
    </cfRule>
  </conditionalFormatting>
  <conditionalFormatting sqref="C279">
    <cfRule type="cellIs" dxfId="315" priority="51" operator="lessThan">
      <formula>0</formula>
    </cfRule>
  </conditionalFormatting>
  <conditionalFormatting sqref="C288:C290">
    <cfRule type="cellIs" dxfId="314" priority="50" operator="lessThan">
      <formula>0</formula>
    </cfRule>
  </conditionalFormatting>
  <conditionalFormatting sqref="C297:C354 C356:C424">
    <cfRule type="cellIs" dxfId="313" priority="49" operator="lessThan">
      <formula>0</formula>
    </cfRule>
  </conditionalFormatting>
  <conditionalFormatting sqref="C526:C554">
    <cfRule type="cellIs" dxfId="312" priority="48" operator="lessThan">
      <formula>0</formula>
    </cfRule>
  </conditionalFormatting>
  <conditionalFormatting sqref="C524:C525">
    <cfRule type="cellIs" dxfId="311" priority="47" operator="lessThan">
      <formula>0</formula>
    </cfRule>
  </conditionalFormatting>
  <conditionalFormatting sqref="C614:C623">
    <cfRule type="cellIs" dxfId="310" priority="46" operator="lessThan">
      <formula>0</formula>
    </cfRule>
  </conditionalFormatting>
  <conditionalFormatting sqref="C355">
    <cfRule type="cellIs" dxfId="309" priority="45" operator="lessThan">
      <formula>0</formula>
    </cfRule>
  </conditionalFormatting>
  <conditionalFormatting sqref="C453">
    <cfRule type="cellIs" dxfId="308" priority="44" operator="lessThan">
      <formula>0</formula>
    </cfRule>
  </conditionalFormatting>
  <conditionalFormatting sqref="C453">
    <cfRule type="cellIs" dxfId="307" priority="42" operator="equal">
      <formula>0</formula>
    </cfRule>
    <cfRule type="cellIs" dxfId="306" priority="43" operator="equal">
      <formula>0</formula>
    </cfRule>
  </conditionalFormatting>
  <conditionalFormatting sqref="C597">
    <cfRule type="cellIs" dxfId="305" priority="41" operator="lessThan">
      <formula>0</formula>
    </cfRule>
  </conditionalFormatting>
  <conditionalFormatting sqref="C597">
    <cfRule type="cellIs" dxfId="304" priority="39" operator="equal">
      <formula>0</formula>
    </cfRule>
    <cfRule type="cellIs" dxfId="303" priority="40" operator="equal">
      <formula>0</formula>
    </cfRule>
  </conditionalFormatting>
  <conditionalFormatting sqref="C654">
    <cfRule type="cellIs" dxfId="302" priority="38" operator="lessThan">
      <formula>0</formula>
    </cfRule>
  </conditionalFormatting>
  <conditionalFormatting sqref="C654">
    <cfRule type="cellIs" dxfId="301" priority="36" operator="equal">
      <formula>0</formula>
    </cfRule>
    <cfRule type="cellIs" dxfId="300" priority="37" operator="equal">
      <formula>0</formula>
    </cfRule>
  </conditionalFormatting>
  <conditionalFormatting sqref="D434:AE437 D425:AE431">
    <cfRule type="cellIs" dxfId="299" priority="35" operator="lessThan">
      <formula>0</formula>
    </cfRule>
  </conditionalFormatting>
  <conditionalFormatting sqref="D613:AE613">
    <cfRule type="cellIs" dxfId="298" priority="34" operator="lessThan">
      <formula>0</formula>
    </cfRule>
  </conditionalFormatting>
  <conditionalFormatting sqref="D432:AE433">
    <cfRule type="cellIs" dxfId="297" priority="33" operator="lessThan">
      <formula>0</formula>
    </cfRule>
  </conditionalFormatting>
  <conditionalFormatting sqref="D555:AE581">
    <cfRule type="cellIs" dxfId="296" priority="32" operator="lessThan">
      <formula>0</formula>
    </cfRule>
  </conditionalFormatting>
  <conditionalFormatting sqref="D624:AE638">
    <cfRule type="cellIs" dxfId="295" priority="31" operator="lessThan">
      <formula>0</formula>
    </cfRule>
  </conditionalFormatting>
  <conditionalFormatting sqref="D659:AE659">
    <cfRule type="cellIs" dxfId="294" priority="30" operator="lessThan">
      <formula>0</formula>
    </cfRule>
  </conditionalFormatting>
  <conditionalFormatting sqref="D660:AE660">
    <cfRule type="cellIs" dxfId="293" priority="29" operator="lessThan">
      <formula>0</formula>
    </cfRule>
  </conditionalFormatting>
  <conditionalFormatting sqref="D661:AE661">
    <cfRule type="cellIs" dxfId="292" priority="28" operator="lessThan">
      <formula>0</formula>
    </cfRule>
  </conditionalFormatting>
  <conditionalFormatting sqref="D609:AE609">
    <cfRule type="cellIs" dxfId="291" priority="27" operator="lessThan">
      <formula>0</formula>
    </cfRule>
  </conditionalFormatting>
  <conditionalFormatting sqref="D610:AE610">
    <cfRule type="cellIs" dxfId="290" priority="26" operator="lessThan">
      <formula>0</formula>
    </cfRule>
  </conditionalFormatting>
  <conditionalFormatting sqref="D611:AE611">
    <cfRule type="cellIs" dxfId="289" priority="25" operator="lessThan">
      <formula>0</formula>
    </cfRule>
  </conditionalFormatting>
  <conditionalFormatting sqref="D606:AE607">
    <cfRule type="cellIs" dxfId="288" priority="24" operator="lessThan">
      <formula>0</formula>
    </cfRule>
  </conditionalFormatting>
  <conditionalFormatting sqref="D191:AE210 D212:AE225 D227:AE270 D273:AE278 D280:AE286 D292:AE296">
    <cfRule type="cellIs" dxfId="287" priority="23" operator="lessThan">
      <formula>0</formula>
    </cfRule>
  </conditionalFormatting>
  <conditionalFormatting sqref="D271:AE271">
    <cfRule type="cellIs" dxfId="286" priority="22" operator="lessThan">
      <formula>0</formula>
    </cfRule>
  </conditionalFormatting>
  <conditionalFormatting sqref="D287:AE287">
    <cfRule type="cellIs" dxfId="285" priority="21" operator="lessThan">
      <formula>0</formula>
    </cfRule>
  </conditionalFormatting>
  <conditionalFormatting sqref="D291:AE291">
    <cfRule type="cellIs" dxfId="284" priority="20" operator="lessThan">
      <formula>0</formula>
    </cfRule>
  </conditionalFormatting>
  <conditionalFormatting sqref="D226:AE226">
    <cfRule type="cellIs" dxfId="283" priority="18" operator="lessThan">
      <formula>0</formula>
    </cfRule>
  </conditionalFormatting>
  <conditionalFormatting sqref="D211:AE211">
    <cfRule type="cellIs" dxfId="282" priority="19" operator="lessThan">
      <formula>0</formula>
    </cfRule>
  </conditionalFormatting>
  <conditionalFormatting sqref="D272:AE272">
    <cfRule type="cellIs" dxfId="281" priority="17" operator="lessThan">
      <formula>0</formula>
    </cfRule>
  </conditionalFormatting>
  <conditionalFormatting sqref="D279:AE279">
    <cfRule type="cellIs" dxfId="280" priority="16" operator="lessThan">
      <formula>0</formula>
    </cfRule>
  </conditionalFormatting>
  <conditionalFormatting sqref="D288:AE290">
    <cfRule type="cellIs" dxfId="279" priority="15" operator="lessThan">
      <formula>0</formula>
    </cfRule>
  </conditionalFormatting>
  <conditionalFormatting sqref="D297:AE354 D356:AE424">
    <cfRule type="cellIs" dxfId="278" priority="14" operator="lessThan">
      <formula>0</formula>
    </cfRule>
  </conditionalFormatting>
  <conditionalFormatting sqref="D526:AE554">
    <cfRule type="cellIs" dxfId="277" priority="13" operator="lessThan">
      <formula>0</formula>
    </cfRule>
  </conditionalFormatting>
  <conditionalFormatting sqref="D524:AE525">
    <cfRule type="cellIs" dxfId="276" priority="12" operator="lessThan">
      <formula>0</formula>
    </cfRule>
  </conditionalFormatting>
  <conditionalFormatting sqref="D614:AE623">
    <cfRule type="cellIs" dxfId="275" priority="11" operator="lessThan">
      <formula>0</formula>
    </cfRule>
  </conditionalFormatting>
  <conditionalFormatting sqref="D355:AE355">
    <cfRule type="cellIs" dxfId="274" priority="10" operator="lessThan">
      <formula>0</formula>
    </cfRule>
  </conditionalFormatting>
  <conditionalFormatting sqref="D453:AE453">
    <cfRule type="cellIs" dxfId="273" priority="9" operator="lessThan">
      <formula>0</formula>
    </cfRule>
  </conditionalFormatting>
  <conditionalFormatting sqref="D453:AE453">
    <cfRule type="cellIs" dxfId="272" priority="7" operator="equal">
      <formula>0</formula>
    </cfRule>
    <cfRule type="cellIs" dxfId="271" priority="8" operator="equal">
      <formula>0</formula>
    </cfRule>
  </conditionalFormatting>
  <conditionalFormatting sqref="D597:AE597">
    <cfRule type="cellIs" dxfId="270" priority="6" operator="lessThan">
      <formula>0</formula>
    </cfRule>
  </conditionalFormatting>
  <conditionalFormatting sqref="D597:AE597">
    <cfRule type="cellIs" dxfId="269" priority="4" operator="equal">
      <formula>0</formula>
    </cfRule>
    <cfRule type="cellIs" dxfId="268" priority="5" operator="equal">
      <formula>0</formula>
    </cfRule>
  </conditionalFormatting>
  <conditionalFormatting sqref="D654:AE654">
    <cfRule type="cellIs" dxfId="267" priority="3" operator="lessThan">
      <formula>0</formula>
    </cfRule>
  </conditionalFormatting>
  <conditionalFormatting sqref="D654:AE654">
    <cfRule type="cellIs" dxfId="266" priority="1" operator="equal">
      <formula>0</formula>
    </cfRule>
    <cfRule type="cellIs" dxfId="265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C1" zoomScale="70" zoomScaleNormal="70" workbookViewId="0">
      <selection activeCell="C2" sqref="C2:AG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0">+D145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2">+D155+D156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3">+C174+C178+C182</f>
        <v>0</v>
      </c>
      <c r="D173" s="21">
        <f t="shared" si="33"/>
        <v>0</v>
      </c>
      <c r="E173" s="21">
        <f t="shared" si="33"/>
        <v>0</v>
      </c>
      <c r="F173" s="21">
        <f t="shared" si="33"/>
        <v>0</v>
      </c>
      <c r="G173" s="21">
        <f t="shared" si="33"/>
        <v>0</v>
      </c>
      <c r="H173" s="21">
        <f t="shared" si="33"/>
        <v>0</v>
      </c>
      <c r="I173" s="21">
        <f t="shared" si="33"/>
        <v>0</v>
      </c>
      <c r="J173" s="21">
        <f t="shared" si="33"/>
        <v>0</v>
      </c>
      <c r="K173" s="21">
        <f t="shared" si="33"/>
        <v>0</v>
      </c>
      <c r="L173" s="21">
        <f t="shared" si="33"/>
        <v>0</v>
      </c>
      <c r="M173" s="21">
        <f t="shared" si="33"/>
        <v>0</v>
      </c>
      <c r="N173" s="21">
        <f t="shared" si="33"/>
        <v>0</v>
      </c>
      <c r="O173" s="21">
        <f t="shared" si="33"/>
        <v>0</v>
      </c>
      <c r="P173" s="21">
        <f t="shared" si="33"/>
        <v>0</v>
      </c>
      <c r="Q173" s="21">
        <f t="shared" si="33"/>
        <v>0</v>
      </c>
      <c r="R173" s="21">
        <f t="shared" si="33"/>
        <v>0</v>
      </c>
      <c r="S173" s="21">
        <f t="shared" si="33"/>
        <v>0</v>
      </c>
      <c r="T173" s="21">
        <f t="shared" si="33"/>
        <v>0</v>
      </c>
      <c r="U173" s="21">
        <f t="shared" si="33"/>
        <v>0</v>
      </c>
      <c r="V173" s="21">
        <f t="shared" si="33"/>
        <v>0</v>
      </c>
      <c r="W173" s="21">
        <f t="shared" si="33"/>
        <v>0</v>
      </c>
      <c r="X173" s="21">
        <f t="shared" si="33"/>
        <v>0</v>
      </c>
      <c r="Y173" s="21">
        <f t="shared" si="33"/>
        <v>0</v>
      </c>
      <c r="Z173" s="21">
        <f t="shared" si="33"/>
        <v>0</v>
      </c>
      <c r="AA173" s="21">
        <f t="shared" si="33"/>
        <v>0</v>
      </c>
      <c r="AB173" s="21">
        <f t="shared" si="33"/>
        <v>0</v>
      </c>
      <c r="AC173" s="21">
        <f t="shared" si="33"/>
        <v>0</v>
      </c>
      <c r="AD173" s="21">
        <f t="shared" si="33"/>
        <v>0</v>
      </c>
      <c r="AE173" s="21">
        <f t="shared" si="33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4">+D175+D176+D177</f>
        <v>0</v>
      </c>
      <c r="E174" s="21">
        <f t="shared" si="34"/>
        <v>0</v>
      </c>
      <c r="F174" s="21">
        <f t="shared" si="34"/>
        <v>0</v>
      </c>
      <c r="G174" s="21">
        <f t="shared" si="34"/>
        <v>0</v>
      </c>
      <c r="H174" s="21">
        <f t="shared" si="34"/>
        <v>0</v>
      </c>
      <c r="I174" s="21">
        <f t="shared" si="34"/>
        <v>0</v>
      </c>
      <c r="J174" s="21">
        <f t="shared" si="34"/>
        <v>0</v>
      </c>
      <c r="K174" s="21">
        <f t="shared" si="34"/>
        <v>0</v>
      </c>
      <c r="L174" s="21">
        <f t="shared" si="34"/>
        <v>0</v>
      </c>
      <c r="M174" s="21">
        <f t="shared" si="34"/>
        <v>0</v>
      </c>
      <c r="N174" s="21">
        <f t="shared" si="34"/>
        <v>0</v>
      </c>
      <c r="O174" s="21">
        <f t="shared" si="34"/>
        <v>0</v>
      </c>
      <c r="P174" s="21">
        <f t="shared" si="34"/>
        <v>0</v>
      </c>
      <c r="Q174" s="21">
        <f t="shared" si="34"/>
        <v>0</v>
      </c>
      <c r="R174" s="21">
        <f t="shared" si="34"/>
        <v>0</v>
      </c>
      <c r="S174" s="21">
        <f t="shared" si="34"/>
        <v>0</v>
      </c>
      <c r="T174" s="21">
        <f t="shared" si="34"/>
        <v>0</v>
      </c>
      <c r="U174" s="21">
        <f t="shared" si="34"/>
        <v>0</v>
      </c>
      <c r="V174" s="21">
        <f t="shared" si="34"/>
        <v>0</v>
      </c>
      <c r="W174" s="21">
        <f t="shared" si="34"/>
        <v>0</v>
      </c>
      <c r="X174" s="21">
        <f t="shared" si="34"/>
        <v>0</v>
      </c>
      <c r="Y174" s="21">
        <f t="shared" si="34"/>
        <v>0</v>
      </c>
      <c r="Z174" s="21">
        <f t="shared" si="34"/>
        <v>0</v>
      </c>
      <c r="AA174" s="21">
        <f t="shared" si="34"/>
        <v>0</v>
      </c>
      <c r="AB174" s="21">
        <f t="shared" si="34"/>
        <v>0</v>
      </c>
      <c r="AC174" s="21">
        <f t="shared" si="34"/>
        <v>0</v>
      </c>
      <c r="AD174" s="21">
        <f t="shared" si="34"/>
        <v>0</v>
      </c>
      <c r="AE174" s="21">
        <f t="shared" si="34"/>
        <v>0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5">+D179+D180+D181</f>
        <v>0</v>
      </c>
      <c r="E178" s="21">
        <f t="shared" si="35"/>
        <v>0</v>
      </c>
      <c r="F178" s="21">
        <f t="shared" si="35"/>
        <v>0</v>
      </c>
      <c r="G178" s="21">
        <f t="shared" si="35"/>
        <v>0</v>
      </c>
      <c r="H178" s="21">
        <f t="shared" si="35"/>
        <v>0</v>
      </c>
      <c r="I178" s="21">
        <f t="shared" si="35"/>
        <v>0</v>
      </c>
      <c r="J178" s="21">
        <f t="shared" si="35"/>
        <v>0</v>
      </c>
      <c r="K178" s="21">
        <f t="shared" si="35"/>
        <v>0</v>
      </c>
      <c r="L178" s="21">
        <f t="shared" si="35"/>
        <v>0</v>
      </c>
      <c r="M178" s="21">
        <f t="shared" si="35"/>
        <v>0</v>
      </c>
      <c r="N178" s="21">
        <f t="shared" si="35"/>
        <v>0</v>
      </c>
      <c r="O178" s="21">
        <f t="shared" si="35"/>
        <v>0</v>
      </c>
      <c r="P178" s="21">
        <f t="shared" si="35"/>
        <v>0</v>
      </c>
      <c r="Q178" s="21">
        <f t="shared" si="35"/>
        <v>0</v>
      </c>
      <c r="R178" s="21">
        <f t="shared" si="35"/>
        <v>0</v>
      </c>
      <c r="S178" s="21">
        <f t="shared" si="35"/>
        <v>0</v>
      </c>
      <c r="T178" s="21">
        <f t="shared" si="35"/>
        <v>0</v>
      </c>
      <c r="U178" s="21">
        <f t="shared" si="35"/>
        <v>0</v>
      </c>
      <c r="V178" s="21">
        <f t="shared" si="35"/>
        <v>0</v>
      </c>
      <c r="W178" s="21">
        <f t="shared" si="35"/>
        <v>0</v>
      </c>
      <c r="X178" s="21">
        <f t="shared" si="35"/>
        <v>0</v>
      </c>
      <c r="Y178" s="21">
        <f t="shared" si="35"/>
        <v>0</v>
      </c>
      <c r="Z178" s="21">
        <f t="shared" si="35"/>
        <v>0</v>
      </c>
      <c r="AA178" s="21">
        <f t="shared" si="35"/>
        <v>0</v>
      </c>
      <c r="AB178" s="21">
        <f t="shared" si="35"/>
        <v>0</v>
      </c>
      <c r="AC178" s="21">
        <f t="shared" si="35"/>
        <v>0</v>
      </c>
      <c r="AD178" s="21">
        <f t="shared" si="35"/>
        <v>0</v>
      </c>
      <c r="AE178" s="21">
        <f t="shared" si="35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0</v>
      </c>
      <c r="D455" s="28">
        <f t="shared" si="94"/>
        <v>0</v>
      </c>
      <c r="E455" s="28">
        <f t="shared" si="94"/>
        <v>0</v>
      </c>
      <c r="F455" s="28">
        <f t="shared" si="94"/>
        <v>0</v>
      </c>
      <c r="G455" s="28">
        <f t="shared" si="94"/>
        <v>0</v>
      </c>
      <c r="H455" s="28">
        <f t="shared" si="94"/>
        <v>0</v>
      </c>
      <c r="I455" s="28">
        <f t="shared" si="94"/>
        <v>0</v>
      </c>
      <c r="J455" s="28">
        <f t="shared" si="94"/>
        <v>0</v>
      </c>
      <c r="K455" s="28">
        <f t="shared" si="94"/>
        <v>0</v>
      </c>
      <c r="L455" s="28">
        <f t="shared" si="94"/>
        <v>0</v>
      </c>
      <c r="M455" s="28">
        <f t="shared" si="94"/>
        <v>0</v>
      </c>
      <c r="N455" s="28">
        <f t="shared" si="94"/>
        <v>0</v>
      </c>
      <c r="O455" s="28">
        <f t="shared" si="94"/>
        <v>0</v>
      </c>
      <c r="P455" s="28">
        <f t="shared" si="94"/>
        <v>0</v>
      </c>
      <c r="Q455" s="28">
        <f t="shared" si="94"/>
        <v>0</v>
      </c>
      <c r="R455" s="28">
        <f t="shared" si="94"/>
        <v>0</v>
      </c>
      <c r="S455" s="28">
        <f t="shared" si="94"/>
        <v>0</v>
      </c>
      <c r="T455" s="28">
        <f t="shared" si="94"/>
        <v>0</v>
      </c>
      <c r="U455" s="28">
        <f t="shared" si="94"/>
        <v>0</v>
      </c>
      <c r="V455" s="28">
        <f t="shared" si="94"/>
        <v>0</v>
      </c>
      <c r="W455" s="28">
        <f t="shared" si="94"/>
        <v>0</v>
      </c>
      <c r="X455" s="28">
        <f t="shared" si="94"/>
        <v>0</v>
      </c>
      <c r="Y455" s="28">
        <f t="shared" si="94"/>
        <v>0</v>
      </c>
      <c r="Z455" s="28">
        <f t="shared" si="94"/>
        <v>0</v>
      </c>
      <c r="AA455" s="28">
        <f t="shared" si="94"/>
        <v>0</v>
      </c>
      <c r="AB455" s="28">
        <f t="shared" si="94"/>
        <v>0</v>
      </c>
      <c r="AC455" s="28">
        <f t="shared" si="94"/>
        <v>0</v>
      </c>
      <c r="AD455" s="28">
        <f t="shared" si="94"/>
        <v>0</v>
      </c>
      <c r="AE455" s="28">
        <f t="shared" si="94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0</v>
      </c>
      <c r="D471" s="28">
        <f t="shared" si="99"/>
        <v>0</v>
      </c>
      <c r="E471" s="28">
        <f t="shared" si="99"/>
        <v>0</v>
      </c>
      <c r="F471" s="28">
        <f t="shared" si="99"/>
        <v>0</v>
      </c>
      <c r="G471" s="28">
        <f t="shared" si="99"/>
        <v>0</v>
      </c>
      <c r="H471" s="28">
        <f t="shared" si="99"/>
        <v>0</v>
      </c>
      <c r="I471" s="28">
        <f t="shared" si="99"/>
        <v>0</v>
      </c>
      <c r="J471" s="28">
        <f t="shared" si="99"/>
        <v>0</v>
      </c>
      <c r="K471" s="28">
        <f t="shared" si="99"/>
        <v>0</v>
      </c>
      <c r="L471" s="28">
        <f t="shared" si="99"/>
        <v>0</v>
      </c>
      <c r="M471" s="28">
        <f t="shared" si="99"/>
        <v>0</v>
      </c>
      <c r="N471" s="28">
        <f t="shared" si="99"/>
        <v>0</v>
      </c>
      <c r="O471" s="28">
        <f t="shared" si="99"/>
        <v>0</v>
      </c>
      <c r="P471" s="28">
        <f t="shared" si="99"/>
        <v>0</v>
      </c>
      <c r="Q471" s="28">
        <f t="shared" si="99"/>
        <v>0</v>
      </c>
      <c r="R471" s="28">
        <f t="shared" si="99"/>
        <v>0</v>
      </c>
      <c r="S471" s="28">
        <f t="shared" si="99"/>
        <v>0</v>
      </c>
      <c r="T471" s="28">
        <f t="shared" si="99"/>
        <v>0</v>
      </c>
      <c r="U471" s="28">
        <f t="shared" si="99"/>
        <v>0</v>
      </c>
      <c r="V471" s="28">
        <f t="shared" si="99"/>
        <v>0</v>
      </c>
      <c r="W471" s="28">
        <f t="shared" si="99"/>
        <v>0</v>
      </c>
      <c r="X471" s="28">
        <f t="shared" si="99"/>
        <v>0</v>
      </c>
      <c r="Y471" s="28">
        <f t="shared" si="99"/>
        <v>0</v>
      </c>
      <c r="Z471" s="28">
        <f t="shared" si="99"/>
        <v>0</v>
      </c>
      <c r="AA471" s="28">
        <f t="shared" si="99"/>
        <v>0</v>
      </c>
      <c r="AB471" s="28">
        <f t="shared" si="99"/>
        <v>0</v>
      </c>
      <c r="AC471" s="28">
        <f t="shared" si="99"/>
        <v>0</v>
      </c>
      <c r="AD471" s="28">
        <f t="shared" si="99"/>
        <v>0</v>
      </c>
      <c r="AE471" s="28">
        <f t="shared" si="99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2">+D493</f>
        <v>0</v>
      </c>
      <c r="E489" s="21">
        <f t="shared" si="102"/>
        <v>0</v>
      </c>
      <c r="F489" s="21">
        <f t="shared" si="102"/>
        <v>0</v>
      </c>
      <c r="G489" s="21">
        <f t="shared" si="102"/>
        <v>0</v>
      </c>
      <c r="H489" s="21">
        <f t="shared" si="102"/>
        <v>0</v>
      </c>
      <c r="I489" s="21">
        <f t="shared" si="102"/>
        <v>0</v>
      </c>
      <c r="J489" s="21">
        <f t="shared" si="102"/>
        <v>0</v>
      </c>
      <c r="K489" s="21">
        <f t="shared" si="102"/>
        <v>0</v>
      </c>
      <c r="L489" s="21">
        <f t="shared" si="102"/>
        <v>0</v>
      </c>
      <c r="M489" s="21">
        <f t="shared" si="102"/>
        <v>0</v>
      </c>
      <c r="N489" s="21">
        <f t="shared" si="102"/>
        <v>0</v>
      </c>
      <c r="O489" s="21">
        <f t="shared" si="102"/>
        <v>0</v>
      </c>
      <c r="P489" s="21">
        <f t="shared" si="102"/>
        <v>0</v>
      </c>
      <c r="Q489" s="21">
        <f t="shared" si="102"/>
        <v>0</v>
      </c>
      <c r="R489" s="21">
        <f t="shared" si="102"/>
        <v>0</v>
      </c>
      <c r="S489" s="21">
        <f t="shared" si="102"/>
        <v>0</v>
      </c>
      <c r="T489" s="21">
        <f t="shared" si="102"/>
        <v>0</v>
      </c>
      <c r="U489" s="21">
        <f t="shared" si="102"/>
        <v>0</v>
      </c>
      <c r="V489" s="21">
        <f t="shared" si="102"/>
        <v>0</v>
      </c>
      <c r="W489" s="21">
        <f t="shared" si="102"/>
        <v>0</v>
      </c>
      <c r="X489" s="21">
        <f t="shared" si="102"/>
        <v>0</v>
      </c>
      <c r="Y489" s="21">
        <f t="shared" si="102"/>
        <v>0</v>
      </c>
      <c r="Z489" s="21">
        <f t="shared" si="102"/>
        <v>0</v>
      </c>
      <c r="AA489" s="21">
        <f t="shared" si="102"/>
        <v>0</v>
      </c>
      <c r="AB489" s="21">
        <f t="shared" si="102"/>
        <v>0</v>
      </c>
      <c r="AC489" s="21">
        <f t="shared" si="102"/>
        <v>0</v>
      </c>
      <c r="AD489" s="21">
        <f t="shared" si="102"/>
        <v>0</v>
      </c>
      <c r="AE489" s="21">
        <f t="shared" si="102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3">+D145</f>
        <v>0</v>
      </c>
      <c r="E493" s="37">
        <f t="shared" si="103"/>
        <v>0</v>
      </c>
      <c r="F493" s="37">
        <f t="shared" si="103"/>
        <v>0</v>
      </c>
      <c r="G493" s="37">
        <f t="shared" si="103"/>
        <v>0</v>
      </c>
      <c r="H493" s="37">
        <f t="shared" si="103"/>
        <v>0</v>
      </c>
      <c r="I493" s="37">
        <f t="shared" si="103"/>
        <v>0</v>
      </c>
      <c r="J493" s="37">
        <f t="shared" si="103"/>
        <v>0</v>
      </c>
      <c r="K493" s="37">
        <f t="shared" si="103"/>
        <v>0</v>
      </c>
      <c r="L493" s="37">
        <f t="shared" si="103"/>
        <v>0</v>
      </c>
      <c r="M493" s="37">
        <f t="shared" si="103"/>
        <v>0</v>
      </c>
      <c r="N493" s="37">
        <f t="shared" si="103"/>
        <v>0</v>
      </c>
      <c r="O493" s="37">
        <f t="shared" si="103"/>
        <v>0</v>
      </c>
      <c r="P493" s="37">
        <f t="shared" si="103"/>
        <v>0</v>
      </c>
      <c r="Q493" s="37">
        <f t="shared" si="103"/>
        <v>0</v>
      </c>
      <c r="R493" s="37">
        <f t="shared" si="103"/>
        <v>0</v>
      </c>
      <c r="S493" s="37">
        <f t="shared" si="103"/>
        <v>0</v>
      </c>
      <c r="T493" s="37">
        <f t="shared" si="103"/>
        <v>0</v>
      </c>
      <c r="U493" s="37">
        <f t="shared" si="103"/>
        <v>0</v>
      </c>
      <c r="V493" s="37">
        <f t="shared" si="103"/>
        <v>0</v>
      </c>
      <c r="W493" s="37">
        <f t="shared" si="103"/>
        <v>0</v>
      </c>
      <c r="X493" s="37">
        <f t="shared" si="103"/>
        <v>0</v>
      </c>
      <c r="Y493" s="37">
        <f t="shared" si="103"/>
        <v>0</v>
      </c>
      <c r="Z493" s="37">
        <f t="shared" si="103"/>
        <v>0</v>
      </c>
      <c r="AA493" s="37">
        <f t="shared" si="103"/>
        <v>0</v>
      </c>
      <c r="AB493" s="37">
        <f t="shared" si="103"/>
        <v>0</v>
      </c>
      <c r="AC493" s="37">
        <f t="shared" si="103"/>
        <v>0</v>
      </c>
      <c r="AD493" s="37">
        <f t="shared" si="103"/>
        <v>0</v>
      </c>
      <c r="AE493" s="37">
        <f t="shared" si="103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4">+D503+D504+D507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6">+D156</f>
        <v>0</v>
      </c>
      <c r="E504" s="37">
        <f t="shared" si="106"/>
        <v>0</v>
      </c>
      <c r="F504" s="37">
        <f t="shared" si="106"/>
        <v>0</v>
      </c>
      <c r="G504" s="37">
        <f t="shared" si="106"/>
        <v>0</v>
      </c>
      <c r="H504" s="37">
        <f t="shared" si="106"/>
        <v>0</v>
      </c>
      <c r="I504" s="37">
        <f t="shared" si="106"/>
        <v>0</v>
      </c>
      <c r="J504" s="37">
        <f t="shared" si="106"/>
        <v>0</v>
      </c>
      <c r="K504" s="37">
        <f t="shared" si="106"/>
        <v>0</v>
      </c>
      <c r="L504" s="37">
        <f t="shared" si="106"/>
        <v>0</v>
      </c>
      <c r="M504" s="37">
        <f t="shared" si="106"/>
        <v>0</v>
      </c>
      <c r="N504" s="37">
        <f t="shared" si="106"/>
        <v>0</v>
      </c>
      <c r="O504" s="37">
        <f t="shared" si="106"/>
        <v>0</v>
      </c>
      <c r="P504" s="37">
        <f t="shared" si="106"/>
        <v>0</v>
      </c>
      <c r="Q504" s="37">
        <f t="shared" si="106"/>
        <v>0</v>
      </c>
      <c r="R504" s="37">
        <f t="shared" si="106"/>
        <v>0</v>
      </c>
      <c r="S504" s="37">
        <f t="shared" si="106"/>
        <v>0</v>
      </c>
      <c r="T504" s="37">
        <f t="shared" si="106"/>
        <v>0</v>
      </c>
      <c r="U504" s="37">
        <f t="shared" si="106"/>
        <v>0</v>
      </c>
      <c r="V504" s="37">
        <f t="shared" si="106"/>
        <v>0</v>
      </c>
      <c r="W504" s="37">
        <f t="shared" si="106"/>
        <v>0</v>
      </c>
      <c r="X504" s="37">
        <f t="shared" si="106"/>
        <v>0</v>
      </c>
      <c r="Y504" s="37">
        <f t="shared" si="106"/>
        <v>0</v>
      </c>
      <c r="Z504" s="37">
        <f t="shared" si="106"/>
        <v>0</v>
      </c>
      <c r="AA504" s="37">
        <f t="shared" si="106"/>
        <v>0</v>
      </c>
      <c r="AB504" s="37">
        <f t="shared" si="106"/>
        <v>0</v>
      </c>
      <c r="AC504" s="37">
        <f t="shared" si="106"/>
        <v>0</v>
      </c>
      <c r="AD504" s="37">
        <f t="shared" si="106"/>
        <v>0</v>
      </c>
      <c r="AE504" s="37">
        <f t="shared" si="106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7">+D516+D517</f>
        <v>0</v>
      </c>
      <c r="E515" s="21">
        <f t="shared" si="107"/>
        <v>0</v>
      </c>
      <c r="F515" s="21">
        <f t="shared" si="107"/>
        <v>0</v>
      </c>
      <c r="G515" s="21">
        <f t="shared" si="107"/>
        <v>0</v>
      </c>
      <c r="H515" s="21">
        <f t="shared" si="107"/>
        <v>0</v>
      </c>
      <c r="I515" s="21">
        <f t="shared" si="107"/>
        <v>0</v>
      </c>
      <c r="J515" s="21">
        <f t="shared" si="107"/>
        <v>0</v>
      </c>
      <c r="K515" s="21">
        <f t="shared" si="107"/>
        <v>0</v>
      </c>
      <c r="L515" s="21">
        <f t="shared" si="107"/>
        <v>0</v>
      </c>
      <c r="M515" s="21">
        <f t="shared" si="107"/>
        <v>0</v>
      </c>
      <c r="N515" s="21">
        <f t="shared" si="107"/>
        <v>0</v>
      </c>
      <c r="O515" s="21">
        <f t="shared" si="107"/>
        <v>0</v>
      </c>
      <c r="P515" s="21">
        <f t="shared" si="107"/>
        <v>0</v>
      </c>
      <c r="Q515" s="21">
        <f t="shared" si="107"/>
        <v>0</v>
      </c>
      <c r="R515" s="21">
        <f t="shared" si="107"/>
        <v>0</v>
      </c>
      <c r="S515" s="21">
        <f t="shared" si="107"/>
        <v>0</v>
      </c>
      <c r="T515" s="21">
        <f t="shared" si="107"/>
        <v>0</v>
      </c>
      <c r="U515" s="21">
        <f t="shared" si="107"/>
        <v>0</v>
      </c>
      <c r="V515" s="21">
        <f t="shared" si="107"/>
        <v>0</v>
      </c>
      <c r="W515" s="21">
        <f t="shared" si="107"/>
        <v>0</v>
      </c>
      <c r="X515" s="21">
        <f t="shared" si="107"/>
        <v>0</v>
      </c>
      <c r="Y515" s="21">
        <f t="shared" si="107"/>
        <v>0</v>
      </c>
      <c r="Z515" s="21">
        <f t="shared" si="107"/>
        <v>0</v>
      </c>
      <c r="AA515" s="21">
        <f t="shared" si="107"/>
        <v>0</v>
      </c>
      <c r="AB515" s="21">
        <f t="shared" si="107"/>
        <v>0</v>
      </c>
      <c r="AC515" s="21">
        <f t="shared" si="107"/>
        <v>0</v>
      </c>
      <c r="AD515" s="21">
        <f t="shared" si="107"/>
        <v>0</v>
      </c>
      <c r="AE515" s="21">
        <f t="shared" si="107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08">+C170</f>
        <v>0</v>
      </c>
      <c r="D516" s="37">
        <f t="shared" si="108"/>
        <v>0</v>
      </c>
      <c r="E516" s="37">
        <f t="shared" si="108"/>
        <v>0</v>
      </c>
      <c r="F516" s="37">
        <f t="shared" si="108"/>
        <v>0</v>
      </c>
      <c r="G516" s="37">
        <f t="shared" si="108"/>
        <v>0</v>
      </c>
      <c r="H516" s="37">
        <f t="shared" si="108"/>
        <v>0</v>
      </c>
      <c r="I516" s="37">
        <f t="shared" si="108"/>
        <v>0</v>
      </c>
      <c r="J516" s="37">
        <f t="shared" si="108"/>
        <v>0</v>
      </c>
      <c r="K516" s="37">
        <f t="shared" si="108"/>
        <v>0</v>
      </c>
      <c r="L516" s="37">
        <f t="shared" si="108"/>
        <v>0</v>
      </c>
      <c r="M516" s="37">
        <f t="shared" si="108"/>
        <v>0</v>
      </c>
      <c r="N516" s="37">
        <f t="shared" si="108"/>
        <v>0</v>
      </c>
      <c r="O516" s="37">
        <f t="shared" si="108"/>
        <v>0</v>
      </c>
      <c r="P516" s="37">
        <f t="shared" si="108"/>
        <v>0</v>
      </c>
      <c r="Q516" s="37">
        <f t="shared" si="108"/>
        <v>0</v>
      </c>
      <c r="R516" s="37">
        <f t="shared" si="108"/>
        <v>0</v>
      </c>
      <c r="S516" s="37">
        <f t="shared" si="108"/>
        <v>0</v>
      </c>
      <c r="T516" s="37">
        <f t="shared" si="108"/>
        <v>0</v>
      </c>
      <c r="U516" s="37">
        <f t="shared" si="108"/>
        <v>0</v>
      </c>
      <c r="V516" s="37">
        <f t="shared" si="108"/>
        <v>0</v>
      </c>
      <c r="W516" s="37">
        <f t="shared" si="108"/>
        <v>0</v>
      </c>
      <c r="X516" s="37">
        <f t="shared" si="108"/>
        <v>0</v>
      </c>
      <c r="Y516" s="37">
        <f t="shared" si="108"/>
        <v>0</v>
      </c>
      <c r="Z516" s="37">
        <f t="shared" si="108"/>
        <v>0</v>
      </c>
      <c r="AA516" s="37">
        <f t="shared" si="108"/>
        <v>0</v>
      </c>
      <c r="AB516" s="37">
        <f t="shared" si="108"/>
        <v>0</v>
      </c>
      <c r="AC516" s="37">
        <f t="shared" si="108"/>
        <v>0</v>
      </c>
      <c r="AD516" s="37">
        <f t="shared" si="108"/>
        <v>0</v>
      </c>
      <c r="AE516" s="37">
        <f t="shared" si="108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09">+C174</f>
        <v>0</v>
      </c>
      <c r="D517" s="37">
        <f t="shared" si="109"/>
        <v>0</v>
      </c>
      <c r="E517" s="37">
        <f t="shared" si="109"/>
        <v>0</v>
      </c>
      <c r="F517" s="37">
        <f t="shared" si="109"/>
        <v>0</v>
      </c>
      <c r="G517" s="37">
        <f t="shared" si="109"/>
        <v>0</v>
      </c>
      <c r="H517" s="37">
        <f t="shared" si="109"/>
        <v>0</v>
      </c>
      <c r="I517" s="37">
        <f t="shared" si="109"/>
        <v>0</v>
      </c>
      <c r="J517" s="37">
        <f t="shared" si="109"/>
        <v>0</v>
      </c>
      <c r="K517" s="37">
        <f t="shared" si="109"/>
        <v>0</v>
      </c>
      <c r="L517" s="37">
        <f t="shared" si="109"/>
        <v>0</v>
      </c>
      <c r="M517" s="37">
        <f t="shared" si="109"/>
        <v>0</v>
      </c>
      <c r="N517" s="37">
        <f t="shared" si="109"/>
        <v>0</v>
      </c>
      <c r="O517" s="37">
        <f t="shared" si="109"/>
        <v>0</v>
      </c>
      <c r="P517" s="37">
        <f t="shared" si="109"/>
        <v>0</v>
      </c>
      <c r="Q517" s="37">
        <f t="shared" si="109"/>
        <v>0</v>
      </c>
      <c r="R517" s="37">
        <f t="shared" si="109"/>
        <v>0</v>
      </c>
      <c r="S517" s="37">
        <f t="shared" si="109"/>
        <v>0</v>
      </c>
      <c r="T517" s="37">
        <f t="shared" si="109"/>
        <v>0</v>
      </c>
      <c r="U517" s="37">
        <f t="shared" si="109"/>
        <v>0</v>
      </c>
      <c r="V517" s="37">
        <f t="shared" si="109"/>
        <v>0</v>
      </c>
      <c r="W517" s="37">
        <f t="shared" si="109"/>
        <v>0</v>
      </c>
      <c r="X517" s="37">
        <f t="shared" si="109"/>
        <v>0</v>
      </c>
      <c r="Y517" s="37">
        <f t="shared" si="109"/>
        <v>0</v>
      </c>
      <c r="Z517" s="37">
        <f t="shared" si="109"/>
        <v>0</v>
      </c>
      <c r="AA517" s="37">
        <f t="shared" si="109"/>
        <v>0</v>
      </c>
      <c r="AB517" s="37">
        <f t="shared" si="109"/>
        <v>0</v>
      </c>
      <c r="AC517" s="37">
        <f t="shared" si="109"/>
        <v>0</v>
      </c>
      <c r="AD517" s="37">
        <f t="shared" si="109"/>
        <v>0</v>
      </c>
      <c r="AE517" s="37">
        <f t="shared" si="109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0">+C525+C530+C536+C541+C544+C545+C549+C552++C553+C554</f>
        <v>0</v>
      </c>
      <c r="D524" s="28">
        <f t="shared" si="110"/>
        <v>0</v>
      </c>
      <c r="E524" s="28">
        <f t="shared" si="110"/>
        <v>0</v>
      </c>
      <c r="F524" s="28">
        <f t="shared" si="110"/>
        <v>0</v>
      </c>
      <c r="G524" s="28">
        <f t="shared" si="110"/>
        <v>0</v>
      </c>
      <c r="H524" s="28">
        <f t="shared" si="110"/>
        <v>0</v>
      </c>
      <c r="I524" s="28">
        <f t="shared" si="110"/>
        <v>0</v>
      </c>
      <c r="J524" s="28">
        <f t="shared" si="110"/>
        <v>0</v>
      </c>
      <c r="K524" s="28">
        <f t="shared" si="110"/>
        <v>0</v>
      </c>
      <c r="L524" s="28">
        <f t="shared" si="110"/>
        <v>0</v>
      </c>
      <c r="M524" s="28">
        <f t="shared" si="110"/>
        <v>0</v>
      </c>
      <c r="N524" s="28">
        <f t="shared" si="110"/>
        <v>0</v>
      </c>
      <c r="O524" s="28">
        <f t="shared" si="110"/>
        <v>0</v>
      </c>
      <c r="P524" s="28">
        <f t="shared" si="110"/>
        <v>0</v>
      </c>
      <c r="Q524" s="28">
        <f t="shared" si="110"/>
        <v>0</v>
      </c>
      <c r="R524" s="28">
        <f t="shared" si="110"/>
        <v>0</v>
      </c>
      <c r="S524" s="28">
        <f t="shared" si="110"/>
        <v>0</v>
      </c>
      <c r="T524" s="28">
        <f t="shared" si="110"/>
        <v>0</v>
      </c>
      <c r="U524" s="28">
        <f t="shared" si="110"/>
        <v>0</v>
      </c>
      <c r="V524" s="28">
        <f t="shared" si="110"/>
        <v>0</v>
      </c>
      <c r="W524" s="28">
        <f t="shared" si="110"/>
        <v>0</v>
      </c>
      <c r="X524" s="28">
        <f t="shared" si="110"/>
        <v>0</v>
      </c>
      <c r="Y524" s="28">
        <f t="shared" si="110"/>
        <v>0</v>
      </c>
      <c r="Z524" s="28">
        <f t="shared" si="110"/>
        <v>0</v>
      </c>
      <c r="AA524" s="28">
        <f t="shared" si="110"/>
        <v>0</v>
      </c>
      <c r="AB524" s="28">
        <f t="shared" si="110"/>
        <v>0</v>
      </c>
      <c r="AC524" s="28">
        <f t="shared" si="110"/>
        <v>0</v>
      </c>
      <c r="AD524" s="28">
        <f t="shared" si="110"/>
        <v>0</v>
      </c>
      <c r="AE524" s="28">
        <f t="shared" si="110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1">+C526+C527+C528+C529</f>
        <v>0</v>
      </c>
      <c r="D525" s="21">
        <f t="shared" si="111"/>
        <v>0</v>
      </c>
      <c r="E525" s="21">
        <f t="shared" si="111"/>
        <v>0</v>
      </c>
      <c r="F525" s="21">
        <f t="shared" si="111"/>
        <v>0</v>
      </c>
      <c r="G525" s="21">
        <f t="shared" si="111"/>
        <v>0</v>
      </c>
      <c r="H525" s="21">
        <f t="shared" si="111"/>
        <v>0</v>
      </c>
      <c r="I525" s="21">
        <f t="shared" si="111"/>
        <v>0</v>
      </c>
      <c r="J525" s="21">
        <f t="shared" si="111"/>
        <v>0</v>
      </c>
      <c r="K525" s="21">
        <f t="shared" si="111"/>
        <v>0</v>
      </c>
      <c r="L525" s="21">
        <f t="shared" si="111"/>
        <v>0</v>
      </c>
      <c r="M525" s="21">
        <f t="shared" si="111"/>
        <v>0</v>
      </c>
      <c r="N525" s="21">
        <f t="shared" si="111"/>
        <v>0</v>
      </c>
      <c r="O525" s="21">
        <f t="shared" si="111"/>
        <v>0</v>
      </c>
      <c r="P525" s="21">
        <f t="shared" si="111"/>
        <v>0</v>
      </c>
      <c r="Q525" s="21">
        <f t="shared" si="111"/>
        <v>0</v>
      </c>
      <c r="R525" s="21">
        <f t="shared" si="111"/>
        <v>0</v>
      </c>
      <c r="S525" s="21">
        <f t="shared" si="111"/>
        <v>0</v>
      </c>
      <c r="T525" s="21">
        <f t="shared" si="111"/>
        <v>0</v>
      </c>
      <c r="U525" s="21">
        <f t="shared" si="111"/>
        <v>0</v>
      </c>
      <c r="V525" s="21">
        <f t="shared" si="111"/>
        <v>0</v>
      </c>
      <c r="W525" s="21">
        <f t="shared" si="111"/>
        <v>0</v>
      </c>
      <c r="X525" s="21">
        <f t="shared" si="111"/>
        <v>0</v>
      </c>
      <c r="Y525" s="21">
        <f t="shared" si="111"/>
        <v>0</v>
      </c>
      <c r="Z525" s="21">
        <f t="shared" si="111"/>
        <v>0</v>
      </c>
      <c r="AA525" s="21">
        <f t="shared" si="111"/>
        <v>0</v>
      </c>
      <c r="AB525" s="21">
        <f t="shared" si="111"/>
        <v>0</v>
      </c>
      <c r="AC525" s="21">
        <f t="shared" si="111"/>
        <v>0</v>
      </c>
      <c r="AD525" s="21">
        <f t="shared" si="111"/>
        <v>0</v>
      </c>
      <c r="AE525" s="21">
        <f t="shared" si="111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2">+C531+C532+C533+C534+C535</f>
        <v>0</v>
      </c>
      <c r="D530" s="21">
        <f t="shared" si="112"/>
        <v>0</v>
      </c>
      <c r="E530" s="21">
        <f t="shared" si="112"/>
        <v>0</v>
      </c>
      <c r="F530" s="21">
        <f t="shared" si="112"/>
        <v>0</v>
      </c>
      <c r="G530" s="21">
        <f t="shared" si="112"/>
        <v>0</v>
      </c>
      <c r="H530" s="21">
        <f t="shared" si="112"/>
        <v>0</v>
      </c>
      <c r="I530" s="21">
        <f t="shared" si="112"/>
        <v>0</v>
      </c>
      <c r="J530" s="21">
        <f t="shared" si="112"/>
        <v>0</v>
      </c>
      <c r="K530" s="21">
        <f t="shared" si="112"/>
        <v>0</v>
      </c>
      <c r="L530" s="21">
        <f t="shared" si="112"/>
        <v>0</v>
      </c>
      <c r="M530" s="21">
        <f t="shared" si="112"/>
        <v>0</v>
      </c>
      <c r="N530" s="21">
        <f t="shared" si="112"/>
        <v>0</v>
      </c>
      <c r="O530" s="21">
        <f t="shared" si="112"/>
        <v>0</v>
      </c>
      <c r="P530" s="21">
        <f t="shared" si="112"/>
        <v>0</v>
      </c>
      <c r="Q530" s="21">
        <f t="shared" si="112"/>
        <v>0</v>
      </c>
      <c r="R530" s="21">
        <f t="shared" si="112"/>
        <v>0</v>
      </c>
      <c r="S530" s="21">
        <f t="shared" si="112"/>
        <v>0</v>
      </c>
      <c r="T530" s="21">
        <f t="shared" si="112"/>
        <v>0</v>
      </c>
      <c r="U530" s="21">
        <f t="shared" si="112"/>
        <v>0</v>
      </c>
      <c r="V530" s="21">
        <f t="shared" si="112"/>
        <v>0</v>
      </c>
      <c r="W530" s="21">
        <f t="shared" si="112"/>
        <v>0</v>
      </c>
      <c r="X530" s="21">
        <f t="shared" si="112"/>
        <v>0</v>
      </c>
      <c r="Y530" s="21">
        <f t="shared" si="112"/>
        <v>0</v>
      </c>
      <c r="Z530" s="21">
        <f t="shared" si="112"/>
        <v>0</v>
      </c>
      <c r="AA530" s="21">
        <f t="shared" si="112"/>
        <v>0</v>
      </c>
      <c r="AB530" s="21">
        <f t="shared" si="112"/>
        <v>0</v>
      </c>
      <c r="AC530" s="21">
        <f t="shared" si="112"/>
        <v>0</v>
      </c>
      <c r="AD530" s="21">
        <f t="shared" si="112"/>
        <v>0</v>
      </c>
      <c r="AE530" s="21">
        <f t="shared" si="112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3">+C537+C538+C539+C540</f>
        <v>0</v>
      </c>
      <c r="D536" s="21">
        <f t="shared" si="113"/>
        <v>0</v>
      </c>
      <c r="E536" s="21">
        <f t="shared" si="113"/>
        <v>0</v>
      </c>
      <c r="F536" s="21">
        <f t="shared" si="113"/>
        <v>0</v>
      </c>
      <c r="G536" s="21">
        <f t="shared" si="113"/>
        <v>0</v>
      </c>
      <c r="H536" s="21">
        <f t="shared" si="113"/>
        <v>0</v>
      </c>
      <c r="I536" s="21">
        <f t="shared" si="113"/>
        <v>0</v>
      </c>
      <c r="J536" s="21">
        <f t="shared" si="113"/>
        <v>0</v>
      </c>
      <c r="K536" s="21">
        <f t="shared" si="113"/>
        <v>0</v>
      </c>
      <c r="L536" s="21">
        <f t="shared" si="113"/>
        <v>0</v>
      </c>
      <c r="M536" s="21">
        <f t="shared" si="113"/>
        <v>0</v>
      </c>
      <c r="N536" s="21">
        <f t="shared" si="113"/>
        <v>0</v>
      </c>
      <c r="O536" s="21">
        <f t="shared" si="113"/>
        <v>0</v>
      </c>
      <c r="P536" s="21">
        <f t="shared" si="113"/>
        <v>0</v>
      </c>
      <c r="Q536" s="21">
        <f t="shared" si="113"/>
        <v>0</v>
      </c>
      <c r="R536" s="21">
        <f t="shared" si="113"/>
        <v>0</v>
      </c>
      <c r="S536" s="21">
        <f t="shared" si="113"/>
        <v>0</v>
      </c>
      <c r="T536" s="21">
        <f t="shared" si="113"/>
        <v>0</v>
      </c>
      <c r="U536" s="21">
        <f t="shared" si="113"/>
        <v>0</v>
      </c>
      <c r="V536" s="21">
        <f t="shared" si="113"/>
        <v>0</v>
      </c>
      <c r="W536" s="21">
        <f t="shared" si="113"/>
        <v>0</v>
      </c>
      <c r="X536" s="21">
        <f t="shared" si="113"/>
        <v>0</v>
      </c>
      <c r="Y536" s="21">
        <f t="shared" si="113"/>
        <v>0</v>
      </c>
      <c r="Z536" s="21">
        <f t="shared" si="113"/>
        <v>0</v>
      </c>
      <c r="AA536" s="21">
        <f t="shared" si="113"/>
        <v>0</v>
      </c>
      <c r="AB536" s="21">
        <f t="shared" si="113"/>
        <v>0</v>
      </c>
      <c r="AC536" s="21">
        <f t="shared" si="113"/>
        <v>0</v>
      </c>
      <c r="AD536" s="21">
        <f t="shared" si="113"/>
        <v>0</v>
      </c>
      <c r="AE536" s="21">
        <f t="shared" si="11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4">+C542+C543</f>
        <v>0</v>
      </c>
      <c r="D541" s="21">
        <f t="shared" si="114"/>
        <v>0</v>
      </c>
      <c r="E541" s="21">
        <f t="shared" si="114"/>
        <v>0</v>
      </c>
      <c r="F541" s="21">
        <f t="shared" si="114"/>
        <v>0</v>
      </c>
      <c r="G541" s="21">
        <f t="shared" si="114"/>
        <v>0</v>
      </c>
      <c r="H541" s="21">
        <f t="shared" si="114"/>
        <v>0</v>
      </c>
      <c r="I541" s="21">
        <f t="shared" si="114"/>
        <v>0</v>
      </c>
      <c r="J541" s="21">
        <f t="shared" si="114"/>
        <v>0</v>
      </c>
      <c r="K541" s="21">
        <f t="shared" si="114"/>
        <v>0</v>
      </c>
      <c r="L541" s="21">
        <f t="shared" si="114"/>
        <v>0</v>
      </c>
      <c r="M541" s="21">
        <f t="shared" si="114"/>
        <v>0</v>
      </c>
      <c r="N541" s="21">
        <f t="shared" si="114"/>
        <v>0</v>
      </c>
      <c r="O541" s="21">
        <f t="shared" si="114"/>
        <v>0</v>
      </c>
      <c r="P541" s="21">
        <f t="shared" si="114"/>
        <v>0</v>
      </c>
      <c r="Q541" s="21">
        <f t="shared" si="114"/>
        <v>0</v>
      </c>
      <c r="R541" s="21">
        <f t="shared" si="114"/>
        <v>0</v>
      </c>
      <c r="S541" s="21">
        <f t="shared" si="114"/>
        <v>0</v>
      </c>
      <c r="T541" s="21">
        <f t="shared" si="114"/>
        <v>0</v>
      </c>
      <c r="U541" s="21">
        <f t="shared" si="114"/>
        <v>0</v>
      </c>
      <c r="V541" s="21">
        <f t="shared" si="114"/>
        <v>0</v>
      </c>
      <c r="W541" s="21">
        <f t="shared" si="114"/>
        <v>0</v>
      </c>
      <c r="X541" s="21">
        <f t="shared" si="114"/>
        <v>0</v>
      </c>
      <c r="Y541" s="21">
        <f t="shared" si="114"/>
        <v>0</v>
      </c>
      <c r="Z541" s="21">
        <f t="shared" si="114"/>
        <v>0</v>
      </c>
      <c r="AA541" s="21">
        <f t="shared" si="114"/>
        <v>0</v>
      </c>
      <c r="AB541" s="21">
        <f t="shared" si="114"/>
        <v>0</v>
      </c>
      <c r="AC541" s="21">
        <f t="shared" si="114"/>
        <v>0</v>
      </c>
      <c r="AD541" s="21">
        <f t="shared" si="114"/>
        <v>0</v>
      </c>
      <c r="AE541" s="21">
        <f t="shared" si="114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5">+C546+C547+C548</f>
        <v>0</v>
      </c>
      <c r="D545" s="21">
        <f t="shared" si="115"/>
        <v>0</v>
      </c>
      <c r="E545" s="21">
        <f t="shared" si="115"/>
        <v>0</v>
      </c>
      <c r="F545" s="21">
        <f t="shared" si="115"/>
        <v>0</v>
      </c>
      <c r="G545" s="21">
        <f t="shared" si="115"/>
        <v>0</v>
      </c>
      <c r="H545" s="21">
        <f t="shared" si="115"/>
        <v>0</v>
      </c>
      <c r="I545" s="21">
        <f t="shared" si="115"/>
        <v>0</v>
      </c>
      <c r="J545" s="21">
        <f t="shared" si="115"/>
        <v>0</v>
      </c>
      <c r="K545" s="21">
        <f t="shared" si="115"/>
        <v>0</v>
      </c>
      <c r="L545" s="21">
        <f t="shared" si="115"/>
        <v>0</v>
      </c>
      <c r="M545" s="21">
        <f t="shared" si="115"/>
        <v>0</v>
      </c>
      <c r="N545" s="21">
        <f t="shared" si="115"/>
        <v>0</v>
      </c>
      <c r="O545" s="21">
        <f t="shared" si="115"/>
        <v>0</v>
      </c>
      <c r="P545" s="21">
        <f t="shared" si="115"/>
        <v>0</v>
      </c>
      <c r="Q545" s="21">
        <f t="shared" si="115"/>
        <v>0</v>
      </c>
      <c r="R545" s="21">
        <f t="shared" si="115"/>
        <v>0</v>
      </c>
      <c r="S545" s="21">
        <f t="shared" si="115"/>
        <v>0</v>
      </c>
      <c r="T545" s="21">
        <f t="shared" si="115"/>
        <v>0</v>
      </c>
      <c r="U545" s="21">
        <f t="shared" si="115"/>
        <v>0</v>
      </c>
      <c r="V545" s="21">
        <f t="shared" si="115"/>
        <v>0</v>
      </c>
      <c r="W545" s="21">
        <f t="shared" si="115"/>
        <v>0</v>
      </c>
      <c r="X545" s="21">
        <f t="shared" si="115"/>
        <v>0</v>
      </c>
      <c r="Y545" s="21">
        <f t="shared" si="115"/>
        <v>0</v>
      </c>
      <c r="Z545" s="21">
        <f t="shared" si="115"/>
        <v>0</v>
      </c>
      <c r="AA545" s="21">
        <f t="shared" si="115"/>
        <v>0</v>
      </c>
      <c r="AB545" s="21">
        <f t="shared" si="115"/>
        <v>0</v>
      </c>
      <c r="AC545" s="21">
        <f t="shared" si="115"/>
        <v>0</v>
      </c>
      <c r="AD545" s="21">
        <f t="shared" si="115"/>
        <v>0</v>
      </c>
      <c r="AE545" s="21">
        <f t="shared" si="115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6">+C550+C551</f>
        <v>0</v>
      </c>
      <c r="D549" s="21">
        <f t="shared" si="116"/>
        <v>0</v>
      </c>
      <c r="E549" s="21">
        <f t="shared" si="116"/>
        <v>0</v>
      </c>
      <c r="F549" s="21">
        <f t="shared" si="116"/>
        <v>0</v>
      </c>
      <c r="G549" s="21">
        <f t="shared" si="116"/>
        <v>0</v>
      </c>
      <c r="H549" s="21">
        <f t="shared" si="116"/>
        <v>0</v>
      </c>
      <c r="I549" s="21">
        <f t="shared" si="116"/>
        <v>0</v>
      </c>
      <c r="J549" s="21">
        <f t="shared" si="116"/>
        <v>0</v>
      </c>
      <c r="K549" s="21">
        <f t="shared" si="116"/>
        <v>0</v>
      </c>
      <c r="L549" s="21">
        <f t="shared" si="116"/>
        <v>0</v>
      </c>
      <c r="M549" s="21">
        <f t="shared" si="116"/>
        <v>0</v>
      </c>
      <c r="N549" s="21">
        <f t="shared" si="116"/>
        <v>0</v>
      </c>
      <c r="O549" s="21">
        <f t="shared" si="116"/>
        <v>0</v>
      </c>
      <c r="P549" s="21">
        <f t="shared" si="116"/>
        <v>0</v>
      </c>
      <c r="Q549" s="21">
        <f t="shared" si="116"/>
        <v>0</v>
      </c>
      <c r="R549" s="21">
        <f t="shared" si="116"/>
        <v>0</v>
      </c>
      <c r="S549" s="21">
        <f t="shared" si="116"/>
        <v>0</v>
      </c>
      <c r="T549" s="21">
        <f t="shared" si="116"/>
        <v>0</v>
      </c>
      <c r="U549" s="21">
        <f t="shared" si="116"/>
        <v>0</v>
      </c>
      <c r="V549" s="21">
        <f t="shared" si="116"/>
        <v>0</v>
      </c>
      <c r="W549" s="21">
        <f t="shared" si="116"/>
        <v>0</v>
      </c>
      <c r="X549" s="21">
        <f t="shared" si="116"/>
        <v>0</v>
      </c>
      <c r="Y549" s="21">
        <f t="shared" si="116"/>
        <v>0</v>
      </c>
      <c r="Z549" s="21">
        <f t="shared" si="116"/>
        <v>0</v>
      </c>
      <c r="AA549" s="21">
        <f t="shared" si="116"/>
        <v>0</v>
      </c>
      <c r="AB549" s="21">
        <f t="shared" si="116"/>
        <v>0</v>
      </c>
      <c r="AC549" s="21">
        <f t="shared" si="116"/>
        <v>0</v>
      </c>
      <c r="AD549" s="21">
        <f t="shared" si="116"/>
        <v>0</v>
      </c>
      <c r="AE549" s="21">
        <f t="shared" si="116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7">+C556+C559+C562+C565+C568++C571+C574+C575</f>
        <v>0</v>
      </c>
      <c r="D555" s="28">
        <f t="shared" si="117"/>
        <v>0</v>
      </c>
      <c r="E555" s="28">
        <f t="shared" si="117"/>
        <v>0</v>
      </c>
      <c r="F555" s="28">
        <f t="shared" si="117"/>
        <v>0</v>
      </c>
      <c r="G555" s="28">
        <f t="shared" si="117"/>
        <v>0</v>
      </c>
      <c r="H555" s="28">
        <f t="shared" si="117"/>
        <v>0</v>
      </c>
      <c r="I555" s="28">
        <f t="shared" si="117"/>
        <v>0</v>
      </c>
      <c r="J555" s="28">
        <f t="shared" si="117"/>
        <v>0</v>
      </c>
      <c r="K555" s="28">
        <f t="shared" si="117"/>
        <v>0</v>
      </c>
      <c r="L555" s="28">
        <f t="shared" si="117"/>
        <v>0</v>
      </c>
      <c r="M555" s="28">
        <f t="shared" si="117"/>
        <v>0</v>
      </c>
      <c r="N555" s="28">
        <f t="shared" si="117"/>
        <v>0</v>
      </c>
      <c r="O555" s="28">
        <f t="shared" si="117"/>
        <v>0</v>
      </c>
      <c r="P555" s="28">
        <f t="shared" si="117"/>
        <v>0</v>
      </c>
      <c r="Q555" s="28">
        <f t="shared" si="117"/>
        <v>0</v>
      </c>
      <c r="R555" s="28">
        <f t="shared" si="117"/>
        <v>0</v>
      </c>
      <c r="S555" s="28">
        <f t="shared" si="117"/>
        <v>0</v>
      </c>
      <c r="T555" s="28">
        <f t="shared" si="117"/>
        <v>0</v>
      </c>
      <c r="U555" s="28">
        <f t="shared" si="117"/>
        <v>0</v>
      </c>
      <c r="V555" s="28">
        <f t="shared" si="117"/>
        <v>0</v>
      </c>
      <c r="W555" s="28">
        <f t="shared" si="117"/>
        <v>0</v>
      </c>
      <c r="X555" s="28">
        <f t="shared" si="117"/>
        <v>0</v>
      </c>
      <c r="Y555" s="28">
        <f t="shared" si="117"/>
        <v>0</v>
      </c>
      <c r="Z555" s="28">
        <f t="shared" si="117"/>
        <v>0</v>
      </c>
      <c r="AA555" s="28">
        <f t="shared" si="117"/>
        <v>0</v>
      </c>
      <c r="AB555" s="28">
        <f t="shared" si="117"/>
        <v>0</v>
      </c>
      <c r="AC555" s="28">
        <f t="shared" si="117"/>
        <v>0</v>
      </c>
      <c r="AD555" s="28">
        <f t="shared" si="117"/>
        <v>0</v>
      </c>
      <c r="AE555" s="28">
        <f t="shared" si="117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8">+C557+C558</f>
        <v>0</v>
      </c>
      <c r="D556" s="21">
        <f t="shared" si="118"/>
        <v>0</v>
      </c>
      <c r="E556" s="21">
        <f t="shared" si="118"/>
        <v>0</v>
      </c>
      <c r="F556" s="21">
        <f t="shared" si="118"/>
        <v>0</v>
      </c>
      <c r="G556" s="21">
        <f t="shared" si="118"/>
        <v>0</v>
      </c>
      <c r="H556" s="21">
        <f t="shared" si="118"/>
        <v>0</v>
      </c>
      <c r="I556" s="21">
        <f t="shared" si="118"/>
        <v>0</v>
      </c>
      <c r="J556" s="21">
        <f t="shared" si="118"/>
        <v>0</v>
      </c>
      <c r="K556" s="21">
        <f t="shared" si="118"/>
        <v>0</v>
      </c>
      <c r="L556" s="21">
        <f t="shared" si="118"/>
        <v>0</v>
      </c>
      <c r="M556" s="21">
        <f t="shared" si="118"/>
        <v>0</v>
      </c>
      <c r="N556" s="21">
        <f t="shared" si="118"/>
        <v>0</v>
      </c>
      <c r="O556" s="21">
        <f t="shared" si="118"/>
        <v>0</v>
      </c>
      <c r="P556" s="21">
        <f t="shared" si="118"/>
        <v>0</v>
      </c>
      <c r="Q556" s="21">
        <f t="shared" si="118"/>
        <v>0</v>
      </c>
      <c r="R556" s="21">
        <f t="shared" si="118"/>
        <v>0</v>
      </c>
      <c r="S556" s="21">
        <f t="shared" si="118"/>
        <v>0</v>
      </c>
      <c r="T556" s="21">
        <f t="shared" si="118"/>
        <v>0</v>
      </c>
      <c r="U556" s="21">
        <f t="shared" si="118"/>
        <v>0</v>
      </c>
      <c r="V556" s="21">
        <f t="shared" si="118"/>
        <v>0</v>
      </c>
      <c r="W556" s="21">
        <f t="shared" si="118"/>
        <v>0</v>
      </c>
      <c r="X556" s="21">
        <f t="shared" si="118"/>
        <v>0</v>
      </c>
      <c r="Y556" s="21">
        <f t="shared" si="118"/>
        <v>0</v>
      </c>
      <c r="Z556" s="21">
        <f t="shared" si="118"/>
        <v>0</v>
      </c>
      <c r="AA556" s="21">
        <f t="shared" si="118"/>
        <v>0</v>
      </c>
      <c r="AB556" s="21">
        <f t="shared" si="118"/>
        <v>0</v>
      </c>
      <c r="AC556" s="21">
        <f t="shared" si="118"/>
        <v>0</v>
      </c>
      <c r="AD556" s="21">
        <f t="shared" si="118"/>
        <v>0</v>
      </c>
      <c r="AE556" s="21">
        <f t="shared" si="118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9">+C560+C561</f>
        <v>0</v>
      </c>
      <c r="D559" s="21">
        <f t="shared" si="119"/>
        <v>0</v>
      </c>
      <c r="E559" s="21">
        <f t="shared" si="119"/>
        <v>0</v>
      </c>
      <c r="F559" s="21">
        <f t="shared" si="119"/>
        <v>0</v>
      </c>
      <c r="G559" s="21">
        <f t="shared" si="119"/>
        <v>0</v>
      </c>
      <c r="H559" s="21">
        <f t="shared" si="119"/>
        <v>0</v>
      </c>
      <c r="I559" s="21">
        <f t="shared" si="119"/>
        <v>0</v>
      </c>
      <c r="J559" s="21">
        <f t="shared" si="119"/>
        <v>0</v>
      </c>
      <c r="K559" s="21">
        <f t="shared" si="119"/>
        <v>0</v>
      </c>
      <c r="L559" s="21">
        <f t="shared" si="119"/>
        <v>0</v>
      </c>
      <c r="M559" s="21">
        <f t="shared" si="119"/>
        <v>0</v>
      </c>
      <c r="N559" s="21">
        <f t="shared" si="119"/>
        <v>0</v>
      </c>
      <c r="O559" s="21">
        <f t="shared" si="119"/>
        <v>0</v>
      </c>
      <c r="P559" s="21">
        <f t="shared" si="119"/>
        <v>0</v>
      </c>
      <c r="Q559" s="21">
        <f t="shared" si="119"/>
        <v>0</v>
      </c>
      <c r="R559" s="21">
        <f t="shared" si="119"/>
        <v>0</v>
      </c>
      <c r="S559" s="21">
        <f t="shared" si="119"/>
        <v>0</v>
      </c>
      <c r="T559" s="21">
        <f t="shared" si="119"/>
        <v>0</v>
      </c>
      <c r="U559" s="21">
        <f t="shared" si="119"/>
        <v>0</v>
      </c>
      <c r="V559" s="21">
        <f t="shared" si="119"/>
        <v>0</v>
      </c>
      <c r="W559" s="21">
        <f t="shared" si="119"/>
        <v>0</v>
      </c>
      <c r="X559" s="21">
        <f t="shared" si="119"/>
        <v>0</v>
      </c>
      <c r="Y559" s="21">
        <f t="shared" si="119"/>
        <v>0</v>
      </c>
      <c r="Z559" s="21">
        <f t="shared" si="119"/>
        <v>0</v>
      </c>
      <c r="AA559" s="21">
        <f t="shared" si="119"/>
        <v>0</v>
      </c>
      <c r="AB559" s="21">
        <f t="shared" si="119"/>
        <v>0</v>
      </c>
      <c r="AC559" s="21">
        <f t="shared" si="119"/>
        <v>0</v>
      </c>
      <c r="AD559" s="21">
        <f t="shared" si="119"/>
        <v>0</v>
      </c>
      <c r="AE559" s="21">
        <f t="shared" si="119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0">+C563+C564</f>
        <v>0</v>
      </c>
      <c r="D562" s="21">
        <f t="shared" si="120"/>
        <v>0</v>
      </c>
      <c r="E562" s="21">
        <f t="shared" si="120"/>
        <v>0</v>
      </c>
      <c r="F562" s="21">
        <f t="shared" si="120"/>
        <v>0</v>
      </c>
      <c r="G562" s="21">
        <f t="shared" si="120"/>
        <v>0</v>
      </c>
      <c r="H562" s="21">
        <f t="shared" si="120"/>
        <v>0</v>
      </c>
      <c r="I562" s="21">
        <f t="shared" si="120"/>
        <v>0</v>
      </c>
      <c r="J562" s="21">
        <f t="shared" si="120"/>
        <v>0</v>
      </c>
      <c r="K562" s="21">
        <f t="shared" si="120"/>
        <v>0</v>
      </c>
      <c r="L562" s="21">
        <f t="shared" si="120"/>
        <v>0</v>
      </c>
      <c r="M562" s="21">
        <f t="shared" si="120"/>
        <v>0</v>
      </c>
      <c r="N562" s="21">
        <f t="shared" si="120"/>
        <v>0</v>
      </c>
      <c r="O562" s="21">
        <f t="shared" si="120"/>
        <v>0</v>
      </c>
      <c r="P562" s="21">
        <f t="shared" si="120"/>
        <v>0</v>
      </c>
      <c r="Q562" s="21">
        <f t="shared" si="120"/>
        <v>0</v>
      </c>
      <c r="R562" s="21">
        <f t="shared" si="120"/>
        <v>0</v>
      </c>
      <c r="S562" s="21">
        <f t="shared" si="120"/>
        <v>0</v>
      </c>
      <c r="T562" s="21">
        <f t="shared" si="120"/>
        <v>0</v>
      </c>
      <c r="U562" s="21">
        <f t="shared" si="120"/>
        <v>0</v>
      </c>
      <c r="V562" s="21">
        <f t="shared" si="120"/>
        <v>0</v>
      </c>
      <c r="W562" s="21">
        <f t="shared" si="120"/>
        <v>0</v>
      </c>
      <c r="X562" s="21">
        <f t="shared" si="120"/>
        <v>0</v>
      </c>
      <c r="Y562" s="21">
        <f t="shared" si="120"/>
        <v>0</v>
      </c>
      <c r="Z562" s="21">
        <f t="shared" si="120"/>
        <v>0</v>
      </c>
      <c r="AA562" s="21">
        <f t="shared" si="120"/>
        <v>0</v>
      </c>
      <c r="AB562" s="21">
        <f t="shared" si="120"/>
        <v>0</v>
      </c>
      <c r="AC562" s="21">
        <f t="shared" si="120"/>
        <v>0</v>
      </c>
      <c r="AD562" s="21">
        <f t="shared" si="120"/>
        <v>0</v>
      </c>
      <c r="AE562" s="21">
        <f t="shared" si="120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1">+C566+C567</f>
        <v>0</v>
      </c>
      <c r="D565" s="21">
        <f t="shared" si="121"/>
        <v>0</v>
      </c>
      <c r="E565" s="21">
        <f t="shared" si="121"/>
        <v>0</v>
      </c>
      <c r="F565" s="21">
        <f t="shared" si="121"/>
        <v>0</v>
      </c>
      <c r="G565" s="21">
        <f t="shared" si="121"/>
        <v>0</v>
      </c>
      <c r="H565" s="21">
        <f t="shared" si="121"/>
        <v>0</v>
      </c>
      <c r="I565" s="21">
        <f t="shared" si="121"/>
        <v>0</v>
      </c>
      <c r="J565" s="21">
        <f t="shared" si="121"/>
        <v>0</v>
      </c>
      <c r="K565" s="21">
        <f t="shared" si="121"/>
        <v>0</v>
      </c>
      <c r="L565" s="21">
        <f t="shared" si="121"/>
        <v>0</v>
      </c>
      <c r="M565" s="21">
        <f t="shared" si="121"/>
        <v>0</v>
      </c>
      <c r="N565" s="21">
        <f t="shared" si="121"/>
        <v>0</v>
      </c>
      <c r="O565" s="21">
        <f t="shared" si="121"/>
        <v>0</v>
      </c>
      <c r="P565" s="21">
        <f t="shared" si="121"/>
        <v>0</v>
      </c>
      <c r="Q565" s="21">
        <f t="shared" si="121"/>
        <v>0</v>
      </c>
      <c r="R565" s="21">
        <f t="shared" si="121"/>
        <v>0</v>
      </c>
      <c r="S565" s="21">
        <f t="shared" si="121"/>
        <v>0</v>
      </c>
      <c r="T565" s="21">
        <f t="shared" si="121"/>
        <v>0</v>
      </c>
      <c r="U565" s="21">
        <f t="shared" si="121"/>
        <v>0</v>
      </c>
      <c r="V565" s="21">
        <f t="shared" si="121"/>
        <v>0</v>
      </c>
      <c r="W565" s="21">
        <f t="shared" si="121"/>
        <v>0</v>
      </c>
      <c r="X565" s="21">
        <f t="shared" si="121"/>
        <v>0</v>
      </c>
      <c r="Y565" s="21">
        <f t="shared" si="121"/>
        <v>0</v>
      </c>
      <c r="Z565" s="21">
        <f t="shared" si="121"/>
        <v>0</v>
      </c>
      <c r="AA565" s="21">
        <f t="shared" si="121"/>
        <v>0</v>
      </c>
      <c r="AB565" s="21">
        <f t="shared" si="121"/>
        <v>0</v>
      </c>
      <c r="AC565" s="21">
        <f t="shared" si="121"/>
        <v>0</v>
      </c>
      <c r="AD565" s="21">
        <f t="shared" si="121"/>
        <v>0</v>
      </c>
      <c r="AE565" s="21">
        <f t="shared" si="12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2">+C569+C570</f>
        <v>0</v>
      </c>
      <c r="D568" s="21">
        <f t="shared" si="122"/>
        <v>0</v>
      </c>
      <c r="E568" s="21">
        <f t="shared" si="122"/>
        <v>0</v>
      </c>
      <c r="F568" s="21">
        <f t="shared" si="122"/>
        <v>0</v>
      </c>
      <c r="G568" s="21">
        <f t="shared" si="122"/>
        <v>0</v>
      </c>
      <c r="H568" s="21">
        <f t="shared" si="122"/>
        <v>0</v>
      </c>
      <c r="I568" s="21">
        <f t="shared" si="122"/>
        <v>0</v>
      </c>
      <c r="J568" s="21">
        <f t="shared" si="122"/>
        <v>0</v>
      </c>
      <c r="K568" s="21">
        <f t="shared" si="122"/>
        <v>0</v>
      </c>
      <c r="L568" s="21">
        <f t="shared" si="122"/>
        <v>0</v>
      </c>
      <c r="M568" s="21">
        <f t="shared" si="122"/>
        <v>0</v>
      </c>
      <c r="N568" s="21">
        <f t="shared" si="122"/>
        <v>0</v>
      </c>
      <c r="O568" s="21">
        <f t="shared" si="122"/>
        <v>0</v>
      </c>
      <c r="P568" s="21">
        <f t="shared" si="122"/>
        <v>0</v>
      </c>
      <c r="Q568" s="21">
        <f t="shared" si="122"/>
        <v>0</v>
      </c>
      <c r="R568" s="21">
        <f t="shared" si="122"/>
        <v>0</v>
      </c>
      <c r="S568" s="21">
        <f t="shared" si="122"/>
        <v>0</v>
      </c>
      <c r="T568" s="21">
        <f t="shared" si="122"/>
        <v>0</v>
      </c>
      <c r="U568" s="21">
        <f t="shared" si="122"/>
        <v>0</v>
      </c>
      <c r="V568" s="21">
        <f t="shared" si="122"/>
        <v>0</v>
      </c>
      <c r="W568" s="21">
        <f t="shared" si="122"/>
        <v>0</v>
      </c>
      <c r="X568" s="21">
        <f t="shared" si="122"/>
        <v>0</v>
      </c>
      <c r="Y568" s="21">
        <f t="shared" si="122"/>
        <v>0</v>
      </c>
      <c r="Z568" s="21">
        <f t="shared" si="122"/>
        <v>0</v>
      </c>
      <c r="AA568" s="21">
        <f t="shared" si="122"/>
        <v>0</v>
      </c>
      <c r="AB568" s="21">
        <f t="shared" si="122"/>
        <v>0</v>
      </c>
      <c r="AC568" s="21">
        <f t="shared" si="122"/>
        <v>0</v>
      </c>
      <c r="AD568" s="21">
        <f t="shared" si="122"/>
        <v>0</v>
      </c>
      <c r="AE568" s="21">
        <f t="shared" si="12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3">+C572+C573</f>
        <v>0</v>
      </c>
      <c r="D571" s="21">
        <f t="shared" si="123"/>
        <v>0</v>
      </c>
      <c r="E571" s="21">
        <f t="shared" si="123"/>
        <v>0</v>
      </c>
      <c r="F571" s="21">
        <f t="shared" si="123"/>
        <v>0</v>
      </c>
      <c r="G571" s="21">
        <f t="shared" si="123"/>
        <v>0</v>
      </c>
      <c r="H571" s="21">
        <f t="shared" si="123"/>
        <v>0</v>
      </c>
      <c r="I571" s="21">
        <f t="shared" si="123"/>
        <v>0</v>
      </c>
      <c r="J571" s="21">
        <f t="shared" si="123"/>
        <v>0</v>
      </c>
      <c r="K571" s="21">
        <f t="shared" si="123"/>
        <v>0</v>
      </c>
      <c r="L571" s="21">
        <f t="shared" si="123"/>
        <v>0</v>
      </c>
      <c r="M571" s="21">
        <f t="shared" si="123"/>
        <v>0</v>
      </c>
      <c r="N571" s="21">
        <f t="shared" si="123"/>
        <v>0</v>
      </c>
      <c r="O571" s="21">
        <f t="shared" si="123"/>
        <v>0</v>
      </c>
      <c r="P571" s="21">
        <f t="shared" si="123"/>
        <v>0</v>
      </c>
      <c r="Q571" s="21">
        <f t="shared" si="123"/>
        <v>0</v>
      </c>
      <c r="R571" s="21">
        <f t="shared" si="123"/>
        <v>0</v>
      </c>
      <c r="S571" s="21">
        <f t="shared" si="123"/>
        <v>0</v>
      </c>
      <c r="T571" s="21">
        <f t="shared" si="123"/>
        <v>0</v>
      </c>
      <c r="U571" s="21">
        <f t="shared" si="123"/>
        <v>0</v>
      </c>
      <c r="V571" s="21">
        <f t="shared" si="123"/>
        <v>0</v>
      </c>
      <c r="W571" s="21">
        <f t="shared" si="123"/>
        <v>0</v>
      </c>
      <c r="X571" s="21">
        <f t="shared" si="123"/>
        <v>0</v>
      </c>
      <c r="Y571" s="21">
        <f t="shared" si="123"/>
        <v>0</v>
      </c>
      <c r="Z571" s="21">
        <f t="shared" si="123"/>
        <v>0</v>
      </c>
      <c r="AA571" s="21">
        <f t="shared" si="123"/>
        <v>0</v>
      </c>
      <c r="AB571" s="21">
        <f t="shared" si="123"/>
        <v>0</v>
      </c>
      <c r="AC571" s="21">
        <f t="shared" si="123"/>
        <v>0</v>
      </c>
      <c r="AD571" s="21">
        <f t="shared" si="123"/>
        <v>0</v>
      </c>
      <c r="AE571" s="21">
        <f t="shared" si="123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4">+C585+C586</f>
        <v>0</v>
      </c>
      <c r="D584" s="21">
        <f t="shared" si="124"/>
        <v>0</v>
      </c>
      <c r="E584" s="21">
        <f t="shared" si="124"/>
        <v>0</v>
      </c>
      <c r="F584" s="21">
        <f t="shared" si="124"/>
        <v>0</v>
      </c>
      <c r="G584" s="21">
        <f t="shared" si="124"/>
        <v>0</v>
      </c>
      <c r="H584" s="21">
        <f t="shared" si="124"/>
        <v>0</v>
      </c>
      <c r="I584" s="21">
        <f t="shared" si="124"/>
        <v>0</v>
      </c>
      <c r="J584" s="21">
        <f t="shared" si="124"/>
        <v>0</v>
      </c>
      <c r="K584" s="21">
        <f t="shared" si="124"/>
        <v>0</v>
      </c>
      <c r="L584" s="21">
        <f t="shared" si="124"/>
        <v>0</v>
      </c>
      <c r="M584" s="21">
        <f t="shared" si="124"/>
        <v>0</v>
      </c>
      <c r="N584" s="21">
        <f t="shared" si="124"/>
        <v>0</v>
      </c>
      <c r="O584" s="21">
        <f t="shared" si="124"/>
        <v>0</v>
      </c>
      <c r="P584" s="21">
        <f t="shared" si="124"/>
        <v>0</v>
      </c>
      <c r="Q584" s="21">
        <f t="shared" si="124"/>
        <v>0</v>
      </c>
      <c r="R584" s="21">
        <f t="shared" si="124"/>
        <v>0</v>
      </c>
      <c r="S584" s="21">
        <f t="shared" si="124"/>
        <v>0</v>
      </c>
      <c r="T584" s="21">
        <f t="shared" si="124"/>
        <v>0</v>
      </c>
      <c r="U584" s="21">
        <f t="shared" si="124"/>
        <v>0</v>
      </c>
      <c r="V584" s="21">
        <f t="shared" si="124"/>
        <v>0</v>
      </c>
      <c r="W584" s="21">
        <f t="shared" si="124"/>
        <v>0</v>
      </c>
      <c r="X584" s="21">
        <f t="shared" si="124"/>
        <v>0</v>
      </c>
      <c r="Y584" s="21">
        <f t="shared" si="124"/>
        <v>0</v>
      </c>
      <c r="Z584" s="21">
        <f t="shared" si="124"/>
        <v>0</v>
      </c>
      <c r="AA584" s="21">
        <f t="shared" si="124"/>
        <v>0</v>
      </c>
      <c r="AB584" s="21">
        <f t="shared" si="124"/>
        <v>0</v>
      </c>
      <c r="AC584" s="21">
        <f t="shared" si="124"/>
        <v>0</v>
      </c>
      <c r="AD584" s="21">
        <f t="shared" si="124"/>
        <v>0</v>
      </c>
      <c r="AE584" s="21">
        <f t="shared" si="124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5">+C599-C4</f>
        <v>0</v>
      </c>
      <c r="D597" s="72">
        <f t="shared" si="125"/>
        <v>0</v>
      </c>
      <c r="E597" s="72">
        <f t="shared" si="125"/>
        <v>0</v>
      </c>
      <c r="F597" s="72">
        <f t="shared" si="125"/>
        <v>0</v>
      </c>
      <c r="G597" s="72">
        <f t="shared" si="125"/>
        <v>0</v>
      </c>
      <c r="H597" s="72">
        <f t="shared" si="125"/>
        <v>0</v>
      </c>
      <c r="I597" s="72">
        <f t="shared" si="125"/>
        <v>0</v>
      </c>
      <c r="J597" s="72">
        <f t="shared" si="125"/>
        <v>0</v>
      </c>
      <c r="K597" s="72">
        <f t="shared" si="125"/>
        <v>0</v>
      </c>
      <c r="L597" s="72">
        <f t="shared" si="125"/>
        <v>0</v>
      </c>
      <c r="M597" s="72">
        <f t="shared" si="125"/>
        <v>0</v>
      </c>
      <c r="N597" s="72">
        <f t="shared" si="125"/>
        <v>0</v>
      </c>
      <c r="O597" s="72">
        <f t="shared" si="125"/>
        <v>0</v>
      </c>
      <c r="P597" s="72">
        <f t="shared" si="125"/>
        <v>0</v>
      </c>
      <c r="Q597" s="72">
        <f t="shared" si="125"/>
        <v>0</v>
      </c>
      <c r="R597" s="72">
        <f t="shared" si="125"/>
        <v>0</v>
      </c>
      <c r="S597" s="72">
        <f t="shared" si="125"/>
        <v>0</v>
      </c>
      <c r="T597" s="72">
        <f t="shared" si="125"/>
        <v>0</v>
      </c>
      <c r="U597" s="72">
        <f t="shared" si="125"/>
        <v>0</v>
      </c>
      <c r="V597" s="72">
        <f t="shared" si="125"/>
        <v>0</v>
      </c>
      <c r="W597" s="72">
        <f t="shared" si="125"/>
        <v>0</v>
      </c>
      <c r="X597" s="72">
        <f t="shared" si="125"/>
        <v>0</v>
      </c>
      <c r="Y597" s="72">
        <f t="shared" si="125"/>
        <v>0</v>
      </c>
      <c r="Z597" s="72">
        <f t="shared" si="125"/>
        <v>0</v>
      </c>
      <c r="AA597" s="72">
        <f t="shared" si="125"/>
        <v>0</v>
      </c>
      <c r="AB597" s="72">
        <f t="shared" si="125"/>
        <v>0</v>
      </c>
      <c r="AC597" s="72">
        <f t="shared" si="125"/>
        <v>0</v>
      </c>
      <c r="AD597" s="72">
        <f t="shared" si="125"/>
        <v>0</v>
      </c>
      <c r="AE597" s="72">
        <f t="shared" si="125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6">+C600+C604+C613+C624+C633</f>
        <v>0</v>
      </c>
      <c r="D599" s="28">
        <f t="shared" si="126"/>
        <v>0</v>
      </c>
      <c r="E599" s="28">
        <f t="shared" si="126"/>
        <v>0</v>
      </c>
      <c r="F599" s="28">
        <f t="shared" si="126"/>
        <v>0</v>
      </c>
      <c r="G599" s="28">
        <f t="shared" si="126"/>
        <v>0</v>
      </c>
      <c r="H599" s="28">
        <f t="shared" si="126"/>
        <v>0</v>
      </c>
      <c r="I599" s="28">
        <f t="shared" si="126"/>
        <v>0</v>
      </c>
      <c r="J599" s="28">
        <f t="shared" si="126"/>
        <v>0</v>
      </c>
      <c r="K599" s="28">
        <f t="shared" si="126"/>
        <v>0</v>
      </c>
      <c r="L599" s="28">
        <f t="shared" si="126"/>
        <v>0</v>
      </c>
      <c r="M599" s="28">
        <f t="shared" si="126"/>
        <v>0</v>
      </c>
      <c r="N599" s="28">
        <f t="shared" si="126"/>
        <v>0</v>
      </c>
      <c r="O599" s="28">
        <f t="shared" si="126"/>
        <v>0</v>
      </c>
      <c r="P599" s="28">
        <f t="shared" si="126"/>
        <v>0</v>
      </c>
      <c r="Q599" s="28">
        <f t="shared" si="126"/>
        <v>0</v>
      </c>
      <c r="R599" s="28">
        <f t="shared" si="126"/>
        <v>0</v>
      </c>
      <c r="S599" s="28">
        <f t="shared" si="126"/>
        <v>0</v>
      </c>
      <c r="T599" s="28">
        <f t="shared" si="126"/>
        <v>0</v>
      </c>
      <c r="U599" s="28">
        <f t="shared" si="126"/>
        <v>0</v>
      </c>
      <c r="V599" s="28">
        <f t="shared" si="126"/>
        <v>0</v>
      </c>
      <c r="W599" s="28">
        <f t="shared" si="126"/>
        <v>0</v>
      </c>
      <c r="X599" s="28">
        <f t="shared" si="126"/>
        <v>0</v>
      </c>
      <c r="Y599" s="28">
        <f t="shared" si="126"/>
        <v>0</v>
      </c>
      <c r="Z599" s="28">
        <f t="shared" si="126"/>
        <v>0</v>
      </c>
      <c r="AA599" s="28">
        <f t="shared" si="126"/>
        <v>0</v>
      </c>
      <c r="AB599" s="28">
        <f t="shared" si="126"/>
        <v>0</v>
      </c>
      <c r="AC599" s="28">
        <f t="shared" si="126"/>
        <v>0</v>
      </c>
      <c r="AD599" s="28">
        <f t="shared" si="126"/>
        <v>0</v>
      </c>
      <c r="AE599" s="28">
        <f t="shared" si="126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27">+C601+C602+C603</f>
        <v>0</v>
      </c>
      <c r="D600" s="28">
        <f t="shared" si="127"/>
        <v>0</v>
      </c>
      <c r="E600" s="28">
        <f t="shared" si="127"/>
        <v>0</v>
      </c>
      <c r="F600" s="28">
        <f t="shared" si="127"/>
        <v>0</v>
      </c>
      <c r="G600" s="28">
        <f t="shared" si="127"/>
        <v>0</v>
      </c>
      <c r="H600" s="28">
        <f t="shared" si="127"/>
        <v>0</v>
      </c>
      <c r="I600" s="28">
        <f t="shared" si="127"/>
        <v>0</v>
      </c>
      <c r="J600" s="28">
        <f t="shared" si="127"/>
        <v>0</v>
      </c>
      <c r="K600" s="28">
        <f t="shared" si="127"/>
        <v>0</v>
      </c>
      <c r="L600" s="28">
        <f t="shared" si="127"/>
        <v>0</v>
      </c>
      <c r="M600" s="28">
        <f t="shared" si="127"/>
        <v>0</v>
      </c>
      <c r="N600" s="28">
        <f t="shared" si="127"/>
        <v>0</v>
      </c>
      <c r="O600" s="28">
        <f t="shared" si="127"/>
        <v>0</v>
      </c>
      <c r="P600" s="28">
        <f t="shared" si="127"/>
        <v>0</v>
      </c>
      <c r="Q600" s="28">
        <f t="shared" si="127"/>
        <v>0</v>
      </c>
      <c r="R600" s="28">
        <f t="shared" si="127"/>
        <v>0</v>
      </c>
      <c r="S600" s="28">
        <f t="shared" si="127"/>
        <v>0</v>
      </c>
      <c r="T600" s="28">
        <f t="shared" si="127"/>
        <v>0</v>
      </c>
      <c r="U600" s="28">
        <f t="shared" si="127"/>
        <v>0</v>
      </c>
      <c r="V600" s="28">
        <f t="shared" si="127"/>
        <v>0</v>
      </c>
      <c r="W600" s="28">
        <f t="shared" si="127"/>
        <v>0</v>
      </c>
      <c r="X600" s="28">
        <f t="shared" si="127"/>
        <v>0</v>
      </c>
      <c r="Y600" s="28">
        <f t="shared" si="127"/>
        <v>0</v>
      </c>
      <c r="Z600" s="28">
        <f t="shared" si="127"/>
        <v>0</v>
      </c>
      <c r="AA600" s="28">
        <f t="shared" si="127"/>
        <v>0</v>
      </c>
      <c r="AB600" s="28">
        <f t="shared" si="127"/>
        <v>0</v>
      </c>
      <c r="AC600" s="28">
        <f t="shared" si="127"/>
        <v>0</v>
      </c>
      <c r="AD600" s="28">
        <f t="shared" si="127"/>
        <v>0</v>
      </c>
      <c r="AE600" s="28">
        <f t="shared" si="127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28">+D606+D607+D609+D611</f>
        <v>0</v>
      </c>
      <c r="E604" s="28">
        <f t="shared" si="128"/>
        <v>0</v>
      </c>
      <c r="F604" s="28">
        <f t="shared" si="128"/>
        <v>0</v>
      </c>
      <c r="G604" s="28">
        <f t="shared" si="128"/>
        <v>0</v>
      </c>
      <c r="H604" s="28">
        <f t="shared" si="128"/>
        <v>0</v>
      </c>
      <c r="I604" s="28">
        <f t="shared" si="128"/>
        <v>0</v>
      </c>
      <c r="J604" s="28">
        <f t="shared" si="128"/>
        <v>0</v>
      </c>
      <c r="K604" s="28">
        <f t="shared" si="128"/>
        <v>0</v>
      </c>
      <c r="L604" s="28">
        <f t="shared" si="128"/>
        <v>0</v>
      </c>
      <c r="M604" s="28">
        <f t="shared" si="128"/>
        <v>0</v>
      </c>
      <c r="N604" s="28">
        <f t="shared" si="128"/>
        <v>0</v>
      </c>
      <c r="O604" s="28">
        <f t="shared" si="128"/>
        <v>0</v>
      </c>
      <c r="P604" s="28">
        <f t="shared" si="128"/>
        <v>0</v>
      </c>
      <c r="Q604" s="28">
        <f t="shared" si="128"/>
        <v>0</v>
      </c>
      <c r="R604" s="28">
        <f t="shared" si="128"/>
        <v>0</v>
      </c>
      <c r="S604" s="28">
        <f t="shared" si="128"/>
        <v>0</v>
      </c>
      <c r="T604" s="28">
        <f t="shared" si="128"/>
        <v>0</v>
      </c>
      <c r="U604" s="28">
        <f t="shared" si="128"/>
        <v>0</v>
      </c>
      <c r="V604" s="28">
        <f t="shared" si="128"/>
        <v>0</v>
      </c>
      <c r="W604" s="28">
        <f t="shared" si="128"/>
        <v>0</v>
      </c>
      <c r="X604" s="28">
        <f t="shared" si="128"/>
        <v>0</v>
      </c>
      <c r="Y604" s="28">
        <f t="shared" si="128"/>
        <v>0</v>
      </c>
      <c r="Z604" s="28">
        <f t="shared" si="128"/>
        <v>0</v>
      </c>
      <c r="AA604" s="28">
        <f t="shared" si="128"/>
        <v>0</v>
      </c>
      <c r="AB604" s="28">
        <f t="shared" si="128"/>
        <v>0</v>
      </c>
      <c r="AC604" s="28">
        <f t="shared" si="128"/>
        <v>0</v>
      </c>
      <c r="AD604" s="28">
        <f t="shared" si="128"/>
        <v>0</v>
      </c>
      <c r="AE604" s="28">
        <f t="shared" si="128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9">+C478</f>
        <v>0</v>
      </c>
      <c r="D606" s="37">
        <f t="shared" si="129"/>
        <v>0</v>
      </c>
      <c r="E606" s="37">
        <f t="shared" si="129"/>
        <v>0</v>
      </c>
      <c r="F606" s="37">
        <f t="shared" si="129"/>
        <v>0</v>
      </c>
      <c r="G606" s="37">
        <f t="shared" si="129"/>
        <v>0</v>
      </c>
      <c r="H606" s="37">
        <f t="shared" si="129"/>
        <v>0</v>
      </c>
      <c r="I606" s="37">
        <f t="shared" si="129"/>
        <v>0</v>
      </c>
      <c r="J606" s="37">
        <f t="shared" si="129"/>
        <v>0</v>
      </c>
      <c r="K606" s="37">
        <f t="shared" si="129"/>
        <v>0</v>
      </c>
      <c r="L606" s="37">
        <f t="shared" si="129"/>
        <v>0</v>
      </c>
      <c r="M606" s="37">
        <f t="shared" si="129"/>
        <v>0</v>
      </c>
      <c r="N606" s="37">
        <f t="shared" si="129"/>
        <v>0</v>
      </c>
      <c r="O606" s="37">
        <f t="shared" si="129"/>
        <v>0</v>
      </c>
      <c r="P606" s="37">
        <f t="shared" si="129"/>
        <v>0</v>
      </c>
      <c r="Q606" s="37">
        <f t="shared" si="129"/>
        <v>0</v>
      </c>
      <c r="R606" s="37">
        <f t="shared" si="129"/>
        <v>0</v>
      </c>
      <c r="S606" s="37">
        <f t="shared" si="129"/>
        <v>0</v>
      </c>
      <c r="T606" s="37">
        <f t="shared" si="129"/>
        <v>0</v>
      </c>
      <c r="U606" s="37">
        <f t="shared" si="129"/>
        <v>0</v>
      </c>
      <c r="V606" s="37">
        <f t="shared" si="129"/>
        <v>0</v>
      </c>
      <c r="W606" s="37">
        <f t="shared" si="129"/>
        <v>0</v>
      </c>
      <c r="X606" s="37">
        <f t="shared" si="129"/>
        <v>0</v>
      </c>
      <c r="Y606" s="37">
        <f t="shared" si="129"/>
        <v>0</v>
      </c>
      <c r="Z606" s="37">
        <f t="shared" si="129"/>
        <v>0</v>
      </c>
      <c r="AA606" s="37">
        <f t="shared" si="129"/>
        <v>0</v>
      </c>
      <c r="AB606" s="37">
        <f t="shared" si="129"/>
        <v>0</v>
      </c>
      <c r="AC606" s="37">
        <f t="shared" si="129"/>
        <v>0</v>
      </c>
      <c r="AD606" s="37">
        <f t="shared" si="129"/>
        <v>0</v>
      </c>
      <c r="AE606" s="37">
        <f t="shared" si="12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0">+C489</f>
        <v>0</v>
      </c>
      <c r="D607" s="37">
        <f t="shared" si="130"/>
        <v>0</v>
      </c>
      <c r="E607" s="37">
        <f t="shared" si="130"/>
        <v>0</v>
      </c>
      <c r="F607" s="37">
        <f t="shared" si="130"/>
        <v>0</v>
      </c>
      <c r="G607" s="37">
        <f t="shared" si="130"/>
        <v>0</v>
      </c>
      <c r="H607" s="37">
        <f t="shared" si="130"/>
        <v>0</v>
      </c>
      <c r="I607" s="37">
        <f t="shared" si="130"/>
        <v>0</v>
      </c>
      <c r="J607" s="37">
        <f t="shared" si="130"/>
        <v>0</v>
      </c>
      <c r="K607" s="37">
        <f t="shared" si="130"/>
        <v>0</v>
      </c>
      <c r="L607" s="37">
        <f t="shared" si="130"/>
        <v>0</v>
      </c>
      <c r="M607" s="37">
        <f t="shared" si="130"/>
        <v>0</v>
      </c>
      <c r="N607" s="37">
        <f t="shared" si="130"/>
        <v>0</v>
      </c>
      <c r="O607" s="37">
        <f t="shared" si="130"/>
        <v>0</v>
      </c>
      <c r="P607" s="37">
        <f t="shared" si="130"/>
        <v>0</v>
      </c>
      <c r="Q607" s="37">
        <f t="shared" si="130"/>
        <v>0</v>
      </c>
      <c r="R607" s="37">
        <f t="shared" si="130"/>
        <v>0</v>
      </c>
      <c r="S607" s="37">
        <f t="shared" si="130"/>
        <v>0</v>
      </c>
      <c r="T607" s="37">
        <f t="shared" si="130"/>
        <v>0</v>
      </c>
      <c r="U607" s="37">
        <f t="shared" si="130"/>
        <v>0</v>
      </c>
      <c r="V607" s="37">
        <f t="shared" si="130"/>
        <v>0</v>
      </c>
      <c r="W607" s="37">
        <f t="shared" si="130"/>
        <v>0</v>
      </c>
      <c r="X607" s="37">
        <f t="shared" si="130"/>
        <v>0</v>
      </c>
      <c r="Y607" s="37">
        <f t="shared" si="130"/>
        <v>0</v>
      </c>
      <c r="Z607" s="37">
        <f t="shared" si="130"/>
        <v>0</v>
      </c>
      <c r="AA607" s="37">
        <f t="shared" si="130"/>
        <v>0</v>
      </c>
      <c r="AB607" s="37">
        <f t="shared" si="130"/>
        <v>0</v>
      </c>
      <c r="AC607" s="37">
        <f t="shared" si="130"/>
        <v>0</v>
      </c>
      <c r="AD607" s="37">
        <f t="shared" si="130"/>
        <v>0</v>
      </c>
      <c r="AE607" s="37">
        <f t="shared" si="130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1">+C502</f>
        <v>0</v>
      </c>
      <c r="D609" s="37">
        <f t="shared" si="131"/>
        <v>0</v>
      </c>
      <c r="E609" s="37">
        <f t="shared" si="131"/>
        <v>0</v>
      </c>
      <c r="F609" s="37">
        <f t="shared" si="131"/>
        <v>0</v>
      </c>
      <c r="G609" s="37">
        <f t="shared" si="131"/>
        <v>0</v>
      </c>
      <c r="H609" s="37">
        <f t="shared" si="131"/>
        <v>0</v>
      </c>
      <c r="I609" s="37">
        <f t="shared" si="131"/>
        <v>0</v>
      </c>
      <c r="J609" s="37">
        <f t="shared" si="131"/>
        <v>0</v>
      </c>
      <c r="K609" s="37">
        <f t="shared" si="131"/>
        <v>0</v>
      </c>
      <c r="L609" s="37">
        <f t="shared" si="131"/>
        <v>0</v>
      </c>
      <c r="M609" s="37">
        <f t="shared" si="131"/>
        <v>0</v>
      </c>
      <c r="N609" s="37">
        <f t="shared" si="131"/>
        <v>0</v>
      </c>
      <c r="O609" s="37">
        <f t="shared" si="131"/>
        <v>0</v>
      </c>
      <c r="P609" s="37">
        <f t="shared" si="131"/>
        <v>0</v>
      </c>
      <c r="Q609" s="37">
        <f t="shared" si="131"/>
        <v>0</v>
      </c>
      <c r="R609" s="37">
        <f t="shared" si="131"/>
        <v>0</v>
      </c>
      <c r="S609" s="37">
        <f t="shared" si="131"/>
        <v>0</v>
      </c>
      <c r="T609" s="37">
        <f t="shared" si="131"/>
        <v>0</v>
      </c>
      <c r="U609" s="37">
        <f t="shared" si="131"/>
        <v>0</v>
      </c>
      <c r="V609" s="37">
        <f t="shared" si="131"/>
        <v>0</v>
      </c>
      <c r="W609" s="37">
        <f t="shared" si="131"/>
        <v>0</v>
      </c>
      <c r="X609" s="37">
        <f t="shared" si="131"/>
        <v>0</v>
      </c>
      <c r="Y609" s="37">
        <f t="shared" si="131"/>
        <v>0</v>
      </c>
      <c r="Z609" s="37">
        <f t="shared" si="131"/>
        <v>0</v>
      </c>
      <c r="AA609" s="37">
        <f t="shared" si="131"/>
        <v>0</v>
      </c>
      <c r="AB609" s="37">
        <f t="shared" si="131"/>
        <v>0</v>
      </c>
      <c r="AC609" s="37">
        <f t="shared" si="131"/>
        <v>0</v>
      </c>
      <c r="AD609" s="37">
        <f t="shared" si="131"/>
        <v>0</v>
      </c>
      <c r="AE609" s="37">
        <f t="shared" si="13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0</v>
      </c>
      <c r="D656" s="28">
        <f t="shared" si="137"/>
        <v>0</v>
      </c>
      <c r="E656" s="28">
        <f t="shared" si="137"/>
        <v>0</v>
      </c>
      <c r="F656" s="28">
        <f t="shared" si="137"/>
        <v>0</v>
      </c>
      <c r="G656" s="28">
        <f t="shared" si="137"/>
        <v>0</v>
      </c>
      <c r="H656" s="28">
        <f t="shared" si="137"/>
        <v>0</v>
      </c>
      <c r="I656" s="28">
        <f t="shared" si="137"/>
        <v>0</v>
      </c>
      <c r="J656" s="28">
        <f t="shared" si="137"/>
        <v>0</v>
      </c>
      <c r="K656" s="28">
        <f t="shared" si="137"/>
        <v>0</v>
      </c>
      <c r="L656" s="28">
        <f t="shared" si="137"/>
        <v>0</v>
      </c>
      <c r="M656" s="28">
        <f t="shared" si="137"/>
        <v>0</v>
      </c>
      <c r="N656" s="28">
        <f t="shared" si="137"/>
        <v>0</v>
      </c>
      <c r="O656" s="28">
        <f t="shared" si="137"/>
        <v>0</v>
      </c>
      <c r="P656" s="28">
        <f t="shared" si="137"/>
        <v>0</v>
      </c>
      <c r="Q656" s="28">
        <f t="shared" si="137"/>
        <v>0</v>
      </c>
      <c r="R656" s="28">
        <f t="shared" si="137"/>
        <v>0</v>
      </c>
      <c r="S656" s="28">
        <f t="shared" si="137"/>
        <v>0</v>
      </c>
      <c r="T656" s="28">
        <f t="shared" si="137"/>
        <v>0</v>
      </c>
      <c r="U656" s="28">
        <f t="shared" si="137"/>
        <v>0</v>
      </c>
      <c r="V656" s="28">
        <f t="shared" si="137"/>
        <v>0</v>
      </c>
      <c r="W656" s="28">
        <f t="shared" si="137"/>
        <v>0</v>
      </c>
      <c r="X656" s="28">
        <f t="shared" si="137"/>
        <v>0</v>
      </c>
      <c r="Y656" s="28">
        <f t="shared" si="137"/>
        <v>0</v>
      </c>
      <c r="Z656" s="28">
        <f t="shared" si="137"/>
        <v>0</v>
      </c>
      <c r="AA656" s="28">
        <f t="shared" si="137"/>
        <v>0</v>
      </c>
      <c r="AB656" s="28">
        <f t="shared" si="137"/>
        <v>0</v>
      </c>
      <c r="AC656" s="28">
        <f t="shared" si="137"/>
        <v>0</v>
      </c>
      <c r="AD656" s="28">
        <f t="shared" si="137"/>
        <v>0</v>
      </c>
      <c r="AE656" s="28">
        <f t="shared" si="13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0</v>
      </c>
      <c r="D658" s="28">
        <f t="shared" si="139"/>
        <v>0</v>
      </c>
      <c r="E658" s="28">
        <f t="shared" si="139"/>
        <v>0</v>
      </c>
      <c r="F658" s="28">
        <f t="shared" si="139"/>
        <v>0</v>
      </c>
      <c r="G658" s="28">
        <f t="shared" si="139"/>
        <v>0</v>
      </c>
      <c r="H658" s="28">
        <f t="shared" si="139"/>
        <v>0</v>
      </c>
      <c r="I658" s="28">
        <f t="shared" si="139"/>
        <v>0</v>
      </c>
      <c r="J658" s="28">
        <f t="shared" si="139"/>
        <v>0</v>
      </c>
      <c r="K658" s="28">
        <f t="shared" si="139"/>
        <v>0</v>
      </c>
      <c r="L658" s="28">
        <f t="shared" si="139"/>
        <v>0</v>
      </c>
      <c r="M658" s="28">
        <f t="shared" si="139"/>
        <v>0</v>
      </c>
      <c r="N658" s="28">
        <f t="shared" si="139"/>
        <v>0</v>
      </c>
      <c r="O658" s="28">
        <f t="shared" si="139"/>
        <v>0</v>
      </c>
      <c r="P658" s="28">
        <f t="shared" si="139"/>
        <v>0</v>
      </c>
      <c r="Q658" s="28">
        <f t="shared" si="139"/>
        <v>0</v>
      </c>
      <c r="R658" s="28">
        <f t="shared" si="139"/>
        <v>0</v>
      </c>
      <c r="S658" s="28">
        <f t="shared" si="139"/>
        <v>0</v>
      </c>
      <c r="T658" s="28">
        <f t="shared" si="139"/>
        <v>0</v>
      </c>
      <c r="U658" s="28">
        <f t="shared" si="139"/>
        <v>0</v>
      </c>
      <c r="V658" s="28">
        <f t="shared" si="139"/>
        <v>0</v>
      </c>
      <c r="W658" s="28">
        <f t="shared" si="139"/>
        <v>0</v>
      </c>
      <c r="X658" s="28">
        <f t="shared" si="139"/>
        <v>0</v>
      </c>
      <c r="Y658" s="28">
        <f t="shared" si="139"/>
        <v>0</v>
      </c>
      <c r="Z658" s="28">
        <f t="shared" si="139"/>
        <v>0</v>
      </c>
      <c r="AA658" s="28">
        <f t="shared" si="139"/>
        <v>0</v>
      </c>
      <c r="AB658" s="28">
        <f t="shared" si="139"/>
        <v>0</v>
      </c>
      <c r="AC658" s="28">
        <f t="shared" si="139"/>
        <v>0</v>
      </c>
      <c r="AD658" s="28">
        <f t="shared" si="139"/>
        <v>0</v>
      </c>
      <c r="AE658" s="28">
        <f t="shared" si="13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264" priority="308" operator="equal">
      <formula>0</formula>
    </cfRule>
  </conditionalFormatting>
  <conditionalFormatting sqref="AD2:AE2">
    <cfRule type="cellIs" dxfId="263" priority="176" operator="equal">
      <formula>0</formula>
    </cfRule>
  </conditionalFormatting>
  <conditionalFormatting sqref="A425:B426 A430:B431 A434:B437 A427:A429">
    <cfRule type="cellIs" dxfId="262" priority="143" operator="lessThan">
      <formula>0</formula>
    </cfRule>
  </conditionalFormatting>
  <conditionalFormatting sqref="A432:B433">
    <cfRule type="cellIs" dxfId="261" priority="142" operator="lessThan">
      <formula>0</formula>
    </cfRule>
  </conditionalFormatting>
  <conditionalFormatting sqref="B555 A576:B581">
    <cfRule type="cellIs" dxfId="260" priority="141" operator="lessThan">
      <formula>0</formula>
    </cfRule>
  </conditionalFormatting>
  <conditionalFormatting sqref="A633:B638 B624">
    <cfRule type="cellIs" dxfId="259" priority="140" operator="lessThan">
      <formula>0</formula>
    </cfRule>
  </conditionalFormatting>
  <conditionalFormatting sqref="A661:B661">
    <cfRule type="cellIs" dxfId="258" priority="139" operator="lessThan">
      <formula>0</formula>
    </cfRule>
  </conditionalFormatting>
  <conditionalFormatting sqref="B659:B660">
    <cfRule type="cellIs" dxfId="257" priority="138" operator="lessThan">
      <formula>0</formula>
    </cfRule>
  </conditionalFormatting>
  <conditionalFormatting sqref="B613">
    <cfRule type="cellIs" dxfId="256" priority="137" operator="lessThan">
      <formula>0</formula>
    </cfRule>
  </conditionalFormatting>
  <conditionalFormatting sqref="C434:C437 C425:C431">
    <cfRule type="cellIs" dxfId="255" priority="136" operator="lessThan">
      <formula>0</formula>
    </cfRule>
  </conditionalFormatting>
  <conditionalFormatting sqref="C613">
    <cfRule type="cellIs" dxfId="254" priority="135" operator="lessThan">
      <formula>0</formula>
    </cfRule>
  </conditionalFormatting>
  <conditionalFormatting sqref="C432:C433">
    <cfRule type="cellIs" dxfId="253" priority="134" operator="lessThan">
      <formula>0</formula>
    </cfRule>
  </conditionalFormatting>
  <conditionalFormatting sqref="C555:C581">
    <cfRule type="cellIs" dxfId="252" priority="133" operator="lessThan">
      <formula>0</formula>
    </cfRule>
  </conditionalFormatting>
  <conditionalFormatting sqref="C624:C638">
    <cfRule type="cellIs" dxfId="251" priority="132" operator="lessThan">
      <formula>0</formula>
    </cfRule>
  </conditionalFormatting>
  <conditionalFormatting sqref="C659">
    <cfRule type="cellIs" dxfId="250" priority="131" operator="lessThan">
      <formula>0</formula>
    </cfRule>
  </conditionalFormatting>
  <conditionalFormatting sqref="C660">
    <cfRule type="cellIs" dxfId="249" priority="130" operator="lessThan">
      <formula>0</formula>
    </cfRule>
  </conditionalFormatting>
  <conditionalFormatting sqref="C661">
    <cfRule type="cellIs" dxfId="248" priority="129" operator="lessThan">
      <formula>0</formula>
    </cfRule>
  </conditionalFormatting>
  <conditionalFormatting sqref="C609">
    <cfRule type="cellIs" dxfId="247" priority="128" operator="lessThan">
      <formula>0</formula>
    </cfRule>
  </conditionalFormatting>
  <conditionalFormatting sqref="C611">
    <cfRule type="cellIs" dxfId="246" priority="127" operator="lessThan">
      <formula>0</formula>
    </cfRule>
  </conditionalFormatting>
  <conditionalFormatting sqref="C606:C607">
    <cfRule type="cellIs" dxfId="245" priority="126" operator="lessThan">
      <formula>0</formula>
    </cfRule>
  </conditionalFormatting>
  <conditionalFormatting sqref="C191:C210 C212:C225 C227:C270 C273:C278 C280:C286 C292:C296">
    <cfRule type="cellIs" dxfId="244" priority="125" operator="lessThan">
      <formula>0</formula>
    </cfRule>
  </conditionalFormatting>
  <conditionalFormatting sqref="C271">
    <cfRule type="cellIs" dxfId="243" priority="124" operator="lessThan">
      <formula>0</formula>
    </cfRule>
  </conditionalFormatting>
  <conditionalFormatting sqref="C287">
    <cfRule type="cellIs" dxfId="242" priority="123" operator="lessThan">
      <formula>0</formula>
    </cfRule>
  </conditionalFormatting>
  <conditionalFormatting sqref="C291">
    <cfRule type="cellIs" dxfId="241" priority="122" operator="lessThan">
      <formula>0</formula>
    </cfRule>
  </conditionalFormatting>
  <conditionalFormatting sqref="C226">
    <cfRule type="cellIs" dxfId="240" priority="121" operator="lessThan">
      <formula>0</formula>
    </cfRule>
  </conditionalFormatting>
  <conditionalFormatting sqref="C211">
    <cfRule type="cellIs" dxfId="239" priority="309" operator="lessThan">
      <formula>0</formula>
    </cfRule>
  </conditionalFormatting>
  <conditionalFormatting sqref="C272">
    <cfRule type="cellIs" dxfId="238" priority="119" operator="lessThan">
      <formula>0</formula>
    </cfRule>
  </conditionalFormatting>
  <conditionalFormatting sqref="C279">
    <cfRule type="cellIs" dxfId="237" priority="118" operator="lessThan">
      <formula>0</formula>
    </cfRule>
  </conditionalFormatting>
  <conditionalFormatting sqref="C288:C290">
    <cfRule type="cellIs" dxfId="236" priority="117" operator="lessThan">
      <formula>0</formula>
    </cfRule>
  </conditionalFormatting>
  <conditionalFormatting sqref="C297:C354 C356:C424">
    <cfRule type="cellIs" dxfId="235" priority="116" operator="lessThan">
      <formula>0</formula>
    </cfRule>
  </conditionalFormatting>
  <conditionalFormatting sqref="C526:C554">
    <cfRule type="cellIs" dxfId="234" priority="115" operator="lessThan">
      <formula>0</formula>
    </cfRule>
  </conditionalFormatting>
  <conditionalFormatting sqref="C524:C525">
    <cfRule type="cellIs" dxfId="233" priority="114" operator="lessThan">
      <formula>0</formula>
    </cfRule>
  </conditionalFormatting>
  <conditionalFormatting sqref="C614:C623">
    <cfRule type="cellIs" dxfId="232" priority="113" operator="lessThan">
      <formula>0</formula>
    </cfRule>
  </conditionalFormatting>
  <conditionalFormatting sqref="C355">
    <cfRule type="cellIs" dxfId="231" priority="112" operator="lessThan">
      <formula>0</formula>
    </cfRule>
  </conditionalFormatting>
  <conditionalFormatting sqref="C453">
    <cfRule type="cellIs" dxfId="230" priority="111" operator="lessThan">
      <formula>0</formula>
    </cfRule>
  </conditionalFormatting>
  <conditionalFormatting sqref="C453">
    <cfRule type="cellIs" dxfId="229" priority="109" operator="equal">
      <formula>0</formula>
    </cfRule>
    <cfRule type="cellIs" dxfId="228" priority="110" operator="equal">
      <formula>0</formula>
    </cfRule>
  </conditionalFormatting>
  <conditionalFormatting sqref="C597">
    <cfRule type="cellIs" dxfId="227" priority="108" operator="lessThan">
      <formula>0</formula>
    </cfRule>
  </conditionalFormatting>
  <conditionalFormatting sqref="C597">
    <cfRule type="cellIs" dxfId="226" priority="106" operator="equal">
      <formula>0</formula>
    </cfRule>
    <cfRule type="cellIs" dxfId="225" priority="107" operator="equal">
      <formula>0</formula>
    </cfRule>
  </conditionalFormatting>
  <conditionalFormatting sqref="C654">
    <cfRule type="cellIs" dxfId="224" priority="105" operator="lessThan">
      <formula>0</formula>
    </cfRule>
  </conditionalFormatting>
  <conditionalFormatting sqref="C654">
    <cfRule type="cellIs" dxfId="223" priority="103" operator="equal">
      <formula>0</formula>
    </cfRule>
    <cfRule type="cellIs" dxfId="222" priority="104" operator="equal">
      <formula>0</formula>
    </cfRule>
  </conditionalFormatting>
  <conditionalFormatting sqref="D434:AE437 D425:AE431">
    <cfRule type="cellIs" dxfId="221" priority="33" operator="lessThan">
      <formula>0</formula>
    </cfRule>
  </conditionalFormatting>
  <conditionalFormatting sqref="D613:AE613">
    <cfRule type="cellIs" dxfId="220" priority="32" operator="lessThan">
      <formula>0</formula>
    </cfRule>
  </conditionalFormatting>
  <conditionalFormatting sqref="D432:AE433">
    <cfRule type="cellIs" dxfId="219" priority="31" operator="lessThan">
      <formula>0</formula>
    </cfRule>
  </conditionalFormatting>
  <conditionalFormatting sqref="D555:AE581">
    <cfRule type="cellIs" dxfId="218" priority="30" operator="lessThan">
      <formula>0</formula>
    </cfRule>
  </conditionalFormatting>
  <conditionalFormatting sqref="D624:AE638">
    <cfRule type="cellIs" dxfId="217" priority="29" operator="lessThan">
      <formula>0</formula>
    </cfRule>
  </conditionalFormatting>
  <conditionalFormatting sqref="D659:AE659">
    <cfRule type="cellIs" dxfId="216" priority="28" operator="lessThan">
      <formula>0</formula>
    </cfRule>
  </conditionalFormatting>
  <conditionalFormatting sqref="D660:AE660">
    <cfRule type="cellIs" dxfId="215" priority="27" operator="lessThan">
      <formula>0</formula>
    </cfRule>
  </conditionalFormatting>
  <conditionalFormatting sqref="D661:AE661">
    <cfRule type="cellIs" dxfId="214" priority="26" operator="lessThan">
      <formula>0</formula>
    </cfRule>
  </conditionalFormatting>
  <conditionalFormatting sqref="D609:AE609">
    <cfRule type="cellIs" dxfId="213" priority="25" operator="lessThan">
      <formula>0</formula>
    </cfRule>
  </conditionalFormatting>
  <conditionalFormatting sqref="D611:AE611">
    <cfRule type="cellIs" dxfId="212" priority="24" operator="lessThan">
      <formula>0</formula>
    </cfRule>
  </conditionalFormatting>
  <conditionalFormatting sqref="D606:AE607">
    <cfRule type="cellIs" dxfId="211" priority="23" operator="lessThan">
      <formula>0</formula>
    </cfRule>
  </conditionalFormatting>
  <conditionalFormatting sqref="D191:AE210 D212:AE225 D227:AE270 D273:AE278 D280:AE286 D292:AE296">
    <cfRule type="cellIs" dxfId="210" priority="22" operator="lessThan">
      <formula>0</formula>
    </cfRule>
  </conditionalFormatting>
  <conditionalFormatting sqref="D271:AE271">
    <cfRule type="cellIs" dxfId="209" priority="21" operator="lessThan">
      <formula>0</formula>
    </cfRule>
  </conditionalFormatting>
  <conditionalFormatting sqref="D287:AE287">
    <cfRule type="cellIs" dxfId="208" priority="20" operator="lessThan">
      <formula>0</formula>
    </cfRule>
  </conditionalFormatting>
  <conditionalFormatting sqref="D291:AE291">
    <cfRule type="cellIs" dxfId="207" priority="19" operator="lessThan">
      <formula>0</formula>
    </cfRule>
  </conditionalFormatting>
  <conditionalFormatting sqref="D226:AE226">
    <cfRule type="cellIs" dxfId="206" priority="18" operator="lessThan">
      <formula>0</formula>
    </cfRule>
  </conditionalFormatting>
  <conditionalFormatting sqref="D211:AE211">
    <cfRule type="cellIs" dxfId="205" priority="34" operator="lessThan">
      <formula>0</formula>
    </cfRule>
  </conditionalFormatting>
  <conditionalFormatting sqref="D272:AE272">
    <cfRule type="cellIs" dxfId="204" priority="17" operator="lessThan">
      <formula>0</formula>
    </cfRule>
  </conditionalFormatting>
  <conditionalFormatting sqref="D279:AE279">
    <cfRule type="cellIs" dxfId="203" priority="16" operator="lessThan">
      <formula>0</formula>
    </cfRule>
  </conditionalFormatting>
  <conditionalFormatting sqref="D288:AE290">
    <cfRule type="cellIs" dxfId="202" priority="15" operator="lessThan">
      <formula>0</formula>
    </cfRule>
  </conditionalFormatting>
  <conditionalFormatting sqref="D297:AE354 D356:AE424">
    <cfRule type="cellIs" dxfId="201" priority="14" operator="lessThan">
      <formula>0</formula>
    </cfRule>
  </conditionalFormatting>
  <conditionalFormatting sqref="D526:AE554">
    <cfRule type="cellIs" dxfId="200" priority="13" operator="lessThan">
      <formula>0</formula>
    </cfRule>
  </conditionalFormatting>
  <conditionalFormatting sqref="D524:AE525">
    <cfRule type="cellIs" dxfId="199" priority="12" operator="lessThan">
      <formula>0</formula>
    </cfRule>
  </conditionalFormatting>
  <conditionalFormatting sqref="D614:AE623">
    <cfRule type="cellIs" dxfId="198" priority="11" operator="lessThan">
      <formula>0</formula>
    </cfRule>
  </conditionalFormatting>
  <conditionalFormatting sqref="D355:AE355">
    <cfRule type="cellIs" dxfId="197" priority="10" operator="lessThan">
      <formula>0</formula>
    </cfRule>
  </conditionalFormatting>
  <conditionalFormatting sqref="D453:AE453">
    <cfRule type="cellIs" dxfId="196" priority="9" operator="lessThan">
      <formula>0</formula>
    </cfRule>
  </conditionalFormatting>
  <conditionalFormatting sqref="D453:AE453">
    <cfRule type="cellIs" dxfId="195" priority="7" operator="equal">
      <formula>0</formula>
    </cfRule>
    <cfRule type="cellIs" dxfId="194" priority="8" operator="equal">
      <formula>0</formula>
    </cfRule>
  </conditionalFormatting>
  <conditionalFormatting sqref="D597:AE597">
    <cfRule type="cellIs" dxfId="193" priority="6" operator="lessThan">
      <formula>0</formula>
    </cfRule>
  </conditionalFormatting>
  <conditionalFormatting sqref="D597:AE597">
    <cfRule type="cellIs" dxfId="192" priority="4" operator="equal">
      <formula>0</formula>
    </cfRule>
    <cfRule type="cellIs" dxfId="191" priority="5" operator="equal">
      <formula>0</formula>
    </cfRule>
  </conditionalFormatting>
  <conditionalFormatting sqref="D654:AE654">
    <cfRule type="cellIs" dxfId="190" priority="3" operator="lessThan">
      <formula>0</formula>
    </cfRule>
  </conditionalFormatting>
  <conditionalFormatting sqref="D654:AE654">
    <cfRule type="cellIs" dxfId="189" priority="1" operator="equal">
      <formula>0</formula>
    </cfRule>
    <cfRule type="cellIs" dxfId="188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32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10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2.2737367544323206E-13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-1519.1836955655888</v>
      </c>
      <c r="D4" s="98">
        <f t="shared" ref="D4:AE4" si="0">+D5+D111+D191+D297+D425</f>
        <v>-1054.1733219889097</v>
      </c>
      <c r="E4" s="98">
        <f t="shared" si="0"/>
        <v>-686.86060001980547</v>
      </c>
      <c r="F4" s="98">
        <f t="shared" si="0"/>
        <v>-877.32814750327043</v>
      </c>
      <c r="G4" s="98">
        <f t="shared" si="0"/>
        <v>-642.24568836452602</v>
      </c>
      <c r="H4" s="98">
        <f t="shared" si="0"/>
        <v>-353.99178445310389</v>
      </c>
      <c r="I4" s="32">
        <f t="shared" si="0"/>
        <v>-812.62911177946694</v>
      </c>
      <c r="J4" s="32">
        <f t="shared" si="0"/>
        <v>20.537433667813694</v>
      </c>
      <c r="K4" s="32">
        <f t="shared" si="0"/>
        <v>-1056.5714033079171</v>
      </c>
      <c r="L4" s="32">
        <f t="shared" si="0"/>
        <v>-211.58840689426202</v>
      </c>
      <c r="M4" s="32">
        <f t="shared" si="0"/>
        <v>-1100.7783057198765</v>
      </c>
      <c r="N4" s="98">
        <f t="shared" si="0"/>
        <v>-867.0173279378364</v>
      </c>
      <c r="O4" s="32">
        <f t="shared" si="0"/>
        <v>-901.14070326339265</v>
      </c>
      <c r="P4" s="98">
        <f t="shared" si="0"/>
        <v>-342.58150782068418</v>
      </c>
      <c r="Q4" s="32">
        <f t="shared" si="0"/>
        <v>158.10216667540027</v>
      </c>
      <c r="R4" s="32">
        <f t="shared" si="0"/>
        <v>700.34139957327397</v>
      </c>
      <c r="S4" s="32">
        <f t="shared" si="0"/>
        <v>558.13888076345779</v>
      </c>
      <c r="T4" s="32">
        <f t="shared" si="0"/>
        <v>4450.6765776007551</v>
      </c>
      <c r="U4" s="32">
        <f t="shared" si="0"/>
        <v>2129.0909591449445</v>
      </c>
      <c r="V4" s="32">
        <f t="shared" si="0"/>
        <v>816.15392794403965</v>
      </c>
      <c r="W4" s="32">
        <f t="shared" si="0"/>
        <v>1885.5075266713206</v>
      </c>
      <c r="X4" s="32">
        <f t="shared" si="0"/>
        <v>104.71223910897615</v>
      </c>
      <c r="Y4" s="32">
        <f t="shared" si="0"/>
        <v>1305.5760086707853</v>
      </c>
      <c r="Z4" s="32">
        <f t="shared" si="0"/>
        <v>250.2849568862072</v>
      </c>
      <c r="AA4" s="32">
        <f t="shared" si="0"/>
        <v>-188.79329168939628</v>
      </c>
      <c r="AB4" s="32">
        <f t="shared" si="0"/>
        <v>831.5444983362645</v>
      </c>
      <c r="AC4" s="32">
        <f t="shared" si="0"/>
        <v>-132.1307641900774</v>
      </c>
      <c r="AD4" s="32">
        <f t="shared" si="0"/>
        <v>4388.8582295355036</v>
      </c>
      <c r="AE4" s="32">
        <f t="shared" si="0"/>
        <v>792.37936959089302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464.32164229190084</v>
      </c>
      <c r="D5" s="32">
        <f t="shared" si="1"/>
        <v>492.59101207308413</v>
      </c>
      <c r="E5" s="32">
        <f t="shared" si="1"/>
        <v>554.44900818071574</v>
      </c>
      <c r="F5" s="32">
        <f t="shared" si="1"/>
        <v>575.32058151010278</v>
      </c>
      <c r="G5" s="32">
        <f t="shared" si="1"/>
        <v>612.30545488714574</v>
      </c>
      <c r="H5" s="32">
        <f t="shared" si="1"/>
        <v>674.12611529819662</v>
      </c>
      <c r="I5" s="32">
        <f t="shared" si="1"/>
        <v>779.14380283443745</v>
      </c>
      <c r="J5" s="32">
        <f t="shared" si="1"/>
        <v>856.9515829112737</v>
      </c>
      <c r="K5" s="32">
        <f t="shared" si="1"/>
        <v>824.9269886865635</v>
      </c>
      <c r="L5" s="32">
        <f t="shared" si="1"/>
        <v>833.66490634717343</v>
      </c>
      <c r="M5" s="32">
        <f t="shared" si="1"/>
        <v>819.04893872219827</v>
      </c>
      <c r="N5" s="32">
        <f t="shared" si="1"/>
        <v>794.81068160968562</v>
      </c>
      <c r="O5" s="32">
        <f t="shared" si="1"/>
        <v>835.95587052408962</v>
      </c>
      <c r="P5" s="32">
        <f t="shared" si="1"/>
        <v>842.27983774470306</v>
      </c>
      <c r="Q5" s="32">
        <f t="shared" si="1"/>
        <v>893.31982808037583</v>
      </c>
      <c r="R5" s="32">
        <f t="shared" si="1"/>
        <v>947.16115460617959</v>
      </c>
      <c r="S5" s="32">
        <f t="shared" si="1"/>
        <v>1093.0863706070431</v>
      </c>
      <c r="T5" s="32">
        <f t="shared" si="1"/>
        <v>1180.5164439515288</v>
      </c>
      <c r="U5" s="32">
        <f t="shared" si="1"/>
        <v>1135.8518929123584</v>
      </c>
      <c r="V5" s="32">
        <f t="shared" si="1"/>
        <v>1102.8713511092135</v>
      </c>
      <c r="W5" s="32">
        <f t="shared" si="1"/>
        <v>1113.27166252602</v>
      </c>
      <c r="X5" s="32">
        <f t="shared" si="1"/>
        <v>1296.3208675209453</v>
      </c>
      <c r="Y5" s="32">
        <f t="shared" si="1"/>
        <v>1341.1801926722458</v>
      </c>
      <c r="Z5" s="32">
        <f t="shared" si="1"/>
        <v>1280.6819549415554</v>
      </c>
      <c r="AA5" s="32">
        <f t="shared" si="1"/>
        <v>1295.3911437135371</v>
      </c>
      <c r="AB5" s="32">
        <f t="shared" si="1"/>
        <v>1323.2186636363738</v>
      </c>
      <c r="AC5" s="32">
        <f t="shared" si="1"/>
        <v>1394.4304258010411</v>
      </c>
      <c r="AD5" s="32">
        <f t="shared" si="1"/>
        <v>1461.1604138729213</v>
      </c>
      <c r="AE5" s="32">
        <f t="shared" si="1"/>
        <v>1467.0933002665306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464.32164229190084</v>
      </c>
      <c r="D7" s="33">
        <f t="shared" si="2"/>
        <v>492.59101207308413</v>
      </c>
      <c r="E7" s="33">
        <f t="shared" si="2"/>
        <v>554.44900818071574</v>
      </c>
      <c r="F7" s="33">
        <f t="shared" si="2"/>
        <v>575.32058151010278</v>
      </c>
      <c r="G7" s="33">
        <f t="shared" si="2"/>
        <v>612.30545488714574</v>
      </c>
      <c r="H7" s="33">
        <f t="shared" si="2"/>
        <v>674.12611529819662</v>
      </c>
      <c r="I7" s="33">
        <f t="shared" si="2"/>
        <v>779.14380283443745</v>
      </c>
      <c r="J7" s="33">
        <f t="shared" si="2"/>
        <v>856.9515829112737</v>
      </c>
      <c r="K7" s="33">
        <f t="shared" si="2"/>
        <v>824.9269886865635</v>
      </c>
      <c r="L7" s="33">
        <f t="shared" si="2"/>
        <v>833.66490634717343</v>
      </c>
      <c r="M7" s="33">
        <f t="shared" si="2"/>
        <v>819.04893872219827</v>
      </c>
      <c r="N7" s="33">
        <f t="shared" si="2"/>
        <v>794.81068160968562</v>
      </c>
      <c r="O7" s="33">
        <f t="shared" si="2"/>
        <v>835.95587052408962</v>
      </c>
      <c r="P7" s="33">
        <f t="shared" si="2"/>
        <v>842.27983774470306</v>
      </c>
      <c r="Q7" s="33">
        <f t="shared" si="2"/>
        <v>893.31982808037583</v>
      </c>
      <c r="R7" s="33">
        <f t="shared" si="2"/>
        <v>947.16115460617959</v>
      </c>
      <c r="S7" s="33">
        <f t="shared" si="2"/>
        <v>1093.0863706070431</v>
      </c>
      <c r="T7" s="33">
        <f t="shared" si="2"/>
        <v>1180.5164439515288</v>
      </c>
      <c r="U7" s="33">
        <f t="shared" si="2"/>
        <v>1135.8518929123584</v>
      </c>
      <c r="V7" s="33">
        <f t="shared" si="2"/>
        <v>1102.8713511092135</v>
      </c>
      <c r="W7" s="33">
        <f t="shared" si="2"/>
        <v>1113.27166252602</v>
      </c>
      <c r="X7" s="33">
        <f t="shared" si="2"/>
        <v>1296.3208675209453</v>
      </c>
      <c r="Y7" s="33">
        <f t="shared" si="2"/>
        <v>1341.1801926722458</v>
      </c>
      <c r="Z7" s="33">
        <f t="shared" si="2"/>
        <v>1280.6819549415554</v>
      </c>
      <c r="AA7" s="33">
        <f t="shared" si="2"/>
        <v>1295.3911437135371</v>
      </c>
      <c r="AB7" s="33">
        <f t="shared" si="2"/>
        <v>1323.2186636363738</v>
      </c>
      <c r="AC7" s="33">
        <f t="shared" si="2"/>
        <v>1394.4304258010411</v>
      </c>
      <c r="AD7" s="33">
        <f t="shared" si="2"/>
        <v>1461.1604138729213</v>
      </c>
      <c r="AE7" s="33">
        <f t="shared" si="2"/>
        <v>1467.0933002665306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0</v>
      </c>
      <c r="D8" s="33">
        <f t="shared" si="3"/>
        <v>0</v>
      </c>
      <c r="E8" s="33">
        <f t="shared" si="3"/>
        <v>0</v>
      </c>
      <c r="F8" s="33">
        <f t="shared" si="3"/>
        <v>0</v>
      </c>
      <c r="G8" s="33">
        <f t="shared" si="3"/>
        <v>0</v>
      </c>
      <c r="H8" s="33">
        <f t="shared" si="3"/>
        <v>0</v>
      </c>
      <c r="I8" s="33">
        <f t="shared" si="3"/>
        <v>0</v>
      </c>
      <c r="J8" s="33">
        <f t="shared" si="3"/>
        <v>0</v>
      </c>
      <c r="K8" s="33">
        <f t="shared" si="3"/>
        <v>0</v>
      </c>
      <c r="L8" s="33">
        <f t="shared" si="3"/>
        <v>0</v>
      </c>
      <c r="M8" s="33">
        <f t="shared" si="3"/>
        <v>0</v>
      </c>
      <c r="N8" s="33">
        <f t="shared" si="3"/>
        <v>0</v>
      </c>
      <c r="O8" s="33">
        <f t="shared" si="3"/>
        <v>0</v>
      </c>
      <c r="P8" s="33">
        <f t="shared" si="3"/>
        <v>0</v>
      </c>
      <c r="Q8" s="33">
        <f t="shared" si="3"/>
        <v>0</v>
      </c>
      <c r="R8" s="33">
        <f t="shared" si="3"/>
        <v>0</v>
      </c>
      <c r="S8" s="33">
        <f t="shared" si="3"/>
        <v>2.9752938500450719</v>
      </c>
      <c r="T8" s="33">
        <f t="shared" si="3"/>
        <v>7.6613092865957526</v>
      </c>
      <c r="U8" s="33">
        <f t="shared" si="3"/>
        <v>2.8532787312823552E-2</v>
      </c>
      <c r="V8" s="33">
        <f t="shared" si="3"/>
        <v>0</v>
      </c>
      <c r="W8" s="33">
        <f t="shared" si="3"/>
        <v>0</v>
      </c>
      <c r="X8" s="33">
        <f t="shared" si="3"/>
        <v>0.40473888548462505</v>
      </c>
      <c r="Y8" s="33">
        <f t="shared" si="3"/>
        <v>0.26884043149421483</v>
      </c>
      <c r="Z8" s="33">
        <f t="shared" si="3"/>
        <v>0</v>
      </c>
      <c r="AA8" s="33">
        <f t="shared" si="3"/>
        <v>0</v>
      </c>
      <c r="AB8" s="33">
        <f t="shared" si="3"/>
        <v>0</v>
      </c>
      <c r="AC8" s="33">
        <f t="shared" si="3"/>
        <v>0</v>
      </c>
      <c r="AD8" s="33">
        <f t="shared" si="3"/>
        <v>0</v>
      </c>
      <c r="AE8" s="33">
        <f t="shared" si="3"/>
        <v>3.1442483910616168E-3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0</v>
      </c>
      <c r="D9" s="33">
        <f t="shared" si="4"/>
        <v>0</v>
      </c>
      <c r="E9" s="33">
        <f t="shared" si="4"/>
        <v>0</v>
      </c>
      <c r="F9" s="33">
        <f t="shared" si="4"/>
        <v>0</v>
      </c>
      <c r="G9" s="33">
        <f t="shared" si="4"/>
        <v>0</v>
      </c>
      <c r="H9" s="33">
        <f t="shared" si="4"/>
        <v>0</v>
      </c>
      <c r="I9" s="33">
        <f t="shared" si="4"/>
        <v>0</v>
      </c>
      <c r="J9" s="33">
        <f t="shared" si="4"/>
        <v>0</v>
      </c>
      <c r="K9" s="33">
        <f t="shared" si="4"/>
        <v>0</v>
      </c>
      <c r="L9" s="33">
        <f t="shared" si="4"/>
        <v>0</v>
      </c>
      <c r="M9" s="33">
        <f t="shared" si="4"/>
        <v>0</v>
      </c>
      <c r="N9" s="33">
        <f t="shared" si="4"/>
        <v>0</v>
      </c>
      <c r="O9" s="33">
        <f t="shared" si="4"/>
        <v>0</v>
      </c>
      <c r="P9" s="33">
        <f t="shared" si="4"/>
        <v>0</v>
      </c>
      <c r="Q9" s="33">
        <f t="shared" si="4"/>
        <v>0</v>
      </c>
      <c r="R9" s="33">
        <f t="shared" si="4"/>
        <v>0</v>
      </c>
      <c r="S9" s="33">
        <f t="shared" si="4"/>
        <v>2.9752938500450719</v>
      </c>
      <c r="T9" s="33">
        <f t="shared" si="4"/>
        <v>7.6613092865957526</v>
      </c>
      <c r="U9" s="33">
        <f t="shared" si="4"/>
        <v>2.8532787312823552E-2</v>
      </c>
      <c r="V9" s="33">
        <f t="shared" si="4"/>
        <v>0</v>
      </c>
      <c r="W9" s="33">
        <f t="shared" si="4"/>
        <v>0</v>
      </c>
      <c r="X9" s="33">
        <f t="shared" si="4"/>
        <v>0.40473888548462505</v>
      </c>
      <c r="Y9" s="33">
        <f t="shared" si="4"/>
        <v>0.26884043149421483</v>
      </c>
      <c r="Z9" s="33">
        <f t="shared" si="4"/>
        <v>0</v>
      </c>
      <c r="AA9" s="33">
        <f t="shared" si="4"/>
        <v>0</v>
      </c>
      <c r="AB9" s="33">
        <f t="shared" si="4"/>
        <v>0</v>
      </c>
      <c r="AC9" s="33">
        <f t="shared" si="4"/>
        <v>0</v>
      </c>
      <c r="AD9" s="33">
        <f t="shared" si="4"/>
        <v>0</v>
      </c>
      <c r="AE9" s="33">
        <f t="shared" si="4"/>
        <v>3.1442483910616168E-3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0</v>
      </c>
      <c r="D10" s="94">
        <f>+'CO2'!D10+'abs CO2'!D10+'CH4'!D10*PCG!$C$5+N2O!D10*PCG!$C$6+HFC!D10+PFC!D10+'SF6'!D10</f>
        <v>0</v>
      </c>
      <c r="E10" s="94">
        <f>+'CO2'!E10+'abs CO2'!E10+'CH4'!E10*PCG!$C$5+N2O!E10*PCG!$C$6+HFC!E10+PFC!E10+'SF6'!E10</f>
        <v>0</v>
      </c>
      <c r="F10" s="94">
        <f>+'CO2'!F10+'abs CO2'!F10+'CH4'!F10*PCG!$C$5+N2O!F10*PCG!$C$6+HFC!F10+PFC!F10+'SF6'!F10</f>
        <v>0</v>
      </c>
      <c r="G10" s="94">
        <f>+'CO2'!G10+'abs CO2'!G10+'CH4'!G10*PCG!$C$5+N2O!G10*PCG!$C$6+HFC!G10+PFC!G10+'SF6'!G10</f>
        <v>0</v>
      </c>
      <c r="H10" s="94">
        <f>+'CO2'!H10+'abs CO2'!H10+'CH4'!H10*PCG!$C$5+N2O!H10*PCG!$C$6+HFC!H10+PFC!H10+'SF6'!H10</f>
        <v>0</v>
      </c>
      <c r="I10" s="94">
        <f>+'CO2'!I10+'abs CO2'!I10+'CH4'!I10*PCG!$C$5+N2O!I10*PCG!$C$6+HFC!I10+PFC!I10+'SF6'!I10</f>
        <v>0</v>
      </c>
      <c r="J10" s="94">
        <f>+'CO2'!J10+'abs CO2'!J10+'CH4'!J10*PCG!$C$5+N2O!J10*PCG!$C$6+HFC!J10+PFC!J10+'SF6'!J10</f>
        <v>0</v>
      </c>
      <c r="K10" s="94">
        <f>+'CO2'!K10+'abs CO2'!K10+'CH4'!K10*PCG!$C$5+N2O!K10*PCG!$C$6+HFC!K10+PFC!K10+'SF6'!K10</f>
        <v>0</v>
      </c>
      <c r="L10" s="94">
        <f>+'CO2'!L10+'abs CO2'!L10+'CH4'!L10*PCG!$C$5+N2O!L10*PCG!$C$6+HFC!L10+PFC!L10+'SF6'!L10</f>
        <v>0</v>
      </c>
      <c r="M10" s="94">
        <f>+'CO2'!M10+'abs CO2'!M10+'CH4'!M10*PCG!$C$5+N2O!M10*PCG!$C$6+HFC!M10+PFC!M10+'SF6'!M10</f>
        <v>0</v>
      </c>
      <c r="N10" s="94">
        <f>+'CO2'!N10+'abs CO2'!N10+'CH4'!N10*PCG!$C$5+N2O!N10*PCG!$C$6+HFC!N10+PFC!N10+'SF6'!N10</f>
        <v>0</v>
      </c>
      <c r="O10" s="94">
        <f>+'CO2'!O10+'abs CO2'!O10+'CH4'!O10*PCG!$C$5+N2O!O10*PCG!$C$6+HFC!O10+PFC!O10+'SF6'!O10</f>
        <v>0</v>
      </c>
      <c r="P10" s="94">
        <f>+'CO2'!P10+'abs CO2'!P10+'CH4'!P10*PCG!$C$5+N2O!P10*PCG!$C$6+HFC!P10+PFC!P10+'SF6'!P10</f>
        <v>0</v>
      </c>
      <c r="Q10" s="94">
        <f>+'CO2'!Q10+'abs CO2'!Q10+'CH4'!Q10*PCG!$C$5+N2O!Q10*PCG!$C$6+HFC!Q10+PFC!Q10+'SF6'!Q10</f>
        <v>0</v>
      </c>
      <c r="R10" s="94">
        <f>+'CO2'!R10+'abs CO2'!R10+'CH4'!R10*PCG!$C$5+N2O!R10*PCG!$C$6+HFC!R10+PFC!R10+'SF6'!R10</f>
        <v>0</v>
      </c>
      <c r="S10" s="94">
        <f>+'CO2'!S10+'abs CO2'!S10+'CH4'!S10*PCG!$C$5+N2O!S10*PCG!$C$6+HFC!S10+PFC!S10+'SF6'!S10</f>
        <v>2.9752938500450719</v>
      </c>
      <c r="T10" s="94">
        <f>+'CO2'!T10+'abs CO2'!T10+'CH4'!T10*PCG!$C$5+N2O!T10*PCG!$C$6+HFC!T10+PFC!T10+'SF6'!T10</f>
        <v>7.6613092865957526</v>
      </c>
      <c r="U10" s="94">
        <f>+'CO2'!U10+'abs CO2'!U10+'CH4'!U10*PCG!$C$5+N2O!U10*PCG!$C$6+HFC!U10+PFC!U10+'SF6'!U10</f>
        <v>2.8532787312823552E-2</v>
      </c>
      <c r="V10" s="94">
        <f>+'CO2'!V10+'abs CO2'!V10+'CH4'!V10*PCG!$C$5+N2O!V10*PCG!$C$6+HFC!V10+PFC!V10+'SF6'!V10</f>
        <v>0</v>
      </c>
      <c r="W10" s="94">
        <f>+'CO2'!W10+'abs CO2'!W10+'CH4'!W10*PCG!$C$5+N2O!W10*PCG!$C$6+HFC!W10+PFC!W10+'SF6'!W10</f>
        <v>0</v>
      </c>
      <c r="X10" s="94">
        <f>+'CO2'!X10+'abs CO2'!X10+'CH4'!X10*PCG!$C$5+N2O!X10*PCG!$C$6+HFC!X10+PFC!X10+'SF6'!X10</f>
        <v>0.40473888548462505</v>
      </c>
      <c r="Y10" s="94">
        <f>+'CO2'!Y10+'abs CO2'!Y10+'CH4'!Y10*PCG!$C$5+N2O!Y10*PCG!$C$6+HFC!Y10+PFC!Y10+'SF6'!Y10</f>
        <v>0.26884043149421483</v>
      </c>
      <c r="Z10" s="94">
        <f>+'CO2'!Z10+'abs CO2'!Z10+'CH4'!Z10*PCG!$C$5+N2O!Z10*PCG!$C$6+HFC!Z10+PFC!Z10+'SF6'!Z10</f>
        <v>0</v>
      </c>
      <c r="AA10" s="94">
        <f>+'CO2'!AA10+'abs CO2'!AA10+'CH4'!AA10*PCG!$C$5+N2O!AA10*PCG!$C$6+HFC!AA10+PFC!AA10+'SF6'!AA10</f>
        <v>0</v>
      </c>
      <c r="AB10" s="94">
        <f>+'CO2'!AB10+'abs CO2'!AB10+'CH4'!AB10*PCG!$C$5+N2O!AB10*PCG!$C$6+HFC!AB10+PFC!AB10+'SF6'!AB10</f>
        <v>0</v>
      </c>
      <c r="AC10" s="94">
        <f>+'CO2'!AC10+'abs CO2'!AC10+'CH4'!AC10*PCG!$C$5+N2O!AC10*PCG!$C$6+HFC!AC10+PFC!AC10+'SF6'!AC10</f>
        <v>0</v>
      </c>
      <c r="AD10" s="94">
        <f>+'CO2'!AD10+'abs CO2'!AD10+'CH4'!AD10*PCG!$C$5+N2O!AD10*PCG!$C$6+HFC!AD10+PFC!AD10+'SF6'!AD10</f>
        <v>0</v>
      </c>
      <c r="AE10" s="94">
        <f>+'CO2'!AE10+'abs CO2'!AE10+'CH4'!AE10*PCG!$C$5+N2O!AE10*PCG!$C$6+HFC!AE10+PFC!AE10+'SF6'!AE10</f>
        <v>3.1442483910616168E-3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142.3839520668765</v>
      </c>
      <c r="D17" s="33">
        <f t="shared" si="6"/>
        <v>137.50412724597595</v>
      </c>
      <c r="E17" s="33">
        <f t="shared" si="6"/>
        <v>173.73239641583481</v>
      </c>
      <c r="F17" s="33">
        <f t="shared" si="6"/>
        <v>173.36375729038446</v>
      </c>
      <c r="G17" s="33">
        <f t="shared" si="6"/>
        <v>166.58014790677078</v>
      </c>
      <c r="H17" s="33">
        <f t="shared" si="6"/>
        <v>210.54238877040365</v>
      </c>
      <c r="I17" s="33">
        <f t="shared" si="6"/>
        <v>228.21383896992944</v>
      </c>
      <c r="J17" s="33">
        <f t="shared" si="6"/>
        <v>281.93407602103525</v>
      </c>
      <c r="K17" s="33">
        <f t="shared" si="6"/>
        <v>268.95786849874185</v>
      </c>
      <c r="L17" s="33">
        <f t="shared" si="6"/>
        <v>247.76842332697427</v>
      </c>
      <c r="M17" s="33">
        <f t="shared" si="6"/>
        <v>219.92010445023311</v>
      </c>
      <c r="N17" s="33">
        <f t="shared" si="6"/>
        <v>237.87757683883962</v>
      </c>
      <c r="O17" s="33">
        <f t="shared" si="6"/>
        <v>251.25978489512994</v>
      </c>
      <c r="P17" s="33">
        <f t="shared" si="6"/>
        <v>242.28254405323901</v>
      </c>
      <c r="Q17" s="33">
        <f t="shared" si="6"/>
        <v>269.23244231801169</v>
      </c>
      <c r="R17" s="33">
        <f t="shared" si="6"/>
        <v>277.67711880202194</v>
      </c>
      <c r="S17" s="33">
        <f t="shared" si="6"/>
        <v>411.43566492127229</v>
      </c>
      <c r="T17" s="33">
        <f t="shared" si="6"/>
        <v>456.58402838378402</v>
      </c>
      <c r="U17" s="33">
        <f t="shared" si="6"/>
        <v>380.9647901864206</v>
      </c>
      <c r="V17" s="33">
        <f t="shared" si="6"/>
        <v>322.27571720326915</v>
      </c>
      <c r="W17" s="33">
        <f t="shared" si="6"/>
        <v>283.19099026956411</v>
      </c>
      <c r="X17" s="33">
        <f t="shared" si="6"/>
        <v>374.58633258697017</v>
      </c>
      <c r="Y17" s="33">
        <f t="shared" si="6"/>
        <v>451.16704905508726</v>
      </c>
      <c r="Z17" s="33">
        <f t="shared" si="6"/>
        <v>376.8891875978577</v>
      </c>
      <c r="AA17" s="33">
        <f t="shared" si="6"/>
        <v>442.5169403984944</v>
      </c>
      <c r="AB17" s="33">
        <f t="shared" si="6"/>
        <v>420.89379687965891</v>
      </c>
      <c r="AC17" s="33">
        <f t="shared" si="6"/>
        <v>413.37872008953008</v>
      </c>
      <c r="AD17" s="33">
        <f t="shared" si="6"/>
        <v>440.36294410306925</v>
      </c>
      <c r="AE17" s="33">
        <f t="shared" si="6"/>
        <v>420.96054206512218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0</v>
      </c>
      <c r="R21" s="94">
        <f>+'CO2'!R21+'abs CO2'!R21+'CH4'!R21*PCG!$C$5+N2O!R21*PCG!$C$6+HFC!R21+PFC!R21+'SF6'!R21</f>
        <v>0</v>
      </c>
      <c r="S21" s="94">
        <f>+'CO2'!S21+'abs CO2'!S21+'CH4'!S21*PCG!$C$5+N2O!S21*PCG!$C$6+HFC!S21+PFC!S21+'SF6'!S21</f>
        <v>125.24298929496753</v>
      </c>
      <c r="T21" s="94">
        <f>+'CO2'!T21+'abs CO2'!T21+'CH4'!T21*PCG!$C$5+N2O!T21*PCG!$C$6+HFC!T21+PFC!T21+'SF6'!T21</f>
        <v>153.15470085602615</v>
      </c>
      <c r="U21" s="94">
        <f>+'CO2'!U21+'abs CO2'!U21+'CH4'!U21*PCG!$C$5+N2O!U21*PCG!$C$6+HFC!U21+PFC!U21+'SF6'!U21</f>
        <v>128.22249555593478</v>
      </c>
      <c r="V21" s="94">
        <f>+'CO2'!V21+'abs CO2'!V21+'CH4'!V21*PCG!$C$5+N2O!V21*PCG!$C$6+HFC!V21+PFC!V21+'SF6'!V21</f>
        <v>146.10363329679802</v>
      </c>
      <c r="W21" s="94">
        <f>+'CO2'!W21+'abs CO2'!W21+'CH4'!W21*PCG!$C$5+N2O!W21*PCG!$C$6+HFC!W21+PFC!W21+'SF6'!W21</f>
        <v>96.789705047345279</v>
      </c>
      <c r="X21" s="94">
        <f>+'CO2'!X21+'abs CO2'!X21+'CH4'!X21*PCG!$C$5+N2O!X21*PCG!$C$6+HFC!X21+PFC!X21+'SF6'!X21</f>
        <v>90.677446540534675</v>
      </c>
      <c r="Y21" s="94">
        <f>+'CO2'!Y21+'abs CO2'!Y21+'CH4'!Y21*PCG!$C$5+N2O!Y21*PCG!$C$6+HFC!Y21+PFC!Y21+'SF6'!Y21</f>
        <v>189.50633715839516</v>
      </c>
      <c r="Z21" s="94">
        <f>+'CO2'!Z21+'abs CO2'!Z21+'CH4'!Z21*PCG!$C$5+N2O!Z21*PCG!$C$6+HFC!Z21+PFC!Z21+'SF6'!Z21</f>
        <v>145.17429520566787</v>
      </c>
      <c r="AA21" s="94">
        <f>+'CO2'!AA21+'abs CO2'!AA21+'CH4'!AA21*PCG!$C$5+N2O!AA21*PCG!$C$6+HFC!AA21+PFC!AA21+'SF6'!AA21</f>
        <v>175.07517391000064</v>
      </c>
      <c r="AB21" s="94">
        <f>+'CO2'!AB21+'abs CO2'!AB21+'CH4'!AB21*PCG!$C$5+N2O!AB21*PCG!$C$6+HFC!AB21+PFC!AB21+'SF6'!AB21</f>
        <v>161.47673766277541</v>
      </c>
      <c r="AC21" s="94">
        <f>+'CO2'!AC21+'abs CO2'!AC21+'CH4'!AC21*PCG!$C$5+N2O!AC21*PCG!$C$6+HFC!AC21+PFC!AC21+'SF6'!AC21</f>
        <v>154.09651331304107</v>
      </c>
      <c r="AD21" s="94">
        <f>+'CO2'!AD21+'abs CO2'!AD21+'CH4'!AD21*PCG!$C$5+N2O!AD21*PCG!$C$6+HFC!AD21+PFC!AD21+'SF6'!AD21</f>
        <v>162.24880247224394</v>
      </c>
      <c r="AE21" s="94">
        <f>+'CO2'!AE21+'abs CO2'!AE21+'CH4'!AE21*PCG!$C$5+N2O!AE21*PCG!$C$6+HFC!AE21+PFC!AE21+'SF6'!AE21</f>
        <v>178.39225330722309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69.196000517608596</v>
      </c>
      <c r="D22" s="94">
        <f>+'CO2'!D22+'abs CO2'!D22+'CH4'!D22*PCG!$C$5+N2O!D22*PCG!$C$6+HFC!D22+PFC!D22+'SF6'!D22</f>
        <v>65.843384136462916</v>
      </c>
      <c r="E22" s="94">
        <f>+'CO2'!E22+'abs CO2'!E22+'CH4'!E22*PCG!$C$5+N2O!E22*PCG!$C$6+HFC!E22+PFC!E22+'SF6'!E22</f>
        <v>92.739136791724462</v>
      </c>
      <c r="F22" s="94">
        <f>+'CO2'!F22+'abs CO2'!F22+'CH4'!F22*PCG!$C$5+N2O!F22*PCG!$C$6+HFC!F22+PFC!F22+'SF6'!F22</f>
        <v>82.948391340829843</v>
      </c>
      <c r="G22" s="94">
        <f>+'CO2'!G22+'abs CO2'!G22+'CH4'!G22*PCG!$C$5+N2O!G22*PCG!$C$6+HFC!G22+PFC!G22+'SF6'!G22</f>
        <v>83.782295165226827</v>
      </c>
      <c r="H22" s="94">
        <f>+'CO2'!H22+'abs CO2'!H22+'CH4'!H22*PCG!$C$5+N2O!H22*PCG!$C$6+HFC!H22+PFC!H22+'SF6'!H22</f>
        <v>106.99369152501912</v>
      </c>
      <c r="I22" s="94">
        <f>+'CO2'!I22+'abs CO2'!I22+'CH4'!I22*PCG!$C$5+N2O!I22*PCG!$C$6+HFC!I22+PFC!I22+'SF6'!I22</f>
        <v>131.29729108873005</v>
      </c>
      <c r="J22" s="94">
        <f>+'CO2'!J22+'abs CO2'!J22+'CH4'!J22*PCG!$C$5+N2O!J22*PCG!$C$6+HFC!J22+PFC!J22+'SF6'!J22</f>
        <v>109.25980520099486</v>
      </c>
      <c r="K22" s="94">
        <f>+'CO2'!K22+'abs CO2'!K22+'CH4'!K22*PCG!$C$5+N2O!K22*PCG!$C$6+HFC!K22+PFC!K22+'SF6'!K22</f>
        <v>136.84570722558323</v>
      </c>
      <c r="L22" s="94">
        <f>+'CO2'!L22+'abs CO2'!L22+'CH4'!L22*PCG!$C$5+N2O!L22*PCG!$C$6+HFC!L22+PFC!L22+'SF6'!L22</f>
        <v>126.57064351191895</v>
      </c>
      <c r="M22" s="94">
        <f>+'CO2'!M22+'abs CO2'!M22+'CH4'!M22*PCG!$C$5+N2O!M22*PCG!$C$6+HFC!M22+PFC!M22+'SF6'!M22</f>
        <v>114.5287288819343</v>
      </c>
      <c r="N22" s="94">
        <f>+'CO2'!N22+'abs CO2'!N22+'CH4'!N22*PCG!$C$5+N2O!N22*PCG!$C$6+HFC!N22+PFC!N22+'SF6'!N22</f>
        <v>101.19742561641887</v>
      </c>
      <c r="O22" s="94">
        <f>+'CO2'!O22+'abs CO2'!O22+'CH4'!O22*PCG!$C$5+N2O!O22*PCG!$C$6+HFC!O22+PFC!O22+'SF6'!O22</f>
        <v>140.42082780079613</v>
      </c>
      <c r="P22" s="94">
        <f>+'CO2'!P22+'abs CO2'!P22+'CH4'!P22*PCG!$C$5+N2O!P22*PCG!$C$6+HFC!P22+PFC!P22+'SF6'!P22</f>
        <v>89.442776908516961</v>
      </c>
      <c r="Q22" s="94">
        <f>+'CO2'!Q22+'abs CO2'!Q22+'CH4'!Q22*PCG!$C$5+N2O!Q22*PCG!$C$6+HFC!Q22+PFC!Q22+'SF6'!Q22</f>
        <v>124.29770880629258</v>
      </c>
      <c r="R22" s="94">
        <f>+'CO2'!R22+'abs CO2'!R22+'CH4'!R22*PCG!$C$5+N2O!R22*PCG!$C$6+HFC!R22+PFC!R22+'SF6'!R22</f>
        <v>147.39012889391574</v>
      </c>
      <c r="S22" s="94">
        <f>+'CO2'!S22+'abs CO2'!S22+'CH4'!S22*PCG!$C$5+N2O!S22*PCG!$C$6+HFC!S22+PFC!S22+'SF6'!S22</f>
        <v>135.3336249125822</v>
      </c>
      <c r="T22" s="94">
        <f>+'CO2'!T22+'abs CO2'!T22+'CH4'!T22*PCG!$C$5+N2O!T22*PCG!$C$6+HFC!T22+PFC!T22+'SF6'!T22</f>
        <v>129.03282499161131</v>
      </c>
      <c r="U22" s="94">
        <f>+'CO2'!U22+'abs CO2'!U22+'CH4'!U22*PCG!$C$5+N2O!U22*PCG!$C$6+HFC!U22+PFC!U22+'SF6'!U22</f>
        <v>115.24147788550719</v>
      </c>
      <c r="V22" s="94">
        <f>+'CO2'!V22+'abs CO2'!V22+'CH4'!V22*PCG!$C$5+N2O!V22*PCG!$C$6+HFC!V22+PFC!V22+'SF6'!V22</f>
        <v>81.872696522169306</v>
      </c>
      <c r="W22" s="94">
        <f>+'CO2'!W22+'abs CO2'!W22+'CH4'!W22*PCG!$C$5+N2O!W22*PCG!$C$6+HFC!W22+PFC!W22+'SF6'!W22</f>
        <v>110.68030804472178</v>
      </c>
      <c r="X22" s="94">
        <f>+'CO2'!X22+'abs CO2'!X22+'CH4'!X22*PCG!$C$5+N2O!X22*PCG!$C$6+HFC!X22+PFC!X22+'SF6'!X22</f>
        <v>171.16460164893871</v>
      </c>
      <c r="Y22" s="94">
        <f>+'CO2'!Y22+'abs CO2'!Y22+'CH4'!Y22*PCG!$C$5+N2O!Y22*PCG!$C$6+HFC!Y22+PFC!Y22+'SF6'!Y22</f>
        <v>145.58966822479204</v>
      </c>
      <c r="Z22" s="94">
        <f>+'CO2'!Z22+'abs CO2'!Z22+'CH4'!Z22*PCG!$C$5+N2O!Z22*PCG!$C$6+HFC!Z22+PFC!Z22+'SF6'!Z22</f>
        <v>125.89407559628941</v>
      </c>
      <c r="AA22" s="94">
        <f>+'CO2'!AA22+'abs CO2'!AA22+'CH4'!AA22*PCG!$C$5+N2O!AA22*PCG!$C$6+HFC!AA22+PFC!AA22+'SF6'!AA22</f>
        <v>141.37659207806104</v>
      </c>
      <c r="AB22" s="94">
        <f>+'CO2'!AB22+'abs CO2'!AB22+'CH4'!AB22*PCG!$C$5+N2O!AB22*PCG!$C$6+HFC!AB22+PFC!AB22+'SF6'!AB22</f>
        <v>135.46252844098368</v>
      </c>
      <c r="AC22" s="94">
        <f>+'CO2'!AC22+'abs CO2'!AC22+'CH4'!AC22*PCG!$C$5+N2O!AC22*PCG!$C$6+HFC!AC22+PFC!AC22+'SF6'!AC22</f>
        <v>137.77690314731407</v>
      </c>
      <c r="AD22" s="94">
        <f>+'CO2'!AD22+'abs CO2'!AD22+'CH4'!AD22*PCG!$C$5+N2O!AD22*PCG!$C$6+HFC!AD22+PFC!AD22+'SF6'!AD22</f>
        <v>149.01175586756975</v>
      </c>
      <c r="AE22" s="94">
        <f>+'CO2'!AE22+'abs CO2'!AE22+'CH4'!AE22*PCG!$C$5+N2O!AE22*PCG!$C$6+HFC!AE22+PFC!AE22+'SF6'!AE22</f>
        <v>128.10607731676231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0</v>
      </c>
      <c r="AB23" s="94">
        <f>+'CO2'!AB23+'abs CO2'!AB23+'CH4'!AB23*PCG!$C$5+N2O!AB23*PCG!$C$6+HFC!AB23+PFC!AB23+'SF6'!AB23</f>
        <v>0</v>
      </c>
      <c r="AC23" s="94">
        <f>+'CO2'!AC23+'abs CO2'!AC23+'CH4'!AC23*PCG!$C$5+N2O!AC23*PCG!$C$6+HFC!AC23+PFC!AC23+'SF6'!AC23</f>
        <v>0</v>
      </c>
      <c r="AD23" s="94">
        <f>+'CO2'!AD23+'abs CO2'!AD23+'CH4'!AD23*PCG!$C$5+N2O!AD23*PCG!$C$6+HFC!AD23+PFC!AD23+'SF6'!AD23</f>
        <v>0</v>
      </c>
      <c r="AE23" s="94">
        <f>+'CO2'!AE23+'abs CO2'!AE23+'CH4'!AE23*PCG!$C$5+N2O!AE23*PCG!$C$6+HFC!AE23+PFC!AE23+'SF6'!AE23</f>
        <v>2.4271759607702149E-2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0</v>
      </c>
      <c r="D26" s="94">
        <f>+'CO2'!D26+'abs CO2'!D26+'CH4'!D26*PCG!$C$5+N2O!D26*PCG!$C$6+HFC!D26+PFC!D26+'SF6'!D26</f>
        <v>0</v>
      </c>
      <c r="E26" s="94">
        <f>+'CO2'!E26+'abs CO2'!E26+'CH4'!E26*PCG!$C$5+N2O!E26*PCG!$C$6+HFC!E26+PFC!E26+'SF6'!E26</f>
        <v>0</v>
      </c>
      <c r="F26" s="94">
        <f>+'CO2'!F26+'abs CO2'!F26+'CH4'!F26*PCG!$C$5+N2O!F26*PCG!$C$6+HFC!F26+PFC!F26+'SF6'!F26</f>
        <v>0</v>
      </c>
      <c r="G26" s="94">
        <f>+'CO2'!G26+'abs CO2'!G26+'CH4'!G26*PCG!$C$5+N2O!G26*PCG!$C$6+HFC!G26+PFC!G26+'SF6'!G26</f>
        <v>0</v>
      </c>
      <c r="H26" s="94">
        <f>+'CO2'!H26+'abs CO2'!H26+'CH4'!H26*PCG!$C$5+N2O!H26*PCG!$C$6+HFC!H26+PFC!H26+'SF6'!H26</f>
        <v>0</v>
      </c>
      <c r="I26" s="94">
        <f>+'CO2'!I26+'abs CO2'!I26+'CH4'!I26*PCG!$C$5+N2O!I26*PCG!$C$6+HFC!I26+PFC!I26+'SF6'!I26</f>
        <v>0</v>
      </c>
      <c r="J26" s="94">
        <f>+'CO2'!J26+'abs CO2'!J26+'CH4'!J26*PCG!$C$5+N2O!J26*PCG!$C$6+HFC!J26+PFC!J26+'SF6'!J26</f>
        <v>0</v>
      </c>
      <c r="K26" s="94">
        <f>+'CO2'!K26+'abs CO2'!K26+'CH4'!K26*PCG!$C$5+N2O!K26*PCG!$C$6+HFC!K26+PFC!K26+'SF6'!K26</f>
        <v>0</v>
      </c>
      <c r="L26" s="94">
        <f>+'CO2'!L26+'abs CO2'!L26+'CH4'!L26*PCG!$C$5+N2O!L26*PCG!$C$6+HFC!L26+PFC!L26+'SF6'!L26</f>
        <v>0</v>
      </c>
      <c r="M26" s="94">
        <f>+'CO2'!M26+'abs CO2'!M26+'CH4'!M26*PCG!$C$5+N2O!M26*PCG!$C$6+HFC!M26+PFC!M26+'SF6'!M26</f>
        <v>0</v>
      </c>
      <c r="N26" s="94">
        <f>+'CO2'!N26+'abs CO2'!N26+'CH4'!N26*PCG!$C$5+N2O!N26*PCG!$C$6+HFC!N26+PFC!N26+'SF6'!N26</f>
        <v>0</v>
      </c>
      <c r="O26" s="94">
        <f>+'CO2'!O26+'abs CO2'!O26+'CH4'!O26*PCG!$C$5+N2O!O26*PCG!$C$6+HFC!O26+PFC!O26+'SF6'!O26</f>
        <v>0</v>
      </c>
      <c r="P26" s="94">
        <f>+'CO2'!P26+'abs CO2'!P26+'CH4'!P26*PCG!$C$5+N2O!P26*PCG!$C$6+HFC!P26+PFC!P26+'SF6'!P26</f>
        <v>0</v>
      </c>
      <c r="Q26" s="94">
        <f>+'CO2'!Q26+'abs CO2'!Q26+'CH4'!Q26*PCG!$C$5+N2O!Q26*PCG!$C$6+HFC!Q26+PFC!Q26+'SF6'!Q26</f>
        <v>0</v>
      </c>
      <c r="R26" s="94">
        <f>+'CO2'!R26+'abs CO2'!R26+'CH4'!R26*PCG!$C$5+N2O!R26*PCG!$C$6+HFC!R26+PFC!R26+'SF6'!R26</f>
        <v>0</v>
      </c>
      <c r="S26" s="94">
        <f>+'CO2'!S26+'abs CO2'!S26+'CH4'!S26*PCG!$C$5+N2O!S26*PCG!$C$6+HFC!S26+PFC!S26+'SF6'!S26</f>
        <v>0</v>
      </c>
      <c r="T26" s="94">
        <f>+'CO2'!T26+'abs CO2'!T26+'CH4'!T26*PCG!$C$5+N2O!T26*PCG!$C$6+HFC!T26+PFC!T26+'SF6'!T26</f>
        <v>0</v>
      </c>
      <c r="U26" s="94">
        <f>+'CO2'!U26+'abs CO2'!U26+'CH4'!U26*PCG!$C$5+N2O!U26*PCG!$C$6+HFC!U26+PFC!U26+'SF6'!U26</f>
        <v>0</v>
      </c>
      <c r="V26" s="94">
        <f>+'CO2'!V26+'abs CO2'!V26+'CH4'!V26*PCG!$C$5+N2O!V26*PCG!$C$6+HFC!V26+PFC!V26+'SF6'!V26</f>
        <v>0</v>
      </c>
      <c r="W26" s="94">
        <f>+'CO2'!W26+'abs CO2'!W26+'CH4'!W26*PCG!$C$5+N2O!W26*PCG!$C$6+HFC!W26+PFC!W26+'SF6'!W26</f>
        <v>0</v>
      </c>
      <c r="X26" s="94">
        <f>+'CO2'!X26+'abs CO2'!X26+'CH4'!X26*PCG!$C$5+N2O!X26*PCG!$C$6+HFC!X26+PFC!X26+'SF6'!X26</f>
        <v>0</v>
      </c>
      <c r="Y26" s="94">
        <f>+'CO2'!Y26+'abs CO2'!Y26+'CH4'!Y26*PCG!$C$5+N2O!Y26*PCG!$C$6+HFC!Y26+PFC!Y26+'SF6'!Y26</f>
        <v>0</v>
      </c>
      <c r="Z26" s="94">
        <f>+'CO2'!Z26+'abs CO2'!Z26+'CH4'!Z26*PCG!$C$5+N2O!Z26*PCG!$C$6+HFC!Z26+PFC!Z26+'SF6'!Z26</f>
        <v>0</v>
      </c>
      <c r="AA26" s="94">
        <f>+'CO2'!AA26+'abs CO2'!AA26+'CH4'!AA26*PCG!$C$5+N2O!AA26*PCG!$C$6+HFC!AA26+PFC!AA26+'SF6'!AA26</f>
        <v>0</v>
      </c>
      <c r="AB26" s="94">
        <f>+'CO2'!AB26+'abs CO2'!AB26+'CH4'!AB26*PCG!$C$5+N2O!AB26*PCG!$C$6+HFC!AB26+PFC!AB26+'SF6'!AB26</f>
        <v>0</v>
      </c>
      <c r="AC26" s="94">
        <f>+'CO2'!AC26+'abs CO2'!AC26+'CH4'!AC26*PCG!$C$5+N2O!AC26*PCG!$C$6+HFC!AC26+PFC!AC26+'SF6'!AC26</f>
        <v>0</v>
      </c>
      <c r="AD26" s="94">
        <f>+'CO2'!AD26+'abs CO2'!AD26+'CH4'!AD26*PCG!$C$5+N2O!AD26*PCG!$C$6+HFC!AD26+PFC!AD26+'SF6'!AD26</f>
        <v>0</v>
      </c>
      <c r="AE26" s="94">
        <f>+'CO2'!AE26+'abs CO2'!AE26+'CH4'!AE26*PCG!$C$5+N2O!AE26*PCG!$C$6+HFC!AE26+PFC!AE26+'SF6'!AE26</f>
        <v>0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73.187951549267908</v>
      </c>
      <c r="D30" s="94">
        <f>+'CO2'!D30+'abs CO2'!D30+'CH4'!D30*PCG!$C$5+N2O!D30*PCG!$C$6+HFC!D30+PFC!D30+'SF6'!D30</f>
        <v>71.660743109513049</v>
      </c>
      <c r="E30" s="94">
        <f>+'CO2'!E30+'abs CO2'!E30+'CH4'!E30*PCG!$C$5+N2O!E30*PCG!$C$6+HFC!E30+PFC!E30+'SF6'!E30</f>
        <v>80.993259624110351</v>
      </c>
      <c r="F30" s="94">
        <f>+'CO2'!F30+'abs CO2'!F30+'CH4'!F30*PCG!$C$5+N2O!F30*PCG!$C$6+HFC!F30+PFC!F30+'SF6'!F30</f>
        <v>90.415365949554626</v>
      </c>
      <c r="G30" s="94">
        <f>+'CO2'!G30+'abs CO2'!G30+'CH4'!G30*PCG!$C$5+N2O!G30*PCG!$C$6+HFC!G30+PFC!G30+'SF6'!G30</f>
        <v>82.797852741543949</v>
      </c>
      <c r="H30" s="94">
        <f>+'CO2'!H30+'abs CO2'!H30+'CH4'!H30*PCG!$C$5+N2O!H30*PCG!$C$6+HFC!H30+PFC!H30+'SF6'!H30</f>
        <v>103.54869724538452</v>
      </c>
      <c r="I30" s="94">
        <f>+'CO2'!I30+'abs CO2'!I30+'CH4'!I30*PCG!$C$5+N2O!I30*PCG!$C$6+HFC!I30+PFC!I30+'SF6'!I30</f>
        <v>96.916547881199406</v>
      </c>
      <c r="J30" s="94">
        <f>+'CO2'!J30+'abs CO2'!J30+'CH4'!J30*PCG!$C$5+N2O!J30*PCG!$C$6+HFC!J30+PFC!J30+'SF6'!J30</f>
        <v>172.67427082004036</v>
      </c>
      <c r="K30" s="94">
        <f>+'CO2'!K30+'abs CO2'!K30+'CH4'!K30*PCG!$C$5+N2O!K30*PCG!$C$6+HFC!K30+PFC!K30+'SF6'!K30</f>
        <v>132.11216127315862</v>
      </c>
      <c r="L30" s="94">
        <f>+'CO2'!L30+'abs CO2'!L30+'CH4'!L30*PCG!$C$5+N2O!L30*PCG!$C$6+HFC!L30+PFC!L30+'SF6'!L30</f>
        <v>121.19777981505533</v>
      </c>
      <c r="M30" s="94">
        <f>+'CO2'!M30+'abs CO2'!M30+'CH4'!M30*PCG!$C$5+N2O!M30*PCG!$C$6+HFC!M30+PFC!M30+'SF6'!M30</f>
        <v>105.3913755682988</v>
      </c>
      <c r="N30" s="94">
        <f>+'CO2'!N30+'abs CO2'!N30+'CH4'!N30*PCG!$C$5+N2O!N30*PCG!$C$6+HFC!N30+PFC!N30+'SF6'!N30</f>
        <v>136.68015122242073</v>
      </c>
      <c r="O30" s="94">
        <f>+'CO2'!O30+'abs CO2'!O30+'CH4'!O30*PCG!$C$5+N2O!O30*PCG!$C$6+HFC!O30+PFC!O30+'SF6'!O30</f>
        <v>110.83895709433382</v>
      </c>
      <c r="P30" s="94">
        <f>+'CO2'!P30+'abs CO2'!P30+'CH4'!P30*PCG!$C$5+N2O!P30*PCG!$C$6+HFC!P30+PFC!P30+'SF6'!P30</f>
        <v>152.83976714472206</v>
      </c>
      <c r="Q30" s="94">
        <f>+'CO2'!Q30+'abs CO2'!Q30+'CH4'!Q30*PCG!$C$5+N2O!Q30*PCG!$C$6+HFC!Q30+PFC!Q30+'SF6'!Q30</f>
        <v>144.93473351171912</v>
      </c>
      <c r="R30" s="94">
        <f>+'CO2'!R30+'abs CO2'!R30+'CH4'!R30*PCG!$C$5+N2O!R30*PCG!$C$6+HFC!R30+PFC!R30+'SF6'!R30</f>
        <v>130.28698990810619</v>
      </c>
      <c r="S30" s="94">
        <f>+'CO2'!S30+'abs CO2'!S30+'CH4'!S30*PCG!$C$5+N2O!S30*PCG!$C$6+HFC!S30+PFC!S30+'SF6'!S30</f>
        <v>150.85905071372255</v>
      </c>
      <c r="T30" s="94">
        <f>+'CO2'!T30+'abs CO2'!T30+'CH4'!T30*PCG!$C$5+N2O!T30*PCG!$C$6+HFC!T30+PFC!T30+'SF6'!T30</f>
        <v>174.39650253614658</v>
      </c>
      <c r="U30" s="94">
        <f>+'CO2'!U30+'abs CO2'!U30+'CH4'!U30*PCG!$C$5+N2O!U30*PCG!$C$6+HFC!U30+PFC!U30+'SF6'!U30</f>
        <v>137.50081674497861</v>
      </c>
      <c r="V30" s="94">
        <f>+'CO2'!V30+'abs CO2'!V30+'CH4'!V30*PCG!$C$5+N2O!V30*PCG!$C$6+HFC!V30+PFC!V30+'SF6'!V30</f>
        <v>94.299387384301824</v>
      </c>
      <c r="W30" s="94">
        <f>+'CO2'!W30+'abs CO2'!W30+'CH4'!W30*PCG!$C$5+N2O!W30*PCG!$C$6+HFC!W30+PFC!W30+'SF6'!W30</f>
        <v>75.720977177497048</v>
      </c>
      <c r="X30" s="94">
        <f>+'CO2'!X30+'abs CO2'!X30+'CH4'!X30*PCG!$C$5+N2O!X30*PCG!$C$6+HFC!X30+PFC!X30+'SF6'!X30</f>
        <v>112.74428439749674</v>
      </c>
      <c r="Y30" s="94">
        <f>+'CO2'!Y30+'abs CO2'!Y30+'CH4'!Y30*PCG!$C$5+N2O!Y30*PCG!$C$6+HFC!Y30+PFC!Y30+'SF6'!Y30</f>
        <v>116.07104367190011</v>
      </c>
      <c r="Z30" s="94">
        <f>+'CO2'!Z30+'abs CO2'!Z30+'CH4'!Z30*PCG!$C$5+N2O!Z30*PCG!$C$6+HFC!Z30+PFC!Z30+'SF6'!Z30</f>
        <v>105.82081679590047</v>
      </c>
      <c r="AA30" s="94">
        <f>+'CO2'!AA30+'abs CO2'!AA30+'CH4'!AA30*PCG!$C$5+N2O!AA30*PCG!$C$6+HFC!AA30+PFC!AA30+'SF6'!AA30</f>
        <v>126.06517441043273</v>
      </c>
      <c r="AB30" s="94">
        <f>+'CO2'!AB30+'abs CO2'!AB30+'CH4'!AB30*PCG!$C$5+N2O!AB30*PCG!$C$6+HFC!AB30+PFC!AB30+'SF6'!AB30</f>
        <v>123.95453077589978</v>
      </c>
      <c r="AC30" s="94">
        <f>+'CO2'!AC30+'abs CO2'!AC30+'CH4'!AC30*PCG!$C$5+N2O!AC30*PCG!$C$6+HFC!AC30+PFC!AC30+'SF6'!AC30</f>
        <v>121.50530362917495</v>
      </c>
      <c r="AD30" s="94">
        <f>+'CO2'!AD30+'abs CO2'!AD30+'CH4'!AD30*PCG!$C$5+N2O!AD30*PCG!$C$6+HFC!AD30+PFC!AD30+'SF6'!AD30</f>
        <v>129.10238576325563</v>
      </c>
      <c r="AE30" s="94">
        <f>+'CO2'!AE30+'abs CO2'!AE30+'CH4'!AE30*PCG!$C$5+N2O!AE30*PCG!$C$6+HFC!AE30+PFC!AE30+'SF6'!AE30</f>
        <v>114.43793968152907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254.98554765010277</v>
      </c>
      <c r="D31" s="33">
        <f t="shared" si="7"/>
        <v>266.57569754112558</v>
      </c>
      <c r="E31" s="33">
        <f t="shared" si="7"/>
        <v>289.05093787213764</v>
      </c>
      <c r="F31" s="33">
        <f t="shared" si="7"/>
        <v>321.53539381773697</v>
      </c>
      <c r="G31" s="33">
        <f t="shared" si="7"/>
        <v>362.58792925060288</v>
      </c>
      <c r="H31" s="33">
        <f t="shared" si="7"/>
        <v>397.6380674942169</v>
      </c>
      <c r="I31" s="33">
        <f t="shared" si="7"/>
        <v>431.04039744059594</v>
      </c>
      <c r="J31" s="33">
        <f t="shared" si="7"/>
        <v>452.70623078566121</v>
      </c>
      <c r="K31" s="33">
        <f t="shared" si="7"/>
        <v>478.13900327228947</v>
      </c>
      <c r="L31" s="33">
        <f t="shared" si="7"/>
        <v>499.87627098961821</v>
      </c>
      <c r="M31" s="33">
        <f t="shared" si="7"/>
        <v>518.16132299788296</v>
      </c>
      <c r="N31" s="33">
        <f t="shared" si="7"/>
        <v>490.30153239650093</v>
      </c>
      <c r="O31" s="33">
        <f t="shared" si="7"/>
        <v>509.49336409619434</v>
      </c>
      <c r="P31" s="33">
        <f t="shared" si="7"/>
        <v>520.64545708792218</v>
      </c>
      <c r="Q31" s="33">
        <f t="shared" si="7"/>
        <v>526.04925786426577</v>
      </c>
      <c r="R31" s="33">
        <f t="shared" si="7"/>
        <v>589.87416668099434</v>
      </c>
      <c r="S31" s="33">
        <f t="shared" si="7"/>
        <v>608.32124453020947</v>
      </c>
      <c r="T31" s="33">
        <f t="shared" si="7"/>
        <v>647.1185189536759</v>
      </c>
      <c r="U31" s="33">
        <f t="shared" si="7"/>
        <v>653.98689481085137</v>
      </c>
      <c r="V31" s="33">
        <f t="shared" si="7"/>
        <v>669.18397307474993</v>
      </c>
      <c r="W31" s="33">
        <f t="shared" si="7"/>
        <v>698.29153344306951</v>
      </c>
      <c r="X31" s="33">
        <f t="shared" si="7"/>
        <v>752.85790211004348</v>
      </c>
      <c r="Y31" s="33">
        <f t="shared" si="7"/>
        <v>753.12853532618021</v>
      </c>
      <c r="Z31" s="33">
        <f t="shared" si="7"/>
        <v>810.9089617624968</v>
      </c>
      <c r="AA31" s="33">
        <f t="shared" si="7"/>
        <v>749.7502827200467</v>
      </c>
      <c r="AB31" s="33">
        <f t="shared" si="7"/>
        <v>813.98226438706251</v>
      </c>
      <c r="AC31" s="33">
        <f t="shared" si="7"/>
        <v>867.82725816509856</v>
      </c>
      <c r="AD31" s="33">
        <f t="shared" si="7"/>
        <v>886.47651872069662</v>
      </c>
      <c r="AE31" s="33">
        <f t="shared" si="7"/>
        <v>922.16677948230881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0</v>
      </c>
      <c r="D32" s="33">
        <f t="shared" si="8"/>
        <v>0</v>
      </c>
      <c r="E32" s="33">
        <f t="shared" si="8"/>
        <v>0</v>
      </c>
      <c r="F32" s="33">
        <f t="shared" si="8"/>
        <v>0</v>
      </c>
      <c r="G32" s="33">
        <f t="shared" si="8"/>
        <v>0</v>
      </c>
      <c r="H32" s="33">
        <f t="shared" si="8"/>
        <v>0</v>
      </c>
      <c r="I32" s="33">
        <f t="shared" si="8"/>
        <v>0</v>
      </c>
      <c r="J32" s="33">
        <f t="shared" si="8"/>
        <v>0</v>
      </c>
      <c r="K32" s="33">
        <f t="shared" si="8"/>
        <v>0</v>
      </c>
      <c r="L32" s="33">
        <f t="shared" si="8"/>
        <v>0</v>
      </c>
      <c r="M32" s="33">
        <f t="shared" si="8"/>
        <v>0</v>
      </c>
      <c r="N32" s="33">
        <f t="shared" si="8"/>
        <v>0</v>
      </c>
      <c r="O32" s="33">
        <f t="shared" si="8"/>
        <v>0</v>
      </c>
      <c r="P32" s="33">
        <f t="shared" si="8"/>
        <v>0</v>
      </c>
      <c r="Q32" s="33">
        <f t="shared" si="8"/>
        <v>0</v>
      </c>
      <c r="R32" s="33">
        <f t="shared" si="8"/>
        <v>0</v>
      </c>
      <c r="S32" s="33">
        <f t="shared" si="8"/>
        <v>0</v>
      </c>
      <c r="T32" s="33">
        <f t="shared" si="8"/>
        <v>0</v>
      </c>
      <c r="U32" s="33">
        <f t="shared" si="8"/>
        <v>0</v>
      </c>
      <c r="V32" s="33">
        <f t="shared" si="8"/>
        <v>0</v>
      </c>
      <c r="W32" s="33">
        <f t="shared" si="8"/>
        <v>0</v>
      </c>
      <c r="X32" s="33">
        <f t="shared" si="8"/>
        <v>0</v>
      </c>
      <c r="Y32" s="33">
        <f t="shared" si="8"/>
        <v>0</v>
      </c>
      <c r="Z32" s="33">
        <f t="shared" si="8"/>
        <v>0</v>
      </c>
      <c r="AA32" s="33">
        <f t="shared" si="8"/>
        <v>0</v>
      </c>
      <c r="AB32" s="33">
        <f t="shared" si="8"/>
        <v>0</v>
      </c>
      <c r="AC32" s="33">
        <f t="shared" si="8"/>
        <v>0</v>
      </c>
      <c r="AD32" s="33">
        <f t="shared" si="8"/>
        <v>0</v>
      </c>
      <c r="AE32" s="33">
        <f t="shared" si="8"/>
        <v>0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0</v>
      </c>
      <c r="D34" s="94">
        <f>+'CO2'!D34+'abs CO2'!D34+'CH4'!D34*PCG!$C$5+N2O!D34*PCG!$C$6+HFC!D34+PFC!D34+'SF6'!D34</f>
        <v>0</v>
      </c>
      <c r="E34" s="94">
        <f>+'CO2'!E34+'abs CO2'!E34+'CH4'!E34*PCG!$C$5+N2O!E34*PCG!$C$6+HFC!E34+PFC!E34+'SF6'!E34</f>
        <v>0</v>
      </c>
      <c r="F34" s="94">
        <f>+'CO2'!F34+'abs CO2'!F34+'CH4'!F34*PCG!$C$5+N2O!F34*PCG!$C$6+HFC!F34+PFC!F34+'SF6'!F34</f>
        <v>0</v>
      </c>
      <c r="G34" s="94">
        <f>+'CO2'!G34+'abs CO2'!G34+'CH4'!G34*PCG!$C$5+N2O!G34*PCG!$C$6+HFC!G34+PFC!G34+'SF6'!G34</f>
        <v>0</v>
      </c>
      <c r="H34" s="94">
        <f>+'CO2'!H34+'abs CO2'!H34+'CH4'!H34*PCG!$C$5+N2O!H34*PCG!$C$6+HFC!H34+PFC!H34+'SF6'!H34</f>
        <v>0</v>
      </c>
      <c r="I34" s="94">
        <f>+'CO2'!I34+'abs CO2'!I34+'CH4'!I34*PCG!$C$5+N2O!I34*PCG!$C$6+HFC!I34+PFC!I34+'SF6'!I34</f>
        <v>0</v>
      </c>
      <c r="J34" s="94">
        <f>+'CO2'!J34+'abs CO2'!J34+'CH4'!J34*PCG!$C$5+N2O!J34*PCG!$C$6+HFC!J34+PFC!J34+'SF6'!J34</f>
        <v>0</v>
      </c>
      <c r="K34" s="94">
        <f>+'CO2'!K34+'abs CO2'!K34+'CH4'!K34*PCG!$C$5+N2O!K34*PCG!$C$6+HFC!K34+PFC!K34+'SF6'!K34</f>
        <v>0</v>
      </c>
      <c r="L34" s="94">
        <f>+'CO2'!L34+'abs CO2'!L34+'CH4'!L34*PCG!$C$5+N2O!L34*PCG!$C$6+HFC!L34+PFC!L34+'SF6'!L34</f>
        <v>0</v>
      </c>
      <c r="M34" s="94">
        <f>+'CO2'!M34+'abs CO2'!M34+'CH4'!M34*PCG!$C$5+N2O!M34*PCG!$C$6+HFC!M34+PFC!M34+'SF6'!M34</f>
        <v>0</v>
      </c>
      <c r="N34" s="94">
        <f>+'CO2'!N34+'abs CO2'!N34+'CH4'!N34*PCG!$C$5+N2O!N34*PCG!$C$6+HFC!N34+PFC!N34+'SF6'!N34</f>
        <v>0</v>
      </c>
      <c r="O34" s="94">
        <f>+'CO2'!O34+'abs CO2'!O34+'CH4'!O34*PCG!$C$5+N2O!O34*PCG!$C$6+HFC!O34+PFC!O34+'SF6'!O34</f>
        <v>0</v>
      </c>
      <c r="P34" s="94">
        <f>+'CO2'!P34+'abs CO2'!P34+'CH4'!P34*PCG!$C$5+N2O!P34*PCG!$C$6+HFC!P34+PFC!P34+'SF6'!P34</f>
        <v>0</v>
      </c>
      <c r="Q34" s="94">
        <f>+'CO2'!Q34+'abs CO2'!Q34+'CH4'!Q34*PCG!$C$5+N2O!Q34*PCG!$C$6+HFC!Q34+PFC!Q34+'SF6'!Q34</f>
        <v>0</v>
      </c>
      <c r="R34" s="94">
        <f>+'CO2'!R34+'abs CO2'!R34+'CH4'!R34*PCG!$C$5+N2O!R34*PCG!$C$6+HFC!R34+PFC!R34+'SF6'!R34</f>
        <v>0</v>
      </c>
      <c r="S34" s="94">
        <f>+'CO2'!S34+'abs CO2'!S34+'CH4'!S34*PCG!$C$5+N2O!S34*PCG!$C$6+HFC!S34+PFC!S34+'SF6'!S34</f>
        <v>0</v>
      </c>
      <c r="T34" s="94">
        <f>+'CO2'!T34+'abs CO2'!T34+'CH4'!T34*PCG!$C$5+N2O!T34*PCG!$C$6+HFC!T34+PFC!T34+'SF6'!T34</f>
        <v>0</v>
      </c>
      <c r="U34" s="94">
        <f>+'CO2'!U34+'abs CO2'!U34+'CH4'!U34*PCG!$C$5+N2O!U34*PCG!$C$6+HFC!U34+PFC!U34+'SF6'!U34</f>
        <v>0</v>
      </c>
      <c r="V34" s="94">
        <f>+'CO2'!V34+'abs CO2'!V34+'CH4'!V34*PCG!$C$5+N2O!V34*PCG!$C$6+HFC!V34+PFC!V34+'SF6'!V34</f>
        <v>0</v>
      </c>
      <c r="W34" s="94">
        <f>+'CO2'!W34+'abs CO2'!W34+'CH4'!W34*PCG!$C$5+N2O!W34*PCG!$C$6+HFC!W34+PFC!W34+'SF6'!W34</f>
        <v>0</v>
      </c>
      <c r="X34" s="94">
        <f>+'CO2'!X34+'abs CO2'!X34+'CH4'!X34*PCG!$C$5+N2O!X34*PCG!$C$6+HFC!X34+PFC!X34+'SF6'!X34</f>
        <v>0</v>
      </c>
      <c r="Y34" s="94">
        <f>+'CO2'!Y34+'abs CO2'!Y34+'CH4'!Y34*PCG!$C$5+N2O!Y34*PCG!$C$6+HFC!Y34+PFC!Y34+'SF6'!Y34</f>
        <v>0</v>
      </c>
      <c r="Z34" s="94">
        <f>+'CO2'!Z34+'abs CO2'!Z34+'CH4'!Z34*PCG!$C$5+N2O!Z34*PCG!$C$6+HFC!Z34+PFC!Z34+'SF6'!Z34</f>
        <v>0</v>
      </c>
      <c r="AA34" s="94">
        <f>+'CO2'!AA34+'abs CO2'!AA34+'CH4'!AA34*PCG!$C$5+N2O!AA34*PCG!$C$6+HFC!AA34+PFC!AA34+'SF6'!AA34</f>
        <v>0</v>
      </c>
      <c r="AB34" s="94">
        <f>+'CO2'!AB34+'abs CO2'!AB34+'CH4'!AB34*PCG!$C$5+N2O!AB34*PCG!$C$6+HFC!AB34+PFC!AB34+'SF6'!AB34</f>
        <v>0</v>
      </c>
      <c r="AC34" s="94">
        <f>+'CO2'!AC34+'abs CO2'!AC34+'CH4'!AC34*PCG!$C$5+N2O!AC34*PCG!$C$6+HFC!AC34+PFC!AC34+'SF6'!AC34</f>
        <v>0</v>
      </c>
      <c r="AD34" s="94">
        <f>+'CO2'!AD34+'abs CO2'!AD34+'CH4'!AD34*PCG!$C$5+N2O!AD34*PCG!$C$6+HFC!AD34+PFC!AD34+'SF6'!AD34</f>
        <v>0</v>
      </c>
      <c r="AE34" s="94">
        <f>+'CO2'!AE34+'abs CO2'!AE34+'CH4'!AE34*PCG!$C$5+N2O!AE34*PCG!$C$6+HFC!AE34+PFC!AE34+'SF6'!AE34</f>
        <v>0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242.8701531966131</v>
      </c>
      <c r="D35" s="33">
        <f t="shared" si="9"/>
        <v>253.46018621871698</v>
      </c>
      <c r="E35" s="33">
        <f t="shared" si="9"/>
        <v>274.09535023050978</v>
      </c>
      <c r="F35" s="33">
        <f t="shared" si="9"/>
        <v>304.72199262810017</v>
      </c>
      <c r="G35" s="33">
        <f t="shared" si="9"/>
        <v>342.8904868490817</v>
      </c>
      <c r="H35" s="33">
        <f t="shared" si="9"/>
        <v>375.69221644401227</v>
      </c>
      <c r="I35" s="33">
        <f t="shared" si="9"/>
        <v>406.87695202838341</v>
      </c>
      <c r="J35" s="33">
        <f t="shared" si="9"/>
        <v>426.91985185784267</v>
      </c>
      <c r="K35" s="33">
        <f t="shared" si="9"/>
        <v>450.57683396657779</v>
      </c>
      <c r="L35" s="33">
        <f t="shared" si="9"/>
        <v>469.57557369691455</v>
      </c>
      <c r="M35" s="33">
        <f t="shared" si="9"/>
        <v>486.19660833299241</v>
      </c>
      <c r="N35" s="33">
        <f t="shared" si="9"/>
        <v>459.75015822587238</v>
      </c>
      <c r="O35" s="33">
        <f t="shared" si="9"/>
        <v>478.95657610379931</v>
      </c>
      <c r="P35" s="33">
        <f t="shared" si="9"/>
        <v>491.01265689235419</v>
      </c>
      <c r="Q35" s="33">
        <f t="shared" si="9"/>
        <v>497.90051691546864</v>
      </c>
      <c r="R35" s="33">
        <f t="shared" si="9"/>
        <v>560.50118050163496</v>
      </c>
      <c r="S35" s="33">
        <f t="shared" si="9"/>
        <v>580.04786334639539</v>
      </c>
      <c r="T35" s="33">
        <f t="shared" si="9"/>
        <v>617.89991445630551</v>
      </c>
      <c r="U35" s="33">
        <f t="shared" si="9"/>
        <v>624.87693567652252</v>
      </c>
      <c r="V35" s="33">
        <f t="shared" si="9"/>
        <v>637.1761834111802</v>
      </c>
      <c r="W35" s="33">
        <f t="shared" si="9"/>
        <v>662.56367490352307</v>
      </c>
      <c r="X35" s="33">
        <f t="shared" si="9"/>
        <v>715.10611716293261</v>
      </c>
      <c r="Y35" s="33">
        <f t="shared" si="9"/>
        <v>713.53741849883056</v>
      </c>
      <c r="Z35" s="33">
        <f t="shared" si="9"/>
        <v>766.48829003809237</v>
      </c>
      <c r="AA35" s="33">
        <f t="shared" si="9"/>
        <v>703.62258102269834</v>
      </c>
      <c r="AB35" s="33">
        <f t="shared" si="9"/>
        <v>765.39281568704257</v>
      </c>
      <c r="AC35" s="33">
        <f t="shared" si="9"/>
        <v>815.06488483227338</v>
      </c>
      <c r="AD35" s="33">
        <f t="shared" si="9"/>
        <v>832.63388030449391</v>
      </c>
      <c r="AE35" s="33">
        <f t="shared" si="9"/>
        <v>869.70886620559884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43.741342277375729</v>
      </c>
      <c r="D36" s="33">
        <f t="shared" si="10"/>
        <v>45.86836019547313</v>
      </c>
      <c r="E36" s="33">
        <f t="shared" si="10"/>
        <v>50.236889719148685</v>
      </c>
      <c r="F36" s="33">
        <f t="shared" si="10"/>
        <v>55.04176239385761</v>
      </c>
      <c r="G36" s="33">
        <f t="shared" si="10"/>
        <v>62.313273498542252</v>
      </c>
      <c r="H36" s="33">
        <f t="shared" si="10"/>
        <v>68.266220357418263</v>
      </c>
      <c r="I36" s="33">
        <f t="shared" si="10"/>
        <v>73.736704815923474</v>
      </c>
      <c r="J36" s="33">
        <f t="shared" si="10"/>
        <v>77.005296045448389</v>
      </c>
      <c r="K36" s="33">
        <f t="shared" si="10"/>
        <v>80.497992108194452</v>
      </c>
      <c r="L36" s="33">
        <f t="shared" si="10"/>
        <v>84.890443347652422</v>
      </c>
      <c r="M36" s="33">
        <f t="shared" si="10"/>
        <v>85.943780703350015</v>
      </c>
      <c r="N36" s="33">
        <f t="shared" si="10"/>
        <v>78.741484538223801</v>
      </c>
      <c r="O36" s="33">
        <f t="shared" si="10"/>
        <v>79.491272658854939</v>
      </c>
      <c r="P36" s="33">
        <f t="shared" si="10"/>
        <v>79.45454061798344</v>
      </c>
      <c r="Q36" s="33">
        <f t="shared" si="10"/>
        <v>79.95165406641091</v>
      </c>
      <c r="R36" s="33">
        <f t="shared" si="10"/>
        <v>82.194578334923435</v>
      </c>
      <c r="S36" s="33">
        <f t="shared" si="10"/>
        <v>84.523047080847761</v>
      </c>
      <c r="T36" s="33">
        <f t="shared" si="10"/>
        <v>89.015491986600594</v>
      </c>
      <c r="U36" s="33">
        <f t="shared" si="10"/>
        <v>89.789906004934707</v>
      </c>
      <c r="V36" s="33">
        <f t="shared" si="10"/>
        <v>99.644154073278415</v>
      </c>
      <c r="W36" s="33">
        <f t="shared" si="10"/>
        <v>115.84642346822456</v>
      </c>
      <c r="X36" s="33">
        <f t="shared" si="10"/>
        <v>117.36906050116616</v>
      </c>
      <c r="Y36" s="33">
        <f t="shared" si="10"/>
        <v>128.52738645247697</v>
      </c>
      <c r="Z36" s="33">
        <f t="shared" si="10"/>
        <v>145.04001578578024</v>
      </c>
      <c r="AA36" s="33">
        <f t="shared" si="10"/>
        <v>155.09790634387426</v>
      </c>
      <c r="AB36" s="33">
        <f t="shared" si="10"/>
        <v>163.85043116159986</v>
      </c>
      <c r="AC36" s="33">
        <f t="shared" si="10"/>
        <v>179.63003573621322</v>
      </c>
      <c r="AD36" s="33">
        <f t="shared" si="10"/>
        <v>191.76199153515094</v>
      </c>
      <c r="AE36" s="33">
        <f t="shared" si="10"/>
        <v>195.84450847920814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0.25849107884556155</v>
      </c>
      <c r="D37" s="94">
        <f>+'CO2'!D37+'abs CO2'!D37+'CH4'!D37*PCG!$C$5+N2O!D37*PCG!$C$6+HFC!D37+PFC!D37+'SF6'!D37</f>
        <v>0.31686003213326891</v>
      </c>
      <c r="E37" s="94">
        <f>+'CO2'!E37+'abs CO2'!E37+'CH4'!E37*PCG!$C$5+N2O!E37*PCG!$C$6+HFC!E37+PFC!E37+'SF6'!E37</f>
        <v>0.18761449271048819</v>
      </c>
      <c r="F37" s="94">
        <f>+'CO2'!F37+'abs CO2'!F37+'CH4'!F37*PCG!$C$5+N2O!F37*PCG!$C$6+HFC!F37+PFC!F37+'SF6'!F37</f>
        <v>0.24598344599819566</v>
      </c>
      <c r="G37" s="94">
        <f>+'CO2'!G37+'abs CO2'!G37+'CH4'!G37*PCG!$C$5+N2O!G37*PCG!$C$6+HFC!G37+PFC!G37+'SF6'!G37</f>
        <v>0.28767555548941531</v>
      </c>
      <c r="H37" s="94">
        <f>+'CO2'!H37+'abs CO2'!H37+'CH4'!H37*PCG!$C$5+N2O!H37*PCG!$C$6+HFC!H37+PFC!H37+'SF6'!H37</f>
        <v>5.5847213893183367</v>
      </c>
      <c r="I37" s="94">
        <f>+'CO2'!I37+'abs CO2'!I37+'CH4'!I37*PCG!$C$5+N2O!I37*PCG!$C$6+HFC!I37+PFC!I37+'SF6'!I37</f>
        <v>11.279025778737921</v>
      </c>
      <c r="J37" s="94">
        <f>+'CO2'!J37+'abs CO2'!J37+'CH4'!J37*PCG!$C$5+N2O!J37*PCG!$C$6+HFC!J37+PFC!J37+'SF6'!J37</f>
        <v>16.877197868258275</v>
      </c>
      <c r="K37" s="94">
        <f>+'CO2'!K37+'abs CO2'!K37+'CH4'!K37*PCG!$C$5+N2O!K37*PCG!$C$6+HFC!K37+PFC!K37+'SF6'!K37</f>
        <v>22.659916909286373</v>
      </c>
      <c r="L37" s="94">
        <f>+'CO2'!L37+'abs CO2'!L37+'CH4'!L37*PCG!$C$5+N2O!L37*PCG!$C$6+HFC!L37+PFC!L37+'SF6'!L37</f>
        <v>28.432503683607003</v>
      </c>
      <c r="M37" s="94">
        <f>+'CO2'!M37+'abs CO2'!M37+'CH4'!M37*PCG!$C$5+N2O!M37*PCG!$C$6+HFC!M37+PFC!M37+'SF6'!M37</f>
        <v>33.313117537547527</v>
      </c>
      <c r="N37" s="94">
        <f>+'CO2'!N37+'abs CO2'!N37+'CH4'!N37*PCG!$C$5+N2O!N37*PCG!$C$6+HFC!N37+PFC!N37+'SF6'!N37</f>
        <v>34.618951721628555</v>
      </c>
      <c r="O37" s="94">
        <f>+'CO2'!O37+'abs CO2'!O37+'CH4'!O37*PCG!$C$5+N2O!O37*PCG!$C$6+HFC!O37+PFC!O37+'SF6'!O37</f>
        <v>39.051424081676856</v>
      </c>
      <c r="P37" s="94">
        <f>+'CO2'!P37+'abs CO2'!P37+'CH4'!P37*PCG!$C$5+N2O!P37*PCG!$C$6+HFC!P37+PFC!P37+'SF6'!P37</f>
        <v>42.915905510613236</v>
      </c>
      <c r="Q37" s="94">
        <f>+'CO2'!Q37+'abs CO2'!Q37+'CH4'!Q37*PCG!$C$5+N2O!Q37*PCG!$C$6+HFC!Q37+PFC!Q37+'SF6'!Q37</f>
        <v>47.780121287782507</v>
      </c>
      <c r="R37" s="94">
        <f>+'CO2'!R37+'abs CO2'!R37+'CH4'!R37*PCG!$C$5+N2O!R37*PCG!$C$6+HFC!R37+PFC!R37+'SF6'!R37</f>
        <v>52.968940044345274</v>
      </c>
      <c r="S37" s="94">
        <f>+'CO2'!S37+'abs CO2'!S37+'CH4'!S37*PCG!$C$5+N2O!S37*PCG!$C$6+HFC!S37+PFC!S37+'SF6'!S37</f>
        <v>59.50035064930475</v>
      </c>
      <c r="T37" s="94">
        <f>+'CO2'!T37+'abs CO2'!T37+'CH4'!T37*PCG!$C$5+N2O!T37*PCG!$C$6+HFC!T37+PFC!T37+'SF6'!T37</f>
        <v>68.285571177621335</v>
      </c>
      <c r="U37" s="94">
        <f>+'CO2'!U37+'abs CO2'!U37+'CH4'!U37*PCG!$C$5+N2O!U37*PCG!$C$6+HFC!U37+PFC!U37+'SF6'!U37</f>
        <v>75.145792125070898</v>
      </c>
      <c r="V37" s="94">
        <f>+'CO2'!V37+'abs CO2'!V37+'CH4'!V37*PCG!$C$5+N2O!V37*PCG!$C$6+HFC!V37+PFC!V37+'SF6'!V37</f>
        <v>85.930543741061953</v>
      </c>
      <c r="W37" s="94">
        <f>+'CO2'!W37+'abs CO2'!W37+'CH4'!W37*PCG!$C$5+N2O!W37*PCG!$C$6+HFC!W37+PFC!W37+'SF6'!W37</f>
        <v>102.35401683289324</v>
      </c>
      <c r="X37" s="94">
        <f>+'CO2'!X37+'abs CO2'!X37+'CH4'!X37*PCG!$C$5+N2O!X37*PCG!$C$6+HFC!X37+PFC!X37+'SF6'!X37</f>
        <v>105.97948191345753</v>
      </c>
      <c r="Y37" s="94">
        <f>+'CO2'!Y37+'abs CO2'!Y37+'CH4'!Y37*PCG!$C$5+N2O!Y37*PCG!$C$6+HFC!Y37+PFC!Y37+'SF6'!Y37</f>
        <v>118.27684720965817</v>
      </c>
      <c r="Z37" s="94">
        <f>+'CO2'!Z37+'abs CO2'!Z37+'CH4'!Z37*PCG!$C$5+N2O!Z37*PCG!$C$6+HFC!Z37+PFC!Z37+'SF6'!Z37</f>
        <v>135.40698932975317</v>
      </c>
      <c r="AA37" s="94">
        <f>+'CO2'!AA37+'abs CO2'!AA37+'CH4'!AA37*PCG!$C$5+N2O!AA37*PCG!$C$6+HFC!AA37+PFC!AA37+'SF6'!AA37</f>
        <v>146.55248500276375</v>
      </c>
      <c r="AB37" s="94">
        <f>+'CO2'!AB37+'abs CO2'!AB37+'CH4'!AB37*PCG!$C$5+N2O!AB37*PCG!$C$6+HFC!AB37+PFC!AB37+'SF6'!AB37</f>
        <v>156.36562764560017</v>
      </c>
      <c r="AC37" s="94">
        <f>+'CO2'!AC37+'abs CO2'!AC37+'CH4'!AC37*PCG!$C$5+N2O!AC37*PCG!$C$6+HFC!AC37+PFC!AC37+'SF6'!AC37</f>
        <v>172.79195707270242</v>
      </c>
      <c r="AD37" s="94">
        <f>+'CO2'!AD37+'abs CO2'!AD37+'CH4'!AD37*PCG!$C$5+N2O!AD37*PCG!$C$6+HFC!AD37+PFC!AD37+'SF6'!AD37</f>
        <v>185.81083194570621</v>
      </c>
      <c r="AE37" s="94">
        <f>+'CO2'!AE37+'abs CO2'!AE37+'CH4'!AE37*PCG!$C$5+N2O!AE37*PCG!$C$6+HFC!AE37+PFC!AE37+'SF6'!AE37</f>
        <v>190.93145699702112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43.48285119853017</v>
      </c>
      <c r="D38" s="94">
        <f>+'CO2'!D38+'abs CO2'!D38+'CH4'!D38*PCG!$C$5+N2O!D38*PCG!$C$6+HFC!D38+PFC!D38+'SF6'!D38</f>
        <v>45.55150016333986</v>
      </c>
      <c r="E38" s="94">
        <f>+'CO2'!E38+'abs CO2'!E38+'CH4'!E38*PCG!$C$5+N2O!E38*PCG!$C$6+HFC!E38+PFC!E38+'SF6'!E38</f>
        <v>50.049275226438198</v>
      </c>
      <c r="F38" s="94">
        <f>+'CO2'!F38+'abs CO2'!F38+'CH4'!F38*PCG!$C$5+N2O!F38*PCG!$C$6+HFC!F38+PFC!F38+'SF6'!F38</f>
        <v>54.795778947859411</v>
      </c>
      <c r="G38" s="94">
        <f>+'CO2'!G38+'abs CO2'!G38+'CH4'!G38*PCG!$C$5+N2O!G38*PCG!$C$6+HFC!G38+PFC!G38+'SF6'!G38</f>
        <v>62.025597943052837</v>
      </c>
      <c r="H38" s="94">
        <f>+'CO2'!H38+'abs CO2'!H38+'CH4'!H38*PCG!$C$5+N2O!H38*PCG!$C$6+HFC!H38+PFC!H38+'SF6'!H38</f>
        <v>62.681498968099923</v>
      </c>
      <c r="I38" s="94">
        <f>+'CO2'!I38+'abs CO2'!I38+'CH4'!I38*PCG!$C$5+N2O!I38*PCG!$C$6+HFC!I38+PFC!I38+'SF6'!I38</f>
        <v>62.457679037185557</v>
      </c>
      <c r="J38" s="94">
        <f>+'CO2'!J38+'abs CO2'!J38+'CH4'!J38*PCG!$C$5+N2O!J38*PCG!$C$6+HFC!J38+PFC!J38+'SF6'!J38</f>
        <v>60.128098177190118</v>
      </c>
      <c r="K38" s="94">
        <f>+'CO2'!K38+'abs CO2'!K38+'CH4'!K38*PCG!$C$5+N2O!K38*PCG!$C$6+HFC!K38+PFC!K38+'SF6'!K38</f>
        <v>57.838075198908079</v>
      </c>
      <c r="L38" s="94">
        <f>+'CO2'!L38+'abs CO2'!L38+'CH4'!L38*PCG!$C$5+N2O!L38*PCG!$C$6+HFC!L38+PFC!L38+'SF6'!L38</f>
        <v>56.457939664045419</v>
      </c>
      <c r="M38" s="94">
        <f>+'CO2'!M38+'abs CO2'!M38+'CH4'!M38*PCG!$C$5+N2O!M38*PCG!$C$6+HFC!M38+PFC!M38+'SF6'!M38</f>
        <v>52.630663165802488</v>
      </c>
      <c r="N38" s="94">
        <f>+'CO2'!N38+'abs CO2'!N38+'CH4'!N38*PCG!$C$5+N2O!N38*PCG!$C$6+HFC!N38+PFC!N38+'SF6'!N38</f>
        <v>44.122532816595253</v>
      </c>
      <c r="O38" s="94">
        <f>+'CO2'!O38+'abs CO2'!O38+'CH4'!O38*PCG!$C$5+N2O!O38*PCG!$C$6+HFC!O38+PFC!O38+'SF6'!O38</f>
        <v>40.439848577178076</v>
      </c>
      <c r="P38" s="94">
        <f>+'CO2'!P38+'abs CO2'!P38+'CH4'!P38*PCG!$C$5+N2O!P38*PCG!$C$6+HFC!P38+PFC!P38+'SF6'!P38</f>
        <v>36.538635107370212</v>
      </c>
      <c r="Q38" s="94">
        <f>+'CO2'!Q38+'abs CO2'!Q38+'CH4'!Q38*PCG!$C$5+N2O!Q38*PCG!$C$6+HFC!Q38+PFC!Q38+'SF6'!Q38</f>
        <v>32.171532778628404</v>
      </c>
      <c r="R38" s="94">
        <f>+'CO2'!R38+'abs CO2'!R38+'CH4'!R38*PCG!$C$5+N2O!R38*PCG!$C$6+HFC!R38+PFC!R38+'SF6'!R38</f>
        <v>29.225638290578161</v>
      </c>
      <c r="S38" s="94">
        <f>+'CO2'!S38+'abs CO2'!S38+'CH4'!S38*PCG!$C$5+N2O!S38*PCG!$C$6+HFC!S38+PFC!S38+'SF6'!S38</f>
        <v>25.022696431543007</v>
      </c>
      <c r="T38" s="94">
        <f>+'CO2'!T38+'abs CO2'!T38+'CH4'!T38*PCG!$C$5+N2O!T38*PCG!$C$6+HFC!T38+PFC!T38+'SF6'!T38</f>
        <v>20.729920808979262</v>
      </c>
      <c r="U38" s="94">
        <f>+'CO2'!U38+'abs CO2'!U38+'CH4'!U38*PCG!$C$5+N2O!U38*PCG!$C$6+HFC!U38+PFC!U38+'SF6'!U38</f>
        <v>14.644113879863808</v>
      </c>
      <c r="V38" s="94">
        <f>+'CO2'!V38+'abs CO2'!V38+'CH4'!V38*PCG!$C$5+N2O!V38*PCG!$C$6+HFC!V38+PFC!V38+'SF6'!V38</f>
        <v>13.713610332216456</v>
      </c>
      <c r="W38" s="94">
        <f>+'CO2'!W38+'abs CO2'!W38+'CH4'!W38*PCG!$C$5+N2O!W38*PCG!$C$6+HFC!W38+PFC!W38+'SF6'!W38</f>
        <v>13.492406635331319</v>
      </c>
      <c r="X38" s="94">
        <f>+'CO2'!X38+'abs CO2'!X38+'CH4'!X38*PCG!$C$5+N2O!X38*PCG!$C$6+HFC!X38+PFC!X38+'SF6'!X38</f>
        <v>11.389578587708632</v>
      </c>
      <c r="Y38" s="94">
        <f>+'CO2'!Y38+'abs CO2'!Y38+'CH4'!Y38*PCG!$C$5+N2O!Y38*PCG!$C$6+HFC!Y38+PFC!Y38+'SF6'!Y38</f>
        <v>10.2505392428188</v>
      </c>
      <c r="Z38" s="94">
        <f>+'CO2'!Z38+'abs CO2'!Z38+'CH4'!Z38*PCG!$C$5+N2O!Z38*PCG!$C$6+HFC!Z38+PFC!Z38+'SF6'!Z38</f>
        <v>9.6330264560270642</v>
      </c>
      <c r="AA38" s="94">
        <f>+'CO2'!AA38+'abs CO2'!AA38+'CH4'!AA38*PCG!$C$5+N2O!AA38*PCG!$C$6+HFC!AA38+PFC!AA38+'SF6'!AA38</f>
        <v>8.5454213411105187</v>
      </c>
      <c r="AB38" s="94">
        <f>+'CO2'!AB38+'abs CO2'!AB38+'CH4'!AB38*PCG!$C$5+N2O!AB38*PCG!$C$6+HFC!AB38+PFC!AB38+'SF6'!AB38</f>
        <v>7.4848035159996735</v>
      </c>
      <c r="AC38" s="94">
        <f>+'CO2'!AC38+'abs CO2'!AC38+'CH4'!AC38*PCG!$C$5+N2O!AC38*PCG!$C$6+HFC!AC38+PFC!AC38+'SF6'!AC38</f>
        <v>6.8380786635108066</v>
      </c>
      <c r="AD38" s="94">
        <f>+'CO2'!AD38+'abs CO2'!AD38+'CH4'!AD38*PCG!$C$5+N2O!AD38*PCG!$C$6+HFC!AD38+PFC!AD38+'SF6'!AD38</f>
        <v>5.9511595894447344</v>
      </c>
      <c r="AE38" s="94">
        <f>+'CO2'!AE38+'abs CO2'!AE38+'CH4'!AE38*PCG!$C$5+N2O!AE38*PCG!$C$6+HFC!AE38+PFC!AE38+'SF6'!AE38</f>
        <v>4.9130514821870337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62.964173383485019</v>
      </c>
      <c r="D39" s="33">
        <f t="shared" si="11"/>
        <v>65.966021789126088</v>
      </c>
      <c r="E39" s="33">
        <f t="shared" si="11"/>
        <v>72.506310830110706</v>
      </c>
      <c r="F39" s="33">
        <f t="shared" si="11"/>
        <v>79.396826591507377</v>
      </c>
      <c r="G39" s="33">
        <f t="shared" si="11"/>
        <v>89.927541131243359</v>
      </c>
      <c r="H39" s="33">
        <f t="shared" si="11"/>
        <v>97.359992154360967</v>
      </c>
      <c r="I39" s="33">
        <f t="shared" si="11"/>
        <v>104.17326143799303</v>
      </c>
      <c r="J39" s="33">
        <f t="shared" si="11"/>
        <v>108.02392436379766</v>
      </c>
      <c r="K39" s="33">
        <f t="shared" si="11"/>
        <v>112.31721007186459</v>
      </c>
      <c r="L39" s="33">
        <f t="shared" si="11"/>
        <v>118.53844078005275</v>
      </c>
      <c r="M39" s="33">
        <f t="shared" si="11"/>
        <v>120.98072055532586</v>
      </c>
      <c r="N39" s="33">
        <f t="shared" si="11"/>
        <v>111.2919169564143</v>
      </c>
      <c r="O39" s="33">
        <f t="shared" si="11"/>
        <v>112.93882263594421</v>
      </c>
      <c r="P39" s="33">
        <f t="shared" si="11"/>
        <v>113.79681277292921</v>
      </c>
      <c r="Q39" s="33">
        <f t="shared" si="11"/>
        <v>110.83414225297528</v>
      </c>
      <c r="R39" s="33">
        <f t="shared" si="11"/>
        <v>115.55314190127024</v>
      </c>
      <c r="S39" s="33">
        <f t="shared" si="11"/>
        <v>119.03126486625999</v>
      </c>
      <c r="T39" s="33">
        <f t="shared" si="11"/>
        <v>125.65975374846946</v>
      </c>
      <c r="U39" s="33">
        <f t="shared" si="11"/>
        <v>129.31104628517224</v>
      </c>
      <c r="V39" s="33">
        <f t="shared" si="11"/>
        <v>137.13809482760058</v>
      </c>
      <c r="W39" s="33">
        <f t="shared" si="11"/>
        <v>149.03259225852901</v>
      </c>
      <c r="X39" s="33">
        <f t="shared" si="11"/>
        <v>158.23406280885962</v>
      </c>
      <c r="Y39" s="33">
        <f t="shared" si="11"/>
        <v>165.12313806659728</v>
      </c>
      <c r="Z39" s="33">
        <f t="shared" si="11"/>
        <v>178.74853614681024</v>
      </c>
      <c r="AA39" s="33">
        <f t="shared" si="11"/>
        <v>169.2558298420025</v>
      </c>
      <c r="AB39" s="33">
        <f t="shared" si="11"/>
        <v>186.59997418910635</v>
      </c>
      <c r="AC39" s="33">
        <f t="shared" si="11"/>
        <v>201.47494088668421</v>
      </c>
      <c r="AD39" s="33">
        <f t="shared" si="11"/>
        <v>210.14267029517723</v>
      </c>
      <c r="AE39" s="33">
        <f t="shared" si="11"/>
        <v>215.6460348759816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4.9585571303702278E-15</v>
      </c>
      <c r="H40" s="94">
        <f>+'CO2'!H40+'abs CO2'!H40+'CH4'!H40*PCG!$C$5+N2O!H40*PCG!$C$6+HFC!H40+PFC!H40+'SF6'!H40</f>
        <v>6.3031621197381043</v>
      </c>
      <c r="I40" s="94">
        <f>+'CO2'!I40+'abs CO2'!I40+'CH4'!I40*PCG!$C$5+N2O!I40*PCG!$C$6+HFC!I40+PFC!I40+'SF6'!I40</f>
        <v>13.243701745237592</v>
      </c>
      <c r="J40" s="94">
        <f>+'CO2'!J40+'abs CO2'!J40+'CH4'!J40*PCG!$C$5+N2O!J40*PCG!$C$6+HFC!J40+PFC!J40+'SF6'!J40</f>
        <v>20.270312987982194</v>
      </c>
      <c r="K40" s="94">
        <f>+'CO2'!K40+'abs CO2'!K40+'CH4'!K40*PCG!$C$5+N2O!K40*PCG!$C$6+HFC!K40+PFC!K40+'SF6'!K40</f>
        <v>27.67783158842547</v>
      </c>
      <c r="L40" s="94">
        <f>+'CO2'!L40+'abs CO2'!L40+'CH4'!L40*PCG!$C$5+N2O!L40*PCG!$C$6+HFC!L40+PFC!L40+'SF6'!L40</f>
        <v>35.842405851911884</v>
      </c>
      <c r="M40" s="94">
        <f>+'CO2'!M40+'abs CO2'!M40+'CH4'!M40*PCG!$C$5+N2O!M40*PCG!$C$6+HFC!M40+PFC!M40+'SF6'!M40</f>
        <v>43.303321254243805</v>
      </c>
      <c r="N40" s="94">
        <f>+'CO2'!N40+'abs CO2'!N40+'CH4'!N40*PCG!$C$5+N2O!N40*PCG!$C$6+HFC!N40+PFC!N40+'SF6'!N40</f>
        <v>46.015619119540879</v>
      </c>
      <c r="O40" s="94">
        <f>+'CO2'!O40+'abs CO2'!O40+'CH4'!O40*PCG!$C$5+N2O!O40*PCG!$C$6+HFC!O40+PFC!O40+'SF6'!O40</f>
        <v>52.942204697285874</v>
      </c>
      <c r="P40" s="94">
        <f>+'CO2'!P40+'abs CO2'!P40+'CH4'!P40*PCG!$C$5+N2O!P40*PCG!$C$6+HFC!P40+PFC!P40+'SF6'!P40</f>
        <v>59.765009239000307</v>
      </c>
      <c r="Q40" s="94">
        <f>+'CO2'!Q40+'abs CO2'!Q40+'CH4'!Q40*PCG!$C$5+N2O!Q40*PCG!$C$6+HFC!Q40+PFC!Q40+'SF6'!Q40</f>
        <v>64.647916420954957</v>
      </c>
      <c r="R40" s="94">
        <f>+'CO2'!R40+'abs CO2'!R40+'CH4'!R40*PCG!$C$5+N2O!R40*PCG!$C$6+HFC!R40+PFC!R40+'SF6'!R40</f>
        <v>74.322362973973199</v>
      </c>
      <c r="S40" s="94">
        <f>+'CO2'!S40+'abs CO2'!S40+'CH4'!S40*PCG!$C$5+N2O!S40*PCG!$C$6+HFC!S40+PFC!S40+'SF6'!S40</f>
        <v>83.977158624150277</v>
      </c>
      <c r="T40" s="94">
        <f>+'CO2'!T40+'abs CO2'!T40+'CH4'!T40*PCG!$C$5+N2O!T40*PCG!$C$6+HFC!T40+PFC!T40+'SF6'!T40</f>
        <v>96.750759023300787</v>
      </c>
      <c r="U40" s="94">
        <f>+'CO2'!U40+'abs CO2'!U40+'CH4'!U40*PCG!$C$5+N2O!U40*PCG!$C$6+HFC!U40+PFC!U40+'SF6'!U40</f>
        <v>108.45067358979168</v>
      </c>
      <c r="V40" s="94">
        <f>+'CO2'!V40+'abs CO2'!V40+'CH4'!V40*PCG!$C$5+N2O!V40*PCG!$C$6+HFC!V40+PFC!V40+'SF6'!V40</f>
        <v>117.32259532015033</v>
      </c>
      <c r="W40" s="94">
        <f>+'CO2'!W40+'abs CO2'!W40+'CH4'!W40*PCG!$C$5+N2O!W40*PCG!$C$6+HFC!W40+PFC!W40+'SF6'!W40</f>
        <v>129.52020061155329</v>
      </c>
      <c r="X40" s="94">
        <f>+'CO2'!X40+'abs CO2'!X40+'CH4'!X40*PCG!$C$5+N2O!X40*PCG!$C$6+HFC!X40+PFC!X40+'SF6'!X40</f>
        <v>141.57980361976979</v>
      </c>
      <c r="Y40" s="94">
        <f>+'CO2'!Y40+'abs CO2'!Y40+'CH4'!Y40*PCG!$C$5+N2O!Y40*PCG!$C$6+HFC!Y40+PFC!Y40+'SF6'!Y40</f>
        <v>149.82302318033308</v>
      </c>
      <c r="Z40" s="94">
        <f>+'CO2'!Z40+'abs CO2'!Z40+'CH4'!Z40*PCG!$C$5+N2O!Z40*PCG!$C$6+HFC!Z40+PFC!Z40+'SF6'!Z40</f>
        <v>164.00883498992195</v>
      </c>
      <c r="AA40" s="94">
        <f>+'CO2'!AA40+'abs CO2'!AA40+'CH4'!AA40*PCG!$C$5+N2O!AA40*PCG!$C$6+HFC!AA40+PFC!AA40+'SF6'!AA40</f>
        <v>155.77070040183045</v>
      </c>
      <c r="AB40" s="94">
        <f>+'CO2'!AB40+'abs CO2'!AB40+'CH4'!AB40*PCG!$C$5+N2O!AB40*PCG!$C$6+HFC!AB40+PFC!AB40+'SF6'!AB40</f>
        <v>174.23586518941156</v>
      </c>
      <c r="AC40" s="94">
        <f>+'CO2'!AC40+'abs CO2'!AC40+'CH4'!AC40*PCG!$C$5+N2O!AC40*PCG!$C$6+HFC!AC40+PFC!AC40+'SF6'!AC40</f>
        <v>189.72056201269305</v>
      </c>
      <c r="AD40" s="94">
        <f>+'CO2'!AD40+'abs CO2'!AD40+'CH4'!AD40*PCG!$C$5+N2O!AD40*PCG!$C$6+HFC!AD40+PFC!AD40+'SF6'!AD40</f>
        <v>199.27601895039865</v>
      </c>
      <c r="AE40" s="94">
        <f>+'CO2'!AE40+'abs CO2'!AE40+'CH4'!AE40*PCG!$C$5+N2O!AE40*PCG!$C$6+HFC!AE40+PFC!AE40+'SF6'!AE40</f>
        <v>206.5305968968735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62.964173383485019</v>
      </c>
      <c r="D41" s="94">
        <f>+'CO2'!D41+'abs CO2'!D41+'CH4'!D41*PCG!$C$5+N2O!D41*PCG!$C$6+HFC!D41+PFC!D41+'SF6'!D41</f>
        <v>65.966021789126088</v>
      </c>
      <c r="E41" s="94">
        <f>+'CO2'!E41+'abs CO2'!E41+'CH4'!E41*PCG!$C$5+N2O!E41*PCG!$C$6+HFC!E41+PFC!E41+'SF6'!E41</f>
        <v>72.506310830110706</v>
      </c>
      <c r="F41" s="94">
        <f>+'CO2'!F41+'abs CO2'!F41+'CH4'!F41*PCG!$C$5+N2O!F41*PCG!$C$6+HFC!F41+PFC!F41+'SF6'!F41</f>
        <v>79.396826591507377</v>
      </c>
      <c r="G41" s="94">
        <f>+'CO2'!G41+'abs CO2'!G41+'CH4'!G41*PCG!$C$5+N2O!G41*PCG!$C$6+HFC!G41+PFC!G41+'SF6'!G41</f>
        <v>89.927541131243359</v>
      </c>
      <c r="H41" s="94">
        <f>+'CO2'!H41+'abs CO2'!H41+'CH4'!H41*PCG!$C$5+N2O!H41*PCG!$C$6+HFC!H41+PFC!H41+'SF6'!H41</f>
        <v>91.056830034622863</v>
      </c>
      <c r="I41" s="94">
        <f>+'CO2'!I41+'abs CO2'!I41+'CH4'!I41*PCG!$C$5+N2O!I41*PCG!$C$6+HFC!I41+PFC!I41+'SF6'!I41</f>
        <v>90.929559692755447</v>
      </c>
      <c r="J41" s="94">
        <f>+'CO2'!J41+'abs CO2'!J41+'CH4'!J41*PCG!$C$5+N2O!J41*PCG!$C$6+HFC!J41+PFC!J41+'SF6'!J41</f>
        <v>87.753611375815467</v>
      </c>
      <c r="K41" s="94">
        <f>+'CO2'!K41+'abs CO2'!K41+'CH4'!K41*PCG!$C$5+N2O!K41*PCG!$C$6+HFC!K41+PFC!K41+'SF6'!K41</f>
        <v>84.639378483439117</v>
      </c>
      <c r="L41" s="94">
        <f>+'CO2'!L41+'abs CO2'!L41+'CH4'!L41*PCG!$C$5+N2O!L41*PCG!$C$6+HFC!L41+PFC!L41+'SF6'!L41</f>
        <v>82.696034928140875</v>
      </c>
      <c r="M41" s="94">
        <f>+'CO2'!M41+'abs CO2'!M41+'CH4'!M41*PCG!$C$5+N2O!M41*PCG!$C$6+HFC!M41+PFC!M41+'SF6'!M41</f>
        <v>77.677399301082062</v>
      </c>
      <c r="N41" s="94">
        <f>+'CO2'!N41+'abs CO2'!N41+'CH4'!N41*PCG!$C$5+N2O!N41*PCG!$C$6+HFC!N41+PFC!N41+'SF6'!N41</f>
        <v>65.276297836873411</v>
      </c>
      <c r="O41" s="94">
        <f>+'CO2'!O41+'abs CO2'!O41+'CH4'!O41*PCG!$C$5+N2O!O41*PCG!$C$6+HFC!O41+PFC!O41+'SF6'!O41</f>
        <v>59.996617938658332</v>
      </c>
      <c r="P41" s="94">
        <f>+'CO2'!P41+'abs CO2'!P41+'CH4'!P41*PCG!$C$5+N2O!P41*PCG!$C$6+HFC!P41+PFC!P41+'SF6'!P41</f>
        <v>54.031803533928908</v>
      </c>
      <c r="Q41" s="94">
        <f>+'CO2'!Q41+'abs CO2'!Q41+'CH4'!Q41*PCG!$C$5+N2O!Q41*PCG!$C$6+HFC!Q41+PFC!Q41+'SF6'!Q41</f>
        <v>46.18622583202032</v>
      </c>
      <c r="R41" s="94">
        <f>+'CO2'!R41+'abs CO2'!R41+'CH4'!R41*PCG!$C$5+N2O!R41*PCG!$C$6+HFC!R41+PFC!R41+'SF6'!R41</f>
        <v>41.230778927297038</v>
      </c>
      <c r="S41" s="94">
        <f>+'CO2'!S41+'abs CO2'!S41+'CH4'!S41*PCG!$C$5+N2O!S41*PCG!$C$6+HFC!S41+PFC!S41+'SF6'!S41</f>
        <v>35.054106242109711</v>
      </c>
      <c r="T41" s="94">
        <f>+'CO2'!T41+'abs CO2'!T41+'CH4'!T41*PCG!$C$5+N2O!T41*PCG!$C$6+HFC!T41+PFC!T41+'SF6'!T41</f>
        <v>28.908994725168661</v>
      </c>
      <c r="U41" s="94">
        <f>+'CO2'!U41+'abs CO2'!U41+'CH4'!U41*PCG!$C$5+N2O!U41*PCG!$C$6+HFC!U41+PFC!U41+'SF6'!U41</f>
        <v>20.860372695380551</v>
      </c>
      <c r="V41" s="94">
        <f>+'CO2'!V41+'abs CO2'!V41+'CH4'!V41*PCG!$C$5+N2O!V41*PCG!$C$6+HFC!V41+PFC!V41+'SF6'!V41</f>
        <v>19.815499507450241</v>
      </c>
      <c r="W41" s="94">
        <f>+'CO2'!W41+'abs CO2'!W41+'CH4'!W41*PCG!$C$5+N2O!W41*PCG!$C$6+HFC!W41+PFC!W41+'SF6'!W41</f>
        <v>19.512391646975711</v>
      </c>
      <c r="X41" s="94">
        <f>+'CO2'!X41+'abs CO2'!X41+'CH4'!X41*PCG!$C$5+N2O!X41*PCG!$C$6+HFC!X41+PFC!X41+'SF6'!X41</f>
        <v>16.654259189089835</v>
      </c>
      <c r="Y41" s="94">
        <f>+'CO2'!Y41+'abs CO2'!Y41+'CH4'!Y41*PCG!$C$5+N2O!Y41*PCG!$C$6+HFC!Y41+PFC!Y41+'SF6'!Y41</f>
        <v>15.300114886264188</v>
      </c>
      <c r="Z41" s="94">
        <f>+'CO2'!Z41+'abs CO2'!Z41+'CH4'!Z41*PCG!$C$5+N2O!Z41*PCG!$C$6+HFC!Z41+PFC!Z41+'SF6'!Z41</f>
        <v>14.739701156888293</v>
      </c>
      <c r="AA41" s="94">
        <f>+'CO2'!AA41+'abs CO2'!AA41+'CH4'!AA41*PCG!$C$5+N2O!AA41*PCG!$C$6+HFC!AA41+PFC!AA41+'SF6'!AA41</f>
        <v>13.485129440172035</v>
      </c>
      <c r="AB41" s="94">
        <f>+'CO2'!AB41+'abs CO2'!AB41+'CH4'!AB41*PCG!$C$5+N2O!AB41*PCG!$C$6+HFC!AB41+PFC!AB41+'SF6'!AB41</f>
        <v>12.364108999694796</v>
      </c>
      <c r="AC41" s="94">
        <f>+'CO2'!AC41+'abs CO2'!AC41+'CH4'!AC41*PCG!$C$5+N2O!AC41*PCG!$C$6+HFC!AC41+PFC!AC41+'SF6'!AC41</f>
        <v>11.754378873991154</v>
      </c>
      <c r="AD41" s="94">
        <f>+'CO2'!AD41+'abs CO2'!AD41+'CH4'!AD41*PCG!$C$5+N2O!AD41*PCG!$C$6+HFC!AD41+PFC!AD41+'SF6'!AD41</f>
        <v>10.866651344778578</v>
      </c>
      <c r="AE41" s="94">
        <f>+'CO2'!AE41+'abs CO2'!AE41+'CH4'!AE41*PCG!$C$5+N2O!AE41*PCG!$C$6+HFC!AE41+PFC!AE41+'SF6'!AE41</f>
        <v>9.1154379791080977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135.41725452133588</v>
      </c>
      <c r="D42" s="94">
        <f>+'CO2'!D42+'abs CO2'!D42+'CH4'!D42*PCG!$C$5+N2O!D42*PCG!$C$6+HFC!D42+PFC!D42+'SF6'!D42</f>
        <v>140.87464155960964</v>
      </c>
      <c r="E42" s="94">
        <f>+'CO2'!E42+'abs CO2'!E42+'CH4'!E42*PCG!$C$5+N2O!E42*PCG!$C$6+HFC!E42+PFC!E42+'SF6'!E42</f>
        <v>150.54648785810596</v>
      </c>
      <c r="F42" s="94">
        <f>+'CO2'!F42+'abs CO2'!F42+'CH4'!F42*PCG!$C$5+N2O!F42*PCG!$C$6+HFC!F42+PFC!F42+'SF6'!F42</f>
        <v>169.45492063452795</v>
      </c>
      <c r="G42" s="94">
        <f>+'CO2'!G42+'abs CO2'!G42+'CH4'!G42*PCG!$C$5+N2O!G42*PCG!$C$6+HFC!G42+PFC!G42+'SF6'!G42</f>
        <v>189.74096909125288</v>
      </c>
      <c r="H42" s="94">
        <f>+'CO2'!H42+'abs CO2'!H42+'CH4'!H42*PCG!$C$5+N2O!H42*PCG!$C$6+HFC!H42+PFC!H42+'SF6'!H42</f>
        <v>209.179127979138</v>
      </c>
      <c r="I42" s="94">
        <f>+'CO2'!I42+'abs CO2'!I42+'CH4'!I42*PCG!$C$5+N2O!I42*PCG!$C$6+HFC!I42+PFC!I42+'SF6'!I42</f>
        <v>228.10943410588368</v>
      </c>
      <c r="J42" s="94">
        <f>+'CO2'!J42+'abs CO2'!J42+'CH4'!J42*PCG!$C$5+N2O!J42*PCG!$C$6+HFC!J42+PFC!J42+'SF6'!J42</f>
        <v>241.08477631484214</v>
      </c>
      <c r="K42" s="94">
        <f>+'CO2'!K42+'abs CO2'!K42+'CH4'!K42*PCG!$C$5+N2O!K42*PCG!$C$6+HFC!K42+PFC!K42+'SF6'!K42</f>
        <v>257.00345769748429</v>
      </c>
      <c r="L42" s="94">
        <f>+'CO2'!L42+'abs CO2'!L42+'CH4'!L42*PCG!$C$5+N2O!L42*PCG!$C$6+HFC!L42+PFC!L42+'SF6'!L42</f>
        <v>265.4236805214216</v>
      </c>
      <c r="M42" s="94">
        <f>+'CO2'!M42+'abs CO2'!M42+'CH4'!M42*PCG!$C$5+N2O!M42*PCG!$C$6+HFC!M42+PFC!M42+'SF6'!M42</f>
        <v>278.65974208850491</v>
      </c>
      <c r="N42" s="94">
        <f>+'CO2'!N42+'abs CO2'!N42+'CH4'!N42*PCG!$C$5+N2O!N42*PCG!$C$6+HFC!N42+PFC!N42+'SF6'!N42</f>
        <v>269.20498371876516</v>
      </c>
      <c r="O42" s="94">
        <f>+'CO2'!O42+'abs CO2'!O42+'CH4'!O42*PCG!$C$5+N2O!O42*PCG!$C$6+HFC!O42+PFC!O42+'SF6'!O42</f>
        <v>286.09198630695488</v>
      </c>
      <c r="P42" s="94">
        <f>+'CO2'!P42+'abs CO2'!P42+'CH4'!P42*PCG!$C$5+N2O!P42*PCG!$C$6+HFC!P42+PFC!P42+'SF6'!P42</f>
        <v>297.36261157735169</v>
      </c>
      <c r="Q42" s="94">
        <f>+'CO2'!Q42+'abs CO2'!Q42+'CH4'!Q42*PCG!$C$5+N2O!Q42*PCG!$C$6+HFC!Q42+PFC!Q42+'SF6'!Q42</f>
        <v>306.79017299505773</v>
      </c>
      <c r="R42" s="94">
        <f>+'CO2'!R42+'abs CO2'!R42+'CH4'!R42*PCG!$C$5+N2O!R42*PCG!$C$6+HFC!R42+PFC!R42+'SF6'!R42</f>
        <v>362.39010812814496</v>
      </c>
      <c r="S42" s="94">
        <f>+'CO2'!S42+'abs CO2'!S42+'CH4'!S42*PCG!$C$5+N2O!S42*PCG!$C$6+HFC!S42+PFC!S42+'SF6'!S42</f>
        <v>376.04810871810912</v>
      </c>
      <c r="T42" s="94">
        <f>+'CO2'!T42+'abs CO2'!T42+'CH4'!T42*PCG!$C$5+N2O!T42*PCG!$C$6+HFC!T42+PFC!T42+'SF6'!T42</f>
        <v>402.66558329673819</v>
      </c>
      <c r="U42" s="94">
        <f>+'CO2'!U42+'abs CO2'!U42+'CH4'!U42*PCG!$C$5+N2O!U42*PCG!$C$6+HFC!U42+PFC!U42+'SF6'!U42</f>
        <v>404.93032922641527</v>
      </c>
      <c r="V42" s="94">
        <f>+'CO2'!V42+'abs CO2'!V42+'CH4'!V42*PCG!$C$5+N2O!V42*PCG!$C$6+HFC!V42+PFC!V42+'SF6'!V42</f>
        <v>399.33082334020514</v>
      </c>
      <c r="W42" s="94">
        <f>+'CO2'!W42+'abs CO2'!W42+'CH4'!W42*PCG!$C$5+N2O!W42*PCG!$C$6+HFC!W42+PFC!W42+'SF6'!W42</f>
        <v>396.16218107159347</v>
      </c>
      <c r="X42" s="94">
        <f>+'CO2'!X42+'abs CO2'!X42+'CH4'!X42*PCG!$C$5+N2O!X42*PCG!$C$6+HFC!X42+PFC!X42+'SF6'!X42</f>
        <v>437.90215402507818</v>
      </c>
      <c r="Y42" s="94">
        <f>+'CO2'!Y42+'abs CO2'!Y42+'CH4'!Y42*PCG!$C$5+N2O!Y42*PCG!$C$6+HFC!Y42+PFC!Y42+'SF6'!Y42</f>
        <v>417.89821516158617</v>
      </c>
      <c r="Z42" s="94">
        <f>+'CO2'!Z42+'abs CO2'!Z42+'CH4'!Z42*PCG!$C$5+N2O!Z42*PCG!$C$6+HFC!Z42+PFC!Z42+'SF6'!Z42</f>
        <v>440.32572002288578</v>
      </c>
      <c r="AA42" s="94">
        <f>+'CO2'!AA42+'abs CO2'!AA42+'CH4'!AA42*PCG!$C$5+N2O!AA42*PCG!$C$6+HFC!AA42+PFC!AA42+'SF6'!AA42</f>
        <v>376.59169435572591</v>
      </c>
      <c r="AB42" s="94">
        <f>+'CO2'!AB42+'abs CO2'!AB42+'CH4'!AB42*PCG!$C$5+N2O!AB42*PCG!$C$6+HFC!AB42+PFC!AB42+'SF6'!AB42</f>
        <v>412.23007957272756</v>
      </c>
      <c r="AC42" s="94">
        <f>+'CO2'!AC42+'abs CO2'!AC42+'CH4'!AC42*PCG!$C$5+N2O!AC42*PCG!$C$6+HFC!AC42+PFC!AC42+'SF6'!AC42</f>
        <v>431.17520779715687</v>
      </c>
      <c r="AD42" s="94">
        <f>+'CO2'!AD42+'abs CO2'!AD42+'CH4'!AD42*PCG!$C$5+N2O!AD42*PCG!$C$6+HFC!AD42+PFC!AD42+'SF6'!AD42</f>
        <v>427.93070346872111</v>
      </c>
      <c r="AE42" s="94">
        <f>+'CO2'!AE42+'abs CO2'!AE42+'CH4'!AE42*PCG!$C$5+N2O!AE42*PCG!$C$6+HFC!AE42+PFC!AE42+'SF6'!AE42</f>
        <v>455.57105789669072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0.74738301441647381</v>
      </c>
      <c r="D43" s="94">
        <f>+'CO2'!D43+'abs CO2'!D43+'CH4'!D43*PCG!$C$5+N2O!D43*PCG!$C$6+HFC!D43+PFC!D43+'SF6'!D43</f>
        <v>0.75116267450811924</v>
      </c>
      <c r="E43" s="94">
        <f>+'CO2'!E43+'abs CO2'!E43+'CH4'!E43*PCG!$C$5+N2O!E43*PCG!$C$6+HFC!E43+PFC!E43+'SF6'!E43</f>
        <v>0.80566182314444279</v>
      </c>
      <c r="F43" s="94">
        <f>+'CO2'!F43+'abs CO2'!F43+'CH4'!F43*PCG!$C$5+N2O!F43*PCG!$C$6+HFC!F43+PFC!F43+'SF6'!F43</f>
        <v>0.82848300820723497</v>
      </c>
      <c r="G43" s="94">
        <f>+'CO2'!G43+'abs CO2'!G43+'CH4'!G43*PCG!$C$5+N2O!G43*PCG!$C$6+HFC!G43+PFC!G43+'SF6'!G43</f>
        <v>0.90870312804322928</v>
      </c>
      <c r="H43" s="94">
        <f>+'CO2'!H43+'abs CO2'!H43+'CH4'!H43*PCG!$C$5+N2O!H43*PCG!$C$6+HFC!H43+PFC!H43+'SF6'!H43</f>
        <v>0.88687595309503098</v>
      </c>
      <c r="I43" s="94">
        <f>+'CO2'!I43+'abs CO2'!I43+'CH4'!I43*PCG!$C$5+N2O!I43*PCG!$C$6+HFC!I43+PFC!I43+'SF6'!I43</f>
        <v>0.8575516685832022</v>
      </c>
      <c r="J43" s="94">
        <f>+'CO2'!J43+'abs CO2'!J43+'CH4'!J43*PCG!$C$5+N2O!J43*PCG!$C$6+HFC!J43+PFC!J43+'SF6'!J43</f>
        <v>0.80585513375445861</v>
      </c>
      <c r="K43" s="94">
        <f>+'CO2'!K43+'abs CO2'!K43+'CH4'!K43*PCG!$C$5+N2O!K43*PCG!$C$6+HFC!K43+PFC!K43+'SF6'!K43</f>
        <v>0.7581740890344828</v>
      </c>
      <c r="L43" s="94">
        <f>+'CO2'!L43+'abs CO2'!L43+'CH4'!L43*PCG!$C$5+N2O!L43*PCG!$C$6+HFC!L43+PFC!L43+'SF6'!L43</f>
        <v>0.72300904778781871</v>
      </c>
      <c r="M43" s="94">
        <f>+'CO2'!M43+'abs CO2'!M43+'CH4'!M43*PCG!$C$5+N2O!M43*PCG!$C$6+HFC!M43+PFC!M43+'SF6'!M43</f>
        <v>0.61236498581160204</v>
      </c>
      <c r="N43" s="94">
        <f>+'CO2'!N43+'abs CO2'!N43+'CH4'!N43*PCG!$C$5+N2O!N43*PCG!$C$6+HFC!N43+PFC!N43+'SF6'!N43</f>
        <v>0.51177301246911111</v>
      </c>
      <c r="O43" s="94">
        <f>+'CO2'!O43+'abs CO2'!O43+'CH4'!O43*PCG!$C$5+N2O!O43*PCG!$C$6+HFC!O43+PFC!O43+'SF6'!O43</f>
        <v>0.43449450204525586</v>
      </c>
      <c r="P43" s="94">
        <f>+'CO2'!P43+'abs CO2'!P43+'CH4'!P43*PCG!$C$5+N2O!P43*PCG!$C$6+HFC!P43+PFC!P43+'SF6'!P43</f>
        <v>0.39869192408988297</v>
      </c>
      <c r="Q43" s="94">
        <f>+'CO2'!Q43+'abs CO2'!Q43+'CH4'!Q43*PCG!$C$5+N2O!Q43*PCG!$C$6+HFC!Q43+PFC!Q43+'SF6'!Q43</f>
        <v>0.32454760102471275</v>
      </c>
      <c r="R43" s="94">
        <f>+'CO2'!R43+'abs CO2'!R43+'CH4'!R43*PCG!$C$5+N2O!R43*PCG!$C$6+HFC!R43+PFC!R43+'SF6'!R43</f>
        <v>0.36335213729629912</v>
      </c>
      <c r="S43" s="94">
        <f>+'CO2'!S43+'abs CO2'!S43+'CH4'!S43*PCG!$C$5+N2O!S43*PCG!$C$6+HFC!S43+PFC!S43+'SF6'!S43</f>
        <v>0.44544268117854047</v>
      </c>
      <c r="T43" s="94">
        <f>+'CO2'!T43+'abs CO2'!T43+'CH4'!T43*PCG!$C$5+N2O!T43*PCG!$C$6+HFC!T43+PFC!T43+'SF6'!T43</f>
        <v>0.55908542449730314</v>
      </c>
      <c r="U43" s="94">
        <f>+'CO2'!U43+'abs CO2'!U43+'CH4'!U43*PCG!$C$5+N2O!U43*PCG!$C$6+HFC!U43+PFC!U43+'SF6'!U43</f>
        <v>0.84565416000034643</v>
      </c>
      <c r="V43" s="94">
        <f>+'CO2'!V43+'abs CO2'!V43+'CH4'!V43*PCG!$C$5+N2O!V43*PCG!$C$6+HFC!V43+PFC!V43+'SF6'!V43</f>
        <v>1.0631111700960219</v>
      </c>
      <c r="W43" s="94">
        <f>+'CO2'!W43+'abs CO2'!W43+'CH4'!W43*PCG!$C$5+N2O!W43*PCG!$C$6+HFC!W43+PFC!W43+'SF6'!W43</f>
        <v>1.5224781051759551</v>
      </c>
      <c r="X43" s="94">
        <f>+'CO2'!X43+'abs CO2'!X43+'CH4'!X43*PCG!$C$5+N2O!X43*PCG!$C$6+HFC!X43+PFC!X43+'SF6'!X43</f>
        <v>1.6008398278286193</v>
      </c>
      <c r="Y43" s="94">
        <f>+'CO2'!Y43+'abs CO2'!Y43+'CH4'!Y43*PCG!$C$5+N2O!Y43*PCG!$C$6+HFC!Y43+PFC!Y43+'SF6'!Y43</f>
        <v>1.9886788181701274</v>
      </c>
      <c r="Z43" s="94">
        <f>+'CO2'!Z43+'abs CO2'!Z43+'CH4'!Z43*PCG!$C$5+N2O!Z43*PCG!$C$6+HFC!Z43+PFC!Z43+'SF6'!Z43</f>
        <v>2.3740180826160517</v>
      </c>
      <c r="AA43" s="94">
        <f>+'CO2'!AA43+'abs CO2'!AA43+'CH4'!AA43*PCG!$C$5+N2O!AA43*PCG!$C$6+HFC!AA43+PFC!AA43+'SF6'!AA43</f>
        <v>2.6771504810956395</v>
      </c>
      <c r="AB43" s="94">
        <f>+'CO2'!AB43+'abs CO2'!AB43+'CH4'!AB43*PCG!$C$5+N2O!AB43*PCG!$C$6+HFC!AB43+PFC!AB43+'SF6'!AB43</f>
        <v>2.7123307636087421</v>
      </c>
      <c r="AC43" s="94">
        <f>+'CO2'!AC43+'abs CO2'!AC43+'CH4'!AC43*PCG!$C$5+N2O!AC43*PCG!$C$6+HFC!AC43+PFC!AC43+'SF6'!AC43</f>
        <v>2.7847004122191183</v>
      </c>
      <c r="AD43" s="94">
        <f>+'CO2'!AD43+'abs CO2'!AD43+'CH4'!AD43*PCG!$C$5+N2O!AD43*PCG!$C$6+HFC!AD43+PFC!AD43+'SF6'!AD43</f>
        <v>2.7985150054446195</v>
      </c>
      <c r="AE43" s="94">
        <f>+'CO2'!AE43+'abs CO2'!AE43+'CH4'!AE43*PCG!$C$5+N2O!AE43*PCG!$C$6+HFC!AE43+PFC!AE43+'SF6'!AE43</f>
        <v>2.6472649537183681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</v>
      </c>
      <c r="D46" s="94">
        <f>+'CO2'!D46+'abs CO2'!D46+'CH4'!D46*PCG!$C$5+N2O!D46*PCG!$C$6+HFC!D46+PFC!D46+'SF6'!D46</f>
        <v>0</v>
      </c>
      <c r="E46" s="94">
        <f>+'CO2'!E46+'abs CO2'!E46+'CH4'!E46*PCG!$C$5+N2O!E46*PCG!$C$6+HFC!E46+PFC!E46+'SF6'!E46</f>
        <v>0</v>
      </c>
      <c r="F46" s="94">
        <f>+'CO2'!F46+'abs CO2'!F46+'CH4'!F46*PCG!$C$5+N2O!F46*PCG!$C$6+HFC!F46+PFC!F46+'SF6'!F46</f>
        <v>0</v>
      </c>
      <c r="G46" s="94">
        <f>+'CO2'!G46+'abs CO2'!G46+'CH4'!G46*PCG!$C$5+N2O!G46*PCG!$C$6+HFC!G46+PFC!G46+'SF6'!G46</f>
        <v>0</v>
      </c>
      <c r="H46" s="94">
        <f>+'CO2'!H46+'abs CO2'!H46+'CH4'!H46*PCG!$C$5+N2O!H46*PCG!$C$6+HFC!H46+PFC!H46+'SF6'!H46</f>
        <v>0</v>
      </c>
      <c r="I46" s="94">
        <f>+'CO2'!I46+'abs CO2'!I46+'CH4'!I46*PCG!$C$5+N2O!I46*PCG!$C$6+HFC!I46+PFC!I46+'SF6'!I46</f>
        <v>0</v>
      </c>
      <c r="J46" s="94">
        <f>+'CO2'!J46+'abs CO2'!J46+'CH4'!J46*PCG!$C$5+N2O!J46*PCG!$C$6+HFC!J46+PFC!J46+'SF6'!J46</f>
        <v>0</v>
      </c>
      <c r="K46" s="94">
        <f>+'CO2'!K46+'abs CO2'!K46+'CH4'!K46*PCG!$C$5+N2O!K46*PCG!$C$6+HFC!K46+PFC!K46+'SF6'!K46</f>
        <v>0</v>
      </c>
      <c r="L46" s="94">
        <f>+'CO2'!L46+'abs CO2'!L46+'CH4'!L46*PCG!$C$5+N2O!L46*PCG!$C$6+HFC!L46+PFC!L46+'SF6'!L46</f>
        <v>0</v>
      </c>
      <c r="M46" s="94">
        <f>+'CO2'!M46+'abs CO2'!M46+'CH4'!M46*PCG!$C$5+N2O!M46*PCG!$C$6+HFC!M46+PFC!M46+'SF6'!M46</f>
        <v>0</v>
      </c>
      <c r="N46" s="94">
        <f>+'CO2'!N46+'abs CO2'!N46+'CH4'!N46*PCG!$C$5+N2O!N46*PCG!$C$6+HFC!N46+PFC!N46+'SF6'!N46</f>
        <v>0</v>
      </c>
      <c r="O46" s="94">
        <f>+'CO2'!O46+'abs CO2'!O46+'CH4'!O46*PCG!$C$5+N2O!O46*PCG!$C$6+HFC!O46+PFC!O46+'SF6'!O46</f>
        <v>0</v>
      </c>
      <c r="P46" s="94">
        <f>+'CO2'!P46+'abs CO2'!P46+'CH4'!P46*PCG!$C$5+N2O!P46*PCG!$C$6+HFC!P46+PFC!P46+'SF6'!P46</f>
        <v>0</v>
      </c>
      <c r="Q46" s="94">
        <f>+'CO2'!Q46+'abs CO2'!Q46+'CH4'!Q46*PCG!$C$5+N2O!Q46*PCG!$C$6+HFC!Q46+PFC!Q46+'SF6'!Q46</f>
        <v>0</v>
      </c>
      <c r="R46" s="94">
        <f>+'CO2'!R46+'abs CO2'!R46+'CH4'!R46*PCG!$C$5+N2O!R46*PCG!$C$6+HFC!R46+PFC!R46+'SF6'!R46</f>
        <v>0</v>
      </c>
      <c r="S46" s="94">
        <f>+'CO2'!S46+'abs CO2'!S46+'CH4'!S46*PCG!$C$5+N2O!S46*PCG!$C$6+HFC!S46+PFC!S46+'SF6'!S46</f>
        <v>0</v>
      </c>
      <c r="T46" s="94">
        <f>+'CO2'!T46+'abs CO2'!T46+'CH4'!T46*PCG!$C$5+N2O!T46*PCG!$C$6+HFC!T46+PFC!T46+'SF6'!T46</f>
        <v>0</v>
      </c>
      <c r="U46" s="94">
        <f>+'CO2'!U46+'abs CO2'!U46+'CH4'!U46*PCG!$C$5+N2O!U46*PCG!$C$6+HFC!U46+PFC!U46+'SF6'!U46</f>
        <v>0</v>
      </c>
      <c r="V46" s="94">
        <f>+'CO2'!V46+'abs CO2'!V46+'CH4'!V46*PCG!$C$5+N2O!V46*PCG!$C$6+HFC!V46+PFC!V46+'SF6'!V46</f>
        <v>0</v>
      </c>
      <c r="W46" s="94">
        <f>+'CO2'!W46+'abs CO2'!W46+'CH4'!W46*PCG!$C$5+N2O!W46*PCG!$C$6+HFC!W46+PFC!W46+'SF6'!W46</f>
        <v>0</v>
      </c>
      <c r="X46" s="94">
        <f>+'CO2'!X46+'abs CO2'!X46+'CH4'!X46*PCG!$C$5+N2O!X46*PCG!$C$6+HFC!X46+PFC!X46+'SF6'!X46</f>
        <v>0</v>
      </c>
      <c r="Y46" s="94">
        <f>+'CO2'!Y46+'abs CO2'!Y46+'CH4'!Y46*PCG!$C$5+N2O!Y46*PCG!$C$6+HFC!Y46+PFC!Y46+'SF6'!Y46</f>
        <v>0</v>
      </c>
      <c r="Z46" s="94">
        <f>+'CO2'!Z46+'abs CO2'!Z46+'CH4'!Z46*PCG!$C$5+N2O!Z46*PCG!$C$6+HFC!Z46+PFC!Z46+'SF6'!Z46</f>
        <v>0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</v>
      </c>
      <c r="AD46" s="94">
        <f>+'CO2'!AD46+'abs CO2'!AD46+'CH4'!AD46*PCG!$C$5+N2O!AD46*PCG!$C$6+HFC!AD46+PFC!AD46+'SF6'!AD46</f>
        <v>0</v>
      </c>
      <c r="AE46" s="94">
        <f>+'CO2'!AE46+'abs CO2'!AE46+'CH4'!AE46*PCG!$C$5+N2O!AE46*PCG!$C$6+HFC!AE46+PFC!AE46+'SF6'!AE46</f>
        <v>0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0</v>
      </c>
      <c r="D47" s="33">
        <f t="shared" si="12"/>
        <v>0</v>
      </c>
      <c r="E47" s="33">
        <f t="shared" si="12"/>
        <v>0</v>
      </c>
      <c r="F47" s="33">
        <f t="shared" si="12"/>
        <v>0</v>
      </c>
      <c r="G47" s="33">
        <f t="shared" si="12"/>
        <v>0</v>
      </c>
      <c r="H47" s="33">
        <f t="shared" si="12"/>
        <v>0</v>
      </c>
      <c r="I47" s="33">
        <f t="shared" si="12"/>
        <v>0</v>
      </c>
      <c r="J47" s="33">
        <f t="shared" si="12"/>
        <v>0</v>
      </c>
      <c r="K47" s="33">
        <f t="shared" si="12"/>
        <v>0</v>
      </c>
      <c r="L47" s="33">
        <f t="shared" si="12"/>
        <v>0</v>
      </c>
      <c r="M47" s="33">
        <f t="shared" si="12"/>
        <v>0</v>
      </c>
      <c r="N47" s="33">
        <f t="shared" si="12"/>
        <v>0</v>
      </c>
      <c r="O47" s="33">
        <f t="shared" si="12"/>
        <v>0</v>
      </c>
      <c r="P47" s="33">
        <f t="shared" si="12"/>
        <v>0</v>
      </c>
      <c r="Q47" s="33">
        <f t="shared" si="12"/>
        <v>0</v>
      </c>
      <c r="R47" s="33">
        <f t="shared" si="12"/>
        <v>0</v>
      </c>
      <c r="S47" s="33">
        <f t="shared" si="12"/>
        <v>0</v>
      </c>
      <c r="T47" s="33">
        <f t="shared" si="12"/>
        <v>0</v>
      </c>
      <c r="U47" s="33">
        <f t="shared" si="12"/>
        <v>0</v>
      </c>
      <c r="V47" s="33">
        <f t="shared" si="12"/>
        <v>0</v>
      </c>
      <c r="W47" s="33">
        <f t="shared" si="12"/>
        <v>0</v>
      </c>
      <c r="X47" s="33">
        <f t="shared" si="12"/>
        <v>0</v>
      </c>
      <c r="Y47" s="33">
        <f t="shared" si="12"/>
        <v>0</v>
      </c>
      <c r="Z47" s="33">
        <f t="shared" si="12"/>
        <v>0</v>
      </c>
      <c r="AA47" s="33">
        <f t="shared" si="12"/>
        <v>0</v>
      </c>
      <c r="AB47" s="33">
        <f t="shared" si="12"/>
        <v>0</v>
      </c>
      <c r="AC47" s="33">
        <f t="shared" si="12"/>
        <v>0</v>
      </c>
      <c r="AD47" s="33">
        <f t="shared" si="12"/>
        <v>0</v>
      </c>
      <c r="AE47" s="33">
        <f t="shared" si="12"/>
        <v>0.64117702242696528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0</v>
      </c>
      <c r="D49" s="94">
        <f>+'CO2'!D49+'abs CO2'!D49+'CH4'!D49*PCG!$C$5+N2O!D49*PCG!$C$6+HFC!D49+PFC!D49+'SF6'!D49</f>
        <v>0</v>
      </c>
      <c r="E49" s="94">
        <f>+'CO2'!E49+'abs CO2'!E49+'CH4'!E49*PCG!$C$5+N2O!E49*PCG!$C$6+HFC!E49+PFC!E49+'SF6'!E49</f>
        <v>0</v>
      </c>
      <c r="F49" s="94">
        <f>+'CO2'!F49+'abs CO2'!F49+'CH4'!F49*PCG!$C$5+N2O!F49*PCG!$C$6+HFC!F49+PFC!F49+'SF6'!F49</f>
        <v>0</v>
      </c>
      <c r="G49" s="94">
        <f>+'CO2'!G49+'abs CO2'!G49+'CH4'!G49*PCG!$C$5+N2O!G49*PCG!$C$6+HFC!G49+PFC!G49+'SF6'!G49</f>
        <v>0</v>
      </c>
      <c r="H49" s="94">
        <f>+'CO2'!H49+'abs CO2'!H49+'CH4'!H49*PCG!$C$5+N2O!H49*PCG!$C$6+HFC!H49+PFC!H49+'SF6'!H49</f>
        <v>0</v>
      </c>
      <c r="I49" s="94">
        <f>+'CO2'!I49+'abs CO2'!I49+'CH4'!I49*PCG!$C$5+N2O!I49*PCG!$C$6+HFC!I49+PFC!I49+'SF6'!I49</f>
        <v>0</v>
      </c>
      <c r="J49" s="94">
        <f>+'CO2'!J49+'abs CO2'!J49+'CH4'!J49*PCG!$C$5+N2O!J49*PCG!$C$6+HFC!J49+PFC!J49+'SF6'!J49</f>
        <v>0</v>
      </c>
      <c r="K49" s="94">
        <f>+'CO2'!K49+'abs CO2'!K49+'CH4'!K49*PCG!$C$5+N2O!K49*PCG!$C$6+HFC!K49+PFC!K49+'SF6'!K49</f>
        <v>0</v>
      </c>
      <c r="L49" s="94">
        <f>+'CO2'!L49+'abs CO2'!L49+'CH4'!L49*PCG!$C$5+N2O!L49*PCG!$C$6+HFC!L49+PFC!L49+'SF6'!L49</f>
        <v>0</v>
      </c>
      <c r="M49" s="94">
        <f>+'CO2'!M49+'abs CO2'!M49+'CH4'!M49*PCG!$C$5+N2O!M49*PCG!$C$6+HFC!M49+PFC!M49+'SF6'!M49</f>
        <v>0</v>
      </c>
      <c r="N49" s="94">
        <f>+'CO2'!N49+'abs CO2'!N49+'CH4'!N49*PCG!$C$5+N2O!N49*PCG!$C$6+HFC!N49+PFC!N49+'SF6'!N49</f>
        <v>0</v>
      </c>
      <c r="O49" s="94">
        <f>+'CO2'!O49+'abs CO2'!O49+'CH4'!O49*PCG!$C$5+N2O!O49*PCG!$C$6+HFC!O49+PFC!O49+'SF6'!O49</f>
        <v>0</v>
      </c>
      <c r="P49" s="94">
        <f>+'CO2'!P49+'abs CO2'!P49+'CH4'!P49*PCG!$C$5+N2O!P49*PCG!$C$6+HFC!P49+PFC!P49+'SF6'!P49</f>
        <v>0</v>
      </c>
      <c r="Q49" s="94">
        <f>+'CO2'!Q49+'abs CO2'!Q49+'CH4'!Q49*PCG!$C$5+N2O!Q49*PCG!$C$6+HFC!Q49+PFC!Q49+'SF6'!Q49</f>
        <v>0</v>
      </c>
      <c r="R49" s="94">
        <f>+'CO2'!R49+'abs CO2'!R49+'CH4'!R49*PCG!$C$5+N2O!R49*PCG!$C$6+HFC!R49+PFC!R49+'SF6'!R49</f>
        <v>0</v>
      </c>
      <c r="S49" s="94">
        <f>+'CO2'!S49+'abs CO2'!S49+'CH4'!S49*PCG!$C$5+N2O!S49*PCG!$C$6+HFC!S49+PFC!S49+'SF6'!S49</f>
        <v>0</v>
      </c>
      <c r="T49" s="94">
        <f>+'CO2'!T49+'abs CO2'!T49+'CH4'!T49*PCG!$C$5+N2O!T49*PCG!$C$6+HFC!T49+PFC!T49+'SF6'!T49</f>
        <v>0</v>
      </c>
      <c r="U49" s="94">
        <f>+'CO2'!U49+'abs CO2'!U49+'CH4'!U49*PCG!$C$5+N2O!U49*PCG!$C$6+HFC!U49+PFC!U49+'SF6'!U49</f>
        <v>0</v>
      </c>
      <c r="V49" s="94">
        <f>+'CO2'!V49+'abs CO2'!V49+'CH4'!V49*PCG!$C$5+N2O!V49*PCG!$C$6+HFC!V49+PFC!V49+'SF6'!V49</f>
        <v>0</v>
      </c>
      <c r="W49" s="94">
        <f>+'CO2'!W49+'abs CO2'!W49+'CH4'!W49*PCG!$C$5+N2O!W49*PCG!$C$6+HFC!W49+PFC!W49+'SF6'!W49</f>
        <v>0</v>
      </c>
      <c r="X49" s="94">
        <f>+'CO2'!X49+'abs CO2'!X49+'CH4'!X49*PCG!$C$5+N2O!X49*PCG!$C$6+HFC!X49+PFC!X49+'SF6'!X49</f>
        <v>0</v>
      </c>
      <c r="Y49" s="94">
        <f>+'CO2'!Y49+'abs CO2'!Y49+'CH4'!Y49*PCG!$C$5+N2O!Y49*PCG!$C$6+HFC!Y49+PFC!Y49+'SF6'!Y49</f>
        <v>0</v>
      </c>
      <c r="Z49" s="94">
        <f>+'CO2'!Z49+'abs CO2'!Z49+'CH4'!Z49*PCG!$C$5+N2O!Z49*PCG!$C$6+HFC!Z49+PFC!Z49+'SF6'!Z49</f>
        <v>0</v>
      </c>
      <c r="AA49" s="94">
        <f>+'CO2'!AA49+'abs CO2'!AA49+'CH4'!AA49*PCG!$C$5+N2O!AA49*PCG!$C$6+HFC!AA49+PFC!AA49+'SF6'!AA49</f>
        <v>0</v>
      </c>
      <c r="AB49" s="94">
        <f>+'CO2'!AB49+'abs CO2'!AB49+'CH4'!AB49*PCG!$C$5+N2O!AB49*PCG!$C$6+HFC!AB49+PFC!AB49+'SF6'!AB49</f>
        <v>0</v>
      </c>
      <c r="AC49" s="94">
        <f>+'CO2'!AC49+'abs CO2'!AC49+'CH4'!AC49*PCG!$C$5+N2O!AC49*PCG!$C$6+HFC!AC49+PFC!AC49+'SF6'!AC49</f>
        <v>0</v>
      </c>
      <c r="AD49" s="94">
        <f>+'CO2'!AD49+'abs CO2'!AD49+'CH4'!AD49*PCG!$C$5+N2O!AD49*PCG!$C$6+HFC!AD49+PFC!AD49+'SF6'!AD49</f>
        <v>0</v>
      </c>
      <c r="AE49" s="94">
        <f>+'CO2'!AE49+'abs CO2'!AE49+'CH4'!AE49*PCG!$C$5+N2O!AE49*PCG!$C$6+HFC!AE49+PFC!AE49+'SF6'!AE49</f>
        <v>0.64117702242696528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12.115394453489685</v>
      </c>
      <c r="D50" s="33">
        <f t="shared" si="13"/>
        <v>13.115511322408597</v>
      </c>
      <c r="E50" s="33">
        <f t="shared" si="13"/>
        <v>14.955587641627854</v>
      </c>
      <c r="F50" s="33">
        <f t="shared" si="13"/>
        <v>16.813401189636821</v>
      </c>
      <c r="G50" s="33">
        <f t="shared" si="13"/>
        <v>19.697442401521158</v>
      </c>
      <c r="H50" s="33">
        <f t="shared" si="13"/>
        <v>21.945851050204649</v>
      </c>
      <c r="I50" s="33">
        <f t="shared" si="13"/>
        <v>24.163445412212532</v>
      </c>
      <c r="J50" s="33">
        <f t="shared" si="13"/>
        <v>25.786378927818536</v>
      </c>
      <c r="K50" s="33">
        <f t="shared" si="13"/>
        <v>27.562169305711677</v>
      </c>
      <c r="L50" s="33">
        <f t="shared" si="13"/>
        <v>30.300697292703685</v>
      </c>
      <c r="M50" s="33">
        <f t="shared" si="13"/>
        <v>31.964714664890497</v>
      </c>
      <c r="N50" s="33">
        <f t="shared" si="13"/>
        <v>30.551374170628556</v>
      </c>
      <c r="O50" s="33">
        <f t="shared" si="13"/>
        <v>30.536787992395009</v>
      </c>
      <c r="P50" s="33">
        <f t="shared" si="13"/>
        <v>29.632800195567995</v>
      </c>
      <c r="Q50" s="33">
        <f t="shared" si="13"/>
        <v>28.148740948797133</v>
      </c>
      <c r="R50" s="33">
        <f t="shared" si="13"/>
        <v>29.372986179359351</v>
      </c>
      <c r="S50" s="33">
        <f t="shared" si="13"/>
        <v>28.27338118381406</v>
      </c>
      <c r="T50" s="33">
        <f t="shared" si="13"/>
        <v>29.218604497370364</v>
      </c>
      <c r="U50" s="33">
        <f t="shared" si="13"/>
        <v>29.109959134328857</v>
      </c>
      <c r="V50" s="33">
        <f t="shared" si="13"/>
        <v>32.007789663569675</v>
      </c>
      <c r="W50" s="33">
        <f t="shared" si="13"/>
        <v>35.727858539546503</v>
      </c>
      <c r="X50" s="33">
        <f t="shared" si="13"/>
        <v>37.751784947110906</v>
      </c>
      <c r="Y50" s="33">
        <f t="shared" si="13"/>
        <v>39.591116827349609</v>
      </c>
      <c r="Z50" s="33">
        <f t="shared" si="13"/>
        <v>44.420671724404485</v>
      </c>
      <c r="AA50" s="33">
        <f t="shared" si="13"/>
        <v>46.127701697348343</v>
      </c>
      <c r="AB50" s="33">
        <f t="shared" si="13"/>
        <v>48.589448700019979</v>
      </c>
      <c r="AC50" s="33">
        <f t="shared" si="13"/>
        <v>52.762373332825128</v>
      </c>
      <c r="AD50" s="33">
        <f t="shared" si="13"/>
        <v>53.842638416202739</v>
      </c>
      <c r="AE50" s="33">
        <f t="shared" si="13"/>
        <v>51.81673625428305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12.115394453489685</v>
      </c>
      <c r="D52" s="94">
        <f>+'CO2'!D52+'abs CO2'!D52+'CH4'!D52*PCG!$C$5+N2O!D52*PCG!$C$6+HFC!D52+PFC!D52+'SF6'!D52</f>
        <v>13.115511322408597</v>
      </c>
      <c r="E52" s="94">
        <f>+'CO2'!E52+'abs CO2'!E52+'CH4'!E52*PCG!$C$5+N2O!E52*PCG!$C$6+HFC!E52+PFC!E52+'SF6'!E52</f>
        <v>14.955587641627854</v>
      </c>
      <c r="F52" s="94">
        <f>+'CO2'!F52+'abs CO2'!F52+'CH4'!F52*PCG!$C$5+N2O!F52*PCG!$C$6+HFC!F52+PFC!F52+'SF6'!F52</f>
        <v>16.813401189636821</v>
      </c>
      <c r="G52" s="94">
        <f>+'CO2'!G52+'abs CO2'!G52+'CH4'!G52*PCG!$C$5+N2O!G52*PCG!$C$6+HFC!G52+PFC!G52+'SF6'!G52</f>
        <v>19.697442401521158</v>
      </c>
      <c r="H52" s="94">
        <f>+'CO2'!H52+'abs CO2'!H52+'CH4'!H52*PCG!$C$5+N2O!H52*PCG!$C$6+HFC!H52+PFC!H52+'SF6'!H52</f>
        <v>21.945851050204649</v>
      </c>
      <c r="I52" s="94">
        <f>+'CO2'!I52+'abs CO2'!I52+'CH4'!I52*PCG!$C$5+N2O!I52*PCG!$C$6+HFC!I52+PFC!I52+'SF6'!I52</f>
        <v>24.163445412212532</v>
      </c>
      <c r="J52" s="94">
        <f>+'CO2'!J52+'abs CO2'!J52+'CH4'!J52*PCG!$C$5+N2O!J52*PCG!$C$6+HFC!J52+PFC!J52+'SF6'!J52</f>
        <v>25.786378927818536</v>
      </c>
      <c r="K52" s="94">
        <f>+'CO2'!K52+'abs CO2'!K52+'CH4'!K52*PCG!$C$5+N2O!K52*PCG!$C$6+HFC!K52+PFC!K52+'SF6'!K52</f>
        <v>27.562169305711677</v>
      </c>
      <c r="L52" s="94">
        <f>+'CO2'!L52+'abs CO2'!L52+'CH4'!L52*PCG!$C$5+N2O!L52*PCG!$C$6+HFC!L52+PFC!L52+'SF6'!L52</f>
        <v>30.300697292703685</v>
      </c>
      <c r="M52" s="94">
        <f>+'CO2'!M52+'abs CO2'!M52+'CH4'!M52*PCG!$C$5+N2O!M52*PCG!$C$6+HFC!M52+PFC!M52+'SF6'!M52</f>
        <v>31.964714664890497</v>
      </c>
      <c r="N52" s="94">
        <f>+'CO2'!N52+'abs CO2'!N52+'CH4'!N52*PCG!$C$5+N2O!N52*PCG!$C$6+HFC!N52+PFC!N52+'SF6'!N52</f>
        <v>30.551374170628556</v>
      </c>
      <c r="O52" s="94">
        <f>+'CO2'!O52+'abs CO2'!O52+'CH4'!O52*PCG!$C$5+N2O!O52*PCG!$C$6+HFC!O52+PFC!O52+'SF6'!O52</f>
        <v>30.536787992395009</v>
      </c>
      <c r="P52" s="94">
        <f>+'CO2'!P52+'abs CO2'!P52+'CH4'!P52*PCG!$C$5+N2O!P52*PCG!$C$6+HFC!P52+PFC!P52+'SF6'!P52</f>
        <v>29.632800195567995</v>
      </c>
      <c r="Q52" s="94">
        <f>+'CO2'!Q52+'abs CO2'!Q52+'CH4'!Q52*PCG!$C$5+N2O!Q52*PCG!$C$6+HFC!Q52+PFC!Q52+'SF6'!Q52</f>
        <v>28.148740948797133</v>
      </c>
      <c r="R52" s="94">
        <f>+'CO2'!R52+'abs CO2'!R52+'CH4'!R52*PCG!$C$5+N2O!R52*PCG!$C$6+HFC!R52+PFC!R52+'SF6'!R52</f>
        <v>29.372986179359351</v>
      </c>
      <c r="S52" s="94">
        <f>+'CO2'!S52+'abs CO2'!S52+'CH4'!S52*PCG!$C$5+N2O!S52*PCG!$C$6+HFC!S52+PFC!S52+'SF6'!S52</f>
        <v>28.27338118381406</v>
      </c>
      <c r="T52" s="94">
        <f>+'CO2'!T52+'abs CO2'!T52+'CH4'!T52*PCG!$C$5+N2O!T52*PCG!$C$6+HFC!T52+PFC!T52+'SF6'!T52</f>
        <v>29.218604497370364</v>
      </c>
      <c r="U52" s="94">
        <f>+'CO2'!U52+'abs CO2'!U52+'CH4'!U52*PCG!$C$5+N2O!U52*PCG!$C$6+HFC!U52+PFC!U52+'SF6'!U52</f>
        <v>29.109959134328857</v>
      </c>
      <c r="V52" s="94">
        <f>+'CO2'!V52+'abs CO2'!V52+'CH4'!V52*PCG!$C$5+N2O!V52*PCG!$C$6+HFC!V52+PFC!V52+'SF6'!V52</f>
        <v>32.007789663569675</v>
      </c>
      <c r="W52" s="94">
        <f>+'CO2'!W52+'abs CO2'!W52+'CH4'!W52*PCG!$C$5+N2O!W52*PCG!$C$6+HFC!W52+PFC!W52+'SF6'!W52</f>
        <v>35.727858539546503</v>
      </c>
      <c r="X52" s="94">
        <f>+'CO2'!X52+'abs CO2'!X52+'CH4'!X52*PCG!$C$5+N2O!X52*PCG!$C$6+HFC!X52+PFC!X52+'SF6'!X52</f>
        <v>37.751784947110906</v>
      </c>
      <c r="Y52" s="94">
        <f>+'CO2'!Y52+'abs CO2'!Y52+'CH4'!Y52*PCG!$C$5+N2O!Y52*PCG!$C$6+HFC!Y52+PFC!Y52+'SF6'!Y52</f>
        <v>39.591116827349609</v>
      </c>
      <c r="Z52" s="94">
        <f>+'CO2'!Z52+'abs CO2'!Z52+'CH4'!Z52*PCG!$C$5+N2O!Z52*PCG!$C$6+HFC!Z52+PFC!Z52+'SF6'!Z52</f>
        <v>44.420671724404485</v>
      </c>
      <c r="AA52" s="94">
        <f>+'CO2'!AA52+'abs CO2'!AA52+'CH4'!AA52*PCG!$C$5+N2O!AA52*PCG!$C$6+HFC!AA52+PFC!AA52+'SF6'!AA52</f>
        <v>46.127701697348343</v>
      </c>
      <c r="AB52" s="94">
        <f>+'CO2'!AB52+'abs CO2'!AB52+'CH4'!AB52*PCG!$C$5+N2O!AB52*PCG!$C$6+HFC!AB52+PFC!AB52+'SF6'!AB52</f>
        <v>48.589448700019979</v>
      </c>
      <c r="AC52" s="94">
        <f>+'CO2'!AC52+'abs CO2'!AC52+'CH4'!AC52*PCG!$C$5+N2O!AC52*PCG!$C$6+HFC!AC52+PFC!AC52+'SF6'!AC52</f>
        <v>52.762373332825128</v>
      </c>
      <c r="AD52" s="94">
        <f>+'CO2'!AD52+'abs CO2'!AD52+'CH4'!AD52*PCG!$C$5+N2O!AD52*PCG!$C$6+HFC!AD52+PFC!AD52+'SF6'!AD52</f>
        <v>53.842638416202739</v>
      </c>
      <c r="AE52" s="94">
        <f>+'CO2'!AE52+'abs CO2'!AE52+'CH4'!AE52*PCG!$C$5+N2O!AE52*PCG!$C$6+HFC!AE52+PFC!AE52+'SF6'!AE52</f>
        <v>51.81673625428305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66.952142574921581</v>
      </c>
      <c r="D53" s="33">
        <f t="shared" si="14"/>
        <v>88.511187285982572</v>
      </c>
      <c r="E53" s="33">
        <f t="shared" si="14"/>
        <v>91.665673892743314</v>
      </c>
      <c r="F53" s="33">
        <f t="shared" si="14"/>
        <v>80.421430401981354</v>
      </c>
      <c r="G53" s="33">
        <f t="shared" si="14"/>
        <v>83.137377729772112</v>
      </c>
      <c r="H53" s="33">
        <f t="shared" si="14"/>
        <v>65.945659033576149</v>
      </c>
      <c r="I53" s="33">
        <f t="shared" si="14"/>
        <v>119.88956642391206</v>
      </c>
      <c r="J53" s="33">
        <f t="shared" si="14"/>
        <v>122.31127610457722</v>
      </c>
      <c r="K53" s="33">
        <f t="shared" si="14"/>
        <v>77.830116915532159</v>
      </c>
      <c r="L53" s="33">
        <f t="shared" si="14"/>
        <v>86.020212030581035</v>
      </c>
      <c r="M53" s="33">
        <f t="shared" si="14"/>
        <v>80.967511274082199</v>
      </c>
      <c r="N53" s="33">
        <f t="shared" si="14"/>
        <v>66.631572374345083</v>
      </c>
      <c r="O53" s="33">
        <f t="shared" si="14"/>
        <v>75.202721532765395</v>
      </c>
      <c r="P53" s="33">
        <f t="shared" si="14"/>
        <v>79.351836603541898</v>
      </c>
      <c r="Q53" s="33">
        <f t="shared" si="14"/>
        <v>98.038127898098338</v>
      </c>
      <c r="R53" s="33">
        <f t="shared" si="14"/>
        <v>79.609869123163364</v>
      </c>
      <c r="S53" s="33">
        <f t="shared" si="14"/>
        <v>70.35416730551627</v>
      </c>
      <c r="T53" s="33">
        <f t="shared" si="14"/>
        <v>69.152587327473242</v>
      </c>
      <c r="U53" s="33">
        <f t="shared" si="14"/>
        <v>100.87167512777364</v>
      </c>
      <c r="V53" s="33">
        <f t="shared" si="14"/>
        <v>111.41166083119452</v>
      </c>
      <c r="W53" s="33">
        <f t="shared" si="14"/>
        <v>131.78913881338633</v>
      </c>
      <c r="X53" s="33">
        <f t="shared" si="14"/>
        <v>168.47189393844695</v>
      </c>
      <c r="Y53" s="33">
        <f t="shared" si="14"/>
        <v>136.61576785948409</v>
      </c>
      <c r="Z53" s="33">
        <f t="shared" si="14"/>
        <v>92.883805581200903</v>
      </c>
      <c r="AA53" s="33">
        <f t="shared" si="14"/>
        <v>103.12392059499587</v>
      </c>
      <c r="AB53" s="33">
        <f t="shared" si="14"/>
        <v>88.34260236965234</v>
      </c>
      <c r="AC53" s="33">
        <f t="shared" si="14"/>
        <v>113.22444754641248</v>
      </c>
      <c r="AD53" s="33">
        <f t="shared" si="14"/>
        <v>134.32095104915547</v>
      </c>
      <c r="AE53" s="33">
        <f t="shared" si="14"/>
        <v>123.96283447070857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6.8957814270284494</v>
      </c>
      <c r="D54" s="94">
        <f>+'CO2'!D54+'abs CO2'!D54+'CH4'!D54*PCG!$C$5+N2O!D54*PCG!$C$6+HFC!D54+PFC!D54+'SF6'!D54</f>
        <v>7.0278530858222883</v>
      </c>
      <c r="E54" s="94">
        <f>+'CO2'!E54+'abs CO2'!E54+'CH4'!E54*PCG!$C$5+N2O!E54*PCG!$C$6+HFC!E54+PFC!E54+'SF6'!E54</f>
        <v>7.5271566615591166</v>
      </c>
      <c r="F54" s="94">
        <f>+'CO2'!F54+'abs CO2'!F54+'CH4'!F54*PCG!$C$5+N2O!F54*PCG!$C$6+HFC!F54+PFC!F54+'SF6'!F54</f>
        <v>4.4412411286558688</v>
      </c>
      <c r="G54" s="94">
        <f>+'CO2'!G54+'abs CO2'!G54+'CH4'!G54*PCG!$C$5+N2O!G54*PCG!$C$6+HFC!G54+PFC!G54+'SF6'!G54</f>
        <v>8.0397475048799976</v>
      </c>
      <c r="H54" s="94">
        <f>+'CO2'!H54+'abs CO2'!H54+'CH4'!H54*PCG!$C$5+N2O!H54*PCG!$C$6+HFC!H54+PFC!H54+'SF6'!H54</f>
        <v>7.9204046974323612</v>
      </c>
      <c r="I54" s="94">
        <f>+'CO2'!I54+'abs CO2'!I54+'CH4'!I54*PCG!$C$5+N2O!I54*PCG!$C$6+HFC!I54+PFC!I54+'SF6'!I54</f>
        <v>10.217588460298659</v>
      </c>
      <c r="J54" s="94">
        <f>+'CO2'!J54+'abs CO2'!J54+'CH4'!J54*PCG!$C$5+N2O!J54*PCG!$C$6+HFC!J54+PFC!J54+'SF6'!J54</f>
        <v>15.217389772111597</v>
      </c>
      <c r="K54" s="94">
        <f>+'CO2'!K54+'abs CO2'!K54+'CH4'!K54*PCG!$C$5+N2O!K54*PCG!$C$6+HFC!K54+PFC!K54+'SF6'!K54</f>
        <v>8.6677782096834157</v>
      </c>
      <c r="L54" s="94">
        <f>+'CO2'!L54+'abs CO2'!L54+'CH4'!L54*PCG!$C$5+N2O!L54*PCG!$C$6+HFC!L54+PFC!L54+'SF6'!L54</f>
        <v>9.5338576591918915</v>
      </c>
      <c r="M54" s="94">
        <f>+'CO2'!M54+'abs CO2'!M54+'CH4'!M54*PCG!$C$5+N2O!M54*PCG!$C$6+HFC!M54+PFC!M54+'SF6'!M54</f>
        <v>10.139183198395003</v>
      </c>
      <c r="N54" s="94">
        <f>+'CO2'!N54+'abs CO2'!N54+'CH4'!N54*PCG!$C$5+N2O!N54*PCG!$C$6+HFC!N54+PFC!N54+'SF6'!N54</f>
        <v>8.8488525030770724</v>
      </c>
      <c r="O54" s="94">
        <f>+'CO2'!O54+'abs CO2'!O54+'CH4'!O54*PCG!$C$5+N2O!O54*PCG!$C$6+HFC!O54+PFC!O54+'SF6'!O54</f>
        <v>10.413482186400246</v>
      </c>
      <c r="P54" s="94">
        <f>+'CO2'!P54+'abs CO2'!P54+'CH4'!P54*PCG!$C$5+N2O!P54*PCG!$C$6+HFC!P54+PFC!P54+'SF6'!P54</f>
        <v>12.263871123412422</v>
      </c>
      <c r="Q54" s="94">
        <f>+'CO2'!Q54+'abs CO2'!Q54+'CH4'!Q54*PCG!$C$5+N2O!Q54*PCG!$C$6+HFC!Q54+PFC!Q54+'SF6'!Q54</f>
        <v>14.325112781633731</v>
      </c>
      <c r="R54" s="94">
        <f>+'CO2'!R54+'abs CO2'!R54+'CH4'!R54*PCG!$C$5+N2O!R54*PCG!$C$6+HFC!R54+PFC!R54+'SF6'!R54</f>
        <v>12.280267903500604</v>
      </c>
      <c r="S54" s="94">
        <f>+'CO2'!S54+'abs CO2'!S54+'CH4'!S54*PCG!$C$5+N2O!S54*PCG!$C$6+HFC!S54+PFC!S54+'SF6'!S54</f>
        <v>12.503767117043457</v>
      </c>
      <c r="T54" s="94">
        <f>+'CO2'!T54+'abs CO2'!T54+'CH4'!T54*PCG!$C$5+N2O!T54*PCG!$C$6+HFC!T54+PFC!T54+'SF6'!T54</f>
        <v>14.436347498276076</v>
      </c>
      <c r="U54" s="94">
        <f>+'CO2'!U54+'abs CO2'!U54+'CH4'!U54*PCG!$C$5+N2O!U54*PCG!$C$6+HFC!U54+PFC!U54+'SF6'!U54</f>
        <v>21.629445944596014</v>
      </c>
      <c r="V54" s="94">
        <f>+'CO2'!V54+'abs CO2'!V54+'CH4'!V54*PCG!$C$5+N2O!V54*PCG!$C$6+HFC!V54+PFC!V54+'SF6'!V54</f>
        <v>21.454812710328877</v>
      </c>
      <c r="W54" s="94">
        <f>+'CO2'!W54+'abs CO2'!W54+'CH4'!W54*PCG!$C$5+N2O!W54*PCG!$C$6+HFC!W54+PFC!W54+'SF6'!W54</f>
        <v>28.184840916026634</v>
      </c>
      <c r="X54" s="94">
        <f>+'CO2'!X54+'abs CO2'!X54+'CH4'!X54*PCG!$C$5+N2O!X54*PCG!$C$6+HFC!X54+PFC!X54+'SF6'!X54</f>
        <v>28.032559331387112</v>
      </c>
      <c r="Y54" s="94">
        <f>+'CO2'!Y54+'abs CO2'!Y54+'CH4'!Y54*PCG!$C$5+N2O!Y54*PCG!$C$6+HFC!Y54+PFC!Y54+'SF6'!Y54</f>
        <v>27.441458389182614</v>
      </c>
      <c r="Z54" s="94">
        <f>+'CO2'!Z54+'abs CO2'!Z54+'CH4'!Z54*PCG!$C$5+N2O!Z54*PCG!$C$6+HFC!Z54+PFC!Z54+'SF6'!Z54</f>
        <v>20.603424503332587</v>
      </c>
      <c r="AA54" s="94">
        <f>+'CO2'!AA54+'abs CO2'!AA54+'CH4'!AA54*PCG!$C$5+N2O!AA54*PCG!$C$6+HFC!AA54+PFC!AA54+'SF6'!AA54</f>
        <v>22.490769609321394</v>
      </c>
      <c r="AB54" s="94">
        <f>+'CO2'!AB54+'abs CO2'!AB54+'CH4'!AB54*PCG!$C$5+N2O!AB54*PCG!$C$6+HFC!AB54+PFC!AB54+'SF6'!AB54</f>
        <v>22.395170461152325</v>
      </c>
      <c r="AC54" s="94">
        <f>+'CO2'!AC54+'abs CO2'!AC54+'CH4'!AC54*PCG!$C$5+N2O!AC54*PCG!$C$6+HFC!AC54+PFC!AC54+'SF6'!AC54</f>
        <v>32.467345350430321</v>
      </c>
      <c r="AD54" s="94">
        <f>+'CO2'!AD54+'abs CO2'!AD54+'CH4'!AD54*PCG!$C$5+N2O!AD54*PCG!$C$6+HFC!AD54+PFC!AD54+'SF6'!AD54</f>
        <v>37.490844446013291</v>
      </c>
      <c r="AE54" s="94">
        <f>+'CO2'!AE54+'abs CO2'!AE54+'CH4'!AE54*PCG!$C$5+N2O!AE54*PCG!$C$6+HFC!AE54+PFC!AE54+'SF6'!AE54</f>
        <v>38.157341115606116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24.480978485680062</v>
      </c>
      <c r="D55" s="94">
        <f>+'CO2'!D55+'abs CO2'!D55+'CH4'!D55*PCG!$C$5+N2O!D55*PCG!$C$6+HFC!D55+PFC!D55+'SF6'!D55</f>
        <v>25.04555162175004</v>
      </c>
      <c r="E55" s="94">
        <f>+'CO2'!E55+'abs CO2'!E55+'CH4'!E55*PCG!$C$5+N2O!E55*PCG!$C$6+HFC!E55+PFC!E55+'SF6'!E55</f>
        <v>27.466640044073444</v>
      </c>
      <c r="F55" s="94">
        <f>+'CO2'!F55+'abs CO2'!F55+'CH4'!F55*PCG!$C$5+N2O!F55*PCG!$C$6+HFC!F55+PFC!F55+'SF6'!F55</f>
        <v>29.891905298785172</v>
      </c>
      <c r="G55" s="94">
        <f>+'CO2'!G55+'abs CO2'!G55+'CH4'!G55*PCG!$C$5+N2O!G55*PCG!$C$6+HFC!G55+PFC!G55+'SF6'!G55</f>
        <v>29.742124315712946</v>
      </c>
      <c r="H55" s="94">
        <f>+'CO2'!H55+'abs CO2'!H55+'CH4'!H55*PCG!$C$5+N2O!H55*PCG!$C$6+HFC!H55+PFC!H55+'SF6'!H55</f>
        <v>30.423724553050217</v>
      </c>
      <c r="I55" s="94">
        <f>+'CO2'!I55+'abs CO2'!I55+'CH4'!I55*PCG!$C$5+N2O!I55*PCG!$C$6+HFC!I55+PFC!I55+'SF6'!I55</f>
        <v>29.524828534343666</v>
      </c>
      <c r="J55" s="94">
        <f>+'CO2'!J55+'abs CO2'!J55+'CH4'!J55*PCG!$C$5+N2O!J55*PCG!$C$6+HFC!J55+PFC!J55+'SF6'!J55</f>
        <v>29.231270723763512</v>
      </c>
      <c r="K55" s="94">
        <f>+'CO2'!K55+'abs CO2'!K55+'CH4'!K55*PCG!$C$5+N2O!K55*PCG!$C$6+HFC!K55+PFC!K55+'SF6'!K55</f>
        <v>27.337765903207064</v>
      </c>
      <c r="L55" s="94">
        <f>+'CO2'!L55+'abs CO2'!L55+'CH4'!L55*PCG!$C$5+N2O!L55*PCG!$C$6+HFC!L55+PFC!L55+'SF6'!L55</f>
        <v>29.227181241770758</v>
      </c>
      <c r="M55" s="94">
        <f>+'CO2'!M55+'abs CO2'!M55+'CH4'!M55*PCG!$C$5+N2O!M55*PCG!$C$6+HFC!M55+PFC!M55+'SF6'!M55</f>
        <v>30.294144386168401</v>
      </c>
      <c r="N55" s="94">
        <f>+'CO2'!N55+'abs CO2'!N55+'CH4'!N55*PCG!$C$5+N2O!N55*PCG!$C$6+HFC!N55+PFC!N55+'SF6'!N55</f>
        <v>30.957477050580362</v>
      </c>
      <c r="O55" s="94">
        <f>+'CO2'!O55+'abs CO2'!O55+'CH4'!O55*PCG!$C$5+N2O!O55*PCG!$C$6+HFC!O55+PFC!O55+'SF6'!O55</f>
        <v>29.782469852338128</v>
      </c>
      <c r="P55" s="94">
        <f>+'CO2'!P55+'abs CO2'!P55+'CH4'!P55*PCG!$C$5+N2O!P55*PCG!$C$6+HFC!P55+PFC!P55+'SF6'!P55</f>
        <v>27.622791193510398</v>
      </c>
      <c r="Q55" s="94">
        <f>+'CO2'!Q55+'abs CO2'!Q55+'CH4'!Q55*PCG!$C$5+N2O!Q55*PCG!$C$6+HFC!Q55+PFC!Q55+'SF6'!Q55</f>
        <v>28.768120646776811</v>
      </c>
      <c r="R55" s="94">
        <f>+'CO2'!R55+'abs CO2'!R55+'CH4'!R55*PCG!$C$5+N2O!R55*PCG!$C$6+HFC!R55+PFC!R55+'SF6'!R55</f>
        <v>28.241615767674567</v>
      </c>
      <c r="S55" s="94">
        <f>+'CO2'!S55+'abs CO2'!S55+'CH4'!S55*PCG!$C$5+N2O!S55*PCG!$C$6+HFC!S55+PFC!S55+'SF6'!S55</f>
        <v>28.421509031211304</v>
      </c>
      <c r="T55" s="94">
        <f>+'CO2'!T55+'abs CO2'!T55+'CH4'!T55*PCG!$C$5+N2O!T55*PCG!$C$6+HFC!T55+PFC!T55+'SF6'!T55</f>
        <v>29.817198116639815</v>
      </c>
      <c r="U55" s="94">
        <f>+'CO2'!U55+'abs CO2'!U55+'CH4'!U55*PCG!$C$5+N2O!U55*PCG!$C$6+HFC!U55+PFC!U55+'SF6'!U55</f>
        <v>28.725168593818747</v>
      </c>
      <c r="V55" s="94">
        <f>+'CO2'!V55+'abs CO2'!V55+'CH4'!V55*PCG!$C$5+N2O!V55*PCG!$C$6+HFC!V55+PFC!V55+'SF6'!V55</f>
        <v>29.830933917395466</v>
      </c>
      <c r="W55" s="94">
        <f>+'CO2'!W55+'abs CO2'!W55+'CH4'!W55*PCG!$C$5+N2O!W55*PCG!$C$6+HFC!W55+PFC!W55+'SF6'!W55</f>
        <v>30.134031915366396</v>
      </c>
      <c r="X55" s="94">
        <f>+'CO2'!X55+'abs CO2'!X55+'CH4'!X55*PCG!$C$5+N2O!X55*PCG!$C$6+HFC!X55+PFC!X55+'SF6'!X55</f>
        <v>30.295084219628709</v>
      </c>
      <c r="Y55" s="94">
        <f>+'CO2'!Y55+'abs CO2'!Y55+'CH4'!Y55*PCG!$C$5+N2O!Y55*PCG!$C$6+HFC!Y55+PFC!Y55+'SF6'!Y55</f>
        <v>30.245776583682396</v>
      </c>
      <c r="Z55" s="94">
        <f>+'CO2'!Z55+'abs CO2'!Z55+'CH4'!Z55*PCG!$C$5+N2O!Z55*PCG!$C$6+HFC!Z55+PFC!Z55+'SF6'!Z55</f>
        <v>31.065751377511923</v>
      </c>
      <c r="AA55" s="94">
        <f>+'CO2'!AA55+'abs CO2'!AA55+'CH4'!AA55*PCG!$C$5+N2O!AA55*PCG!$C$6+HFC!AA55+PFC!AA55+'SF6'!AA55</f>
        <v>30.269940158922282</v>
      </c>
      <c r="AB55" s="94">
        <f>+'CO2'!AB55+'abs CO2'!AB55+'CH4'!AB55*PCG!$C$5+N2O!AB55*PCG!$C$6+HFC!AB55+PFC!AB55+'SF6'!AB55</f>
        <v>35.404359318147883</v>
      </c>
      <c r="AC55" s="94">
        <f>+'CO2'!AC55+'abs CO2'!AC55+'CH4'!AC55*PCG!$C$5+N2O!AC55*PCG!$C$6+HFC!AC55+PFC!AC55+'SF6'!AC55</f>
        <v>36.50504867538104</v>
      </c>
      <c r="AD55" s="94">
        <f>+'CO2'!AD55+'abs CO2'!AD55+'CH4'!AD55*PCG!$C$5+N2O!AD55*PCG!$C$6+HFC!AD55+PFC!AD55+'SF6'!AD55</f>
        <v>35.071868812043618</v>
      </c>
      <c r="AE55" s="94">
        <f>+'CO2'!AE55+'abs CO2'!AE55+'CH4'!AE55*PCG!$C$5+N2O!AE55*PCG!$C$6+HFC!AE55+PFC!AE55+'SF6'!AE55</f>
        <v>38.287288554781831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35.575382662213066</v>
      </c>
      <c r="D56" s="33">
        <f t="shared" si="15"/>
        <v>56.43778257841025</v>
      </c>
      <c r="E56" s="33">
        <f t="shared" si="15"/>
        <v>56.671877187110745</v>
      </c>
      <c r="F56" s="33">
        <f t="shared" si="15"/>
        <v>46.088283974540303</v>
      </c>
      <c r="G56" s="33">
        <f t="shared" si="15"/>
        <v>45.355505909179179</v>
      </c>
      <c r="H56" s="33">
        <f t="shared" si="15"/>
        <v>27.601529783093564</v>
      </c>
      <c r="I56" s="33">
        <f t="shared" si="15"/>
        <v>80.147149429269732</v>
      </c>
      <c r="J56" s="33">
        <f t="shared" si="15"/>
        <v>77.8626156087021</v>
      </c>
      <c r="K56" s="33">
        <f t="shared" si="15"/>
        <v>41.824572802641676</v>
      </c>
      <c r="L56" s="33">
        <f t="shared" si="15"/>
        <v>47.259173129618389</v>
      </c>
      <c r="M56" s="33">
        <f t="shared" si="15"/>
        <v>40.534183689518798</v>
      </c>
      <c r="N56" s="33">
        <f t="shared" si="15"/>
        <v>26.825242820687649</v>
      </c>
      <c r="O56" s="33">
        <f t="shared" si="15"/>
        <v>35.006769494027012</v>
      </c>
      <c r="P56" s="33">
        <f t="shared" si="15"/>
        <v>39.465174286619082</v>
      </c>
      <c r="Q56" s="33">
        <f t="shared" si="15"/>
        <v>54.944894469687796</v>
      </c>
      <c r="R56" s="33">
        <f t="shared" si="15"/>
        <v>39.087985451988189</v>
      </c>
      <c r="S56" s="33">
        <f t="shared" si="15"/>
        <v>29.428891157261507</v>
      </c>
      <c r="T56" s="33">
        <f t="shared" si="15"/>
        <v>24.899041712557345</v>
      </c>
      <c r="U56" s="33">
        <f t="shared" si="15"/>
        <v>50.51706058935887</v>
      </c>
      <c r="V56" s="33">
        <f t="shared" si="15"/>
        <v>60.125914203470181</v>
      </c>
      <c r="W56" s="33">
        <f t="shared" si="15"/>
        <v>73.470265981993293</v>
      </c>
      <c r="X56" s="33">
        <f t="shared" si="15"/>
        <v>110.14425038743113</v>
      </c>
      <c r="Y56" s="33">
        <f t="shared" si="15"/>
        <v>78.928532886619067</v>
      </c>
      <c r="Z56" s="33">
        <f t="shared" si="15"/>
        <v>41.214629700356404</v>
      </c>
      <c r="AA56" s="33">
        <f t="shared" si="15"/>
        <v>50.363210826752194</v>
      </c>
      <c r="AB56" s="33">
        <f t="shared" si="15"/>
        <v>30.543072590352136</v>
      </c>
      <c r="AC56" s="33">
        <f t="shared" si="15"/>
        <v>44.25205352060113</v>
      </c>
      <c r="AD56" s="33">
        <f t="shared" si="15"/>
        <v>61.758237791098558</v>
      </c>
      <c r="AE56" s="33">
        <f t="shared" si="15"/>
        <v>47.518204800320625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1.3226689126347557</v>
      </c>
      <c r="D58" s="94">
        <f>+'CO2'!D58+'abs CO2'!D58+'CH4'!D58*PCG!$C$5+N2O!D58*PCG!$C$6+HFC!D58+PFC!D58+'SF6'!D58</f>
        <v>1.6009623587484259</v>
      </c>
      <c r="E58" s="94">
        <f>+'CO2'!E58+'abs CO2'!E58+'CH4'!E58*PCG!$C$5+N2O!E58*PCG!$C$6+HFC!E58+PFC!E58+'SF6'!E58</f>
        <v>1.6887397624575908</v>
      </c>
      <c r="F58" s="94">
        <f>+'CO2'!F58+'abs CO2'!F58+'CH4'!F58*PCG!$C$5+N2O!F58*PCG!$C$6+HFC!F58+PFC!F58+'SF6'!F58</f>
        <v>1.675757648223966</v>
      </c>
      <c r="G58" s="94">
        <f>+'CO2'!G58+'abs CO2'!G58+'CH4'!G58*PCG!$C$5+N2O!G58*PCG!$C$6+HFC!G58+PFC!G58+'SF6'!G58</f>
        <v>1.6907720752655861</v>
      </c>
      <c r="H58" s="94">
        <f>+'CO2'!H58+'abs CO2'!H58+'CH4'!H58*PCG!$C$5+N2O!H58*PCG!$C$6+HFC!H58+PFC!H58+'SF6'!H58</f>
        <v>1.6430441216418297</v>
      </c>
      <c r="I58" s="94">
        <f>+'CO2'!I58+'abs CO2'!I58+'CH4'!I58*PCG!$C$5+N2O!I58*PCG!$C$6+HFC!I58+PFC!I58+'SF6'!I58</f>
        <v>2.4598780002461718</v>
      </c>
      <c r="J58" s="94">
        <f>+'CO2'!J58+'abs CO2'!J58+'CH4'!J58*PCG!$C$5+N2O!J58*PCG!$C$6+HFC!J58+PFC!J58+'SF6'!J58</f>
        <v>2.3318140118654722</v>
      </c>
      <c r="K58" s="94">
        <f>+'CO2'!K58+'abs CO2'!K58+'CH4'!K58*PCG!$C$5+N2O!K58*PCG!$C$6+HFC!K58+PFC!K58+'SF6'!K58</f>
        <v>2.0479339598295168</v>
      </c>
      <c r="L58" s="94">
        <f>+'CO2'!L58+'abs CO2'!L58+'CH4'!L58*PCG!$C$5+N2O!L58*PCG!$C$6+HFC!L58+PFC!L58+'SF6'!L58</f>
        <v>2.1767974292549259</v>
      </c>
      <c r="M58" s="94">
        <f>+'CO2'!M58+'abs CO2'!M58+'CH4'!M58*PCG!$C$5+N2O!M58*PCG!$C$6+HFC!M58+PFC!M58+'SF6'!M58</f>
        <v>1.8513975219380439</v>
      </c>
      <c r="N58" s="94">
        <f>+'CO2'!N58+'abs CO2'!N58+'CH4'!N58*PCG!$C$5+N2O!N58*PCG!$C$6+HFC!N58+PFC!N58+'SF6'!N58</f>
        <v>1.5704884526899683</v>
      </c>
      <c r="O58" s="94">
        <f>+'CO2'!O58+'abs CO2'!O58+'CH4'!O58*PCG!$C$5+N2O!O58*PCG!$C$6+HFC!O58+PFC!O58+'SF6'!O58</f>
        <v>1.5862711103662535</v>
      </c>
      <c r="P58" s="94">
        <f>+'CO2'!P58+'abs CO2'!P58+'CH4'!P58*PCG!$C$5+N2O!P58*PCG!$C$6+HFC!P58+PFC!P58+'SF6'!P58</f>
        <v>1.7571510024111618</v>
      </c>
      <c r="Q58" s="94">
        <f>+'CO2'!Q58+'abs CO2'!Q58+'CH4'!Q58*PCG!$C$5+N2O!Q58*PCG!$C$6+HFC!Q58+PFC!Q58+'SF6'!Q58</f>
        <v>1.5936761134492057</v>
      </c>
      <c r="R58" s="94">
        <f>+'CO2'!R58+'abs CO2'!R58+'CH4'!R58*PCG!$C$5+N2O!R58*PCG!$C$6+HFC!R58+PFC!R58+'SF6'!R58</f>
        <v>1.7884082841052187</v>
      </c>
      <c r="S58" s="94">
        <f>+'CO2'!S58+'abs CO2'!S58+'CH4'!S58*PCG!$C$5+N2O!S58*PCG!$C$6+HFC!S58+PFC!S58+'SF6'!S58</f>
        <v>1.9679226396559648</v>
      </c>
      <c r="T58" s="94">
        <f>+'CO2'!T58+'abs CO2'!T58+'CH4'!T58*PCG!$C$5+N2O!T58*PCG!$C$6+HFC!T58+PFC!T58+'SF6'!T58</f>
        <v>1.6499381653903682</v>
      </c>
      <c r="U58" s="94">
        <f>+'CO2'!U58+'abs CO2'!U58+'CH4'!U58*PCG!$C$5+N2O!U58*PCG!$C$6+HFC!U58+PFC!U58+'SF6'!U58</f>
        <v>2.289369182322607</v>
      </c>
      <c r="V58" s="94">
        <f>+'CO2'!V58+'abs CO2'!V58+'CH4'!V58*PCG!$C$5+N2O!V58*PCG!$C$6+HFC!V58+PFC!V58+'SF6'!V58</f>
        <v>2.1056347018837696</v>
      </c>
      <c r="W58" s="94">
        <f>+'CO2'!W58+'abs CO2'!W58+'CH4'!W58*PCG!$C$5+N2O!W58*PCG!$C$6+HFC!W58+PFC!W58+'SF6'!W58</f>
        <v>1.7875483522718245</v>
      </c>
      <c r="X58" s="94">
        <f>+'CO2'!X58+'abs CO2'!X58+'CH4'!X58*PCG!$C$5+N2O!X58*PCG!$C$6+HFC!X58+PFC!X58+'SF6'!X58</f>
        <v>2.0986333448603327</v>
      </c>
      <c r="Y58" s="94">
        <f>+'CO2'!Y58+'abs CO2'!Y58+'CH4'!Y58*PCG!$C$5+N2O!Y58*PCG!$C$6+HFC!Y58+PFC!Y58+'SF6'!Y58</f>
        <v>2.2462201119280252</v>
      </c>
      <c r="Z58" s="94">
        <f>+'CO2'!Z58+'abs CO2'!Z58+'CH4'!Z58*PCG!$C$5+N2O!Z58*PCG!$C$6+HFC!Z58+PFC!Z58+'SF6'!Z58</f>
        <v>1.9760894182833821</v>
      </c>
      <c r="AA58" s="94">
        <f>+'CO2'!AA58+'abs CO2'!AA58+'CH4'!AA58*PCG!$C$5+N2O!AA58*PCG!$C$6+HFC!AA58+PFC!AA58+'SF6'!AA58</f>
        <v>1.7021063402046304</v>
      </c>
      <c r="AB58" s="94">
        <f>+'CO2'!AB58+'abs CO2'!AB58+'CH4'!AB58*PCG!$C$5+N2O!AB58*PCG!$C$6+HFC!AB58+PFC!AB58+'SF6'!AB58</f>
        <v>2.0575890413850035</v>
      </c>
      <c r="AC58" s="94">
        <f>+'CO2'!AC58+'abs CO2'!AC58+'CH4'!AC58*PCG!$C$5+N2O!AC58*PCG!$C$6+HFC!AC58+PFC!AC58+'SF6'!AC58</f>
        <v>1.7467411954494609</v>
      </c>
      <c r="AD58" s="94">
        <f>+'CO2'!AD58+'abs CO2'!AD58+'CH4'!AD58*PCG!$C$5+N2O!AD58*PCG!$C$6+HFC!AD58+PFC!AD58+'SF6'!AD58</f>
        <v>1.7596489071792409</v>
      </c>
      <c r="AE58" s="94">
        <f>+'CO2'!AE58+'abs CO2'!AE58+'CH4'!AE58*PCG!$C$5+N2O!AE58*PCG!$C$6+HFC!AE58+PFC!AE58+'SF6'!AE58</f>
        <v>1.7200681081204376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34.252713749578312</v>
      </c>
      <c r="D59" s="94">
        <f>+'CO2'!D59+'abs CO2'!D59+'CH4'!D59*PCG!$C$5+N2O!D59*PCG!$C$6+HFC!D59+PFC!D59+'SF6'!D59</f>
        <v>54.836820219661824</v>
      </c>
      <c r="E59" s="94">
        <f>+'CO2'!E59+'abs CO2'!E59+'CH4'!E59*PCG!$C$5+N2O!E59*PCG!$C$6+HFC!E59+PFC!E59+'SF6'!E59</f>
        <v>54.983137424653151</v>
      </c>
      <c r="F59" s="94">
        <f>+'CO2'!F59+'abs CO2'!F59+'CH4'!F59*PCG!$C$5+N2O!F59*PCG!$C$6+HFC!F59+PFC!F59+'SF6'!F59</f>
        <v>44.412526326316339</v>
      </c>
      <c r="G59" s="94">
        <f>+'CO2'!G59+'abs CO2'!G59+'CH4'!G59*PCG!$C$5+N2O!G59*PCG!$C$6+HFC!G59+PFC!G59+'SF6'!G59</f>
        <v>43.664733833913594</v>
      </c>
      <c r="H59" s="94">
        <f>+'CO2'!H59+'abs CO2'!H59+'CH4'!H59*PCG!$C$5+N2O!H59*PCG!$C$6+HFC!H59+PFC!H59+'SF6'!H59</f>
        <v>25.958485661451736</v>
      </c>
      <c r="I59" s="94">
        <f>+'CO2'!I59+'abs CO2'!I59+'CH4'!I59*PCG!$C$5+N2O!I59*PCG!$C$6+HFC!I59+PFC!I59+'SF6'!I59</f>
        <v>77.687271429023554</v>
      </c>
      <c r="J59" s="94">
        <f>+'CO2'!J59+'abs CO2'!J59+'CH4'!J59*PCG!$C$5+N2O!J59*PCG!$C$6+HFC!J59+PFC!J59+'SF6'!J59</f>
        <v>75.530801596836625</v>
      </c>
      <c r="K59" s="94">
        <f>+'CO2'!K59+'abs CO2'!K59+'CH4'!K59*PCG!$C$5+N2O!K59*PCG!$C$6+HFC!K59+PFC!K59+'SF6'!K59</f>
        <v>39.776638842812162</v>
      </c>
      <c r="L59" s="94">
        <f>+'CO2'!L59+'abs CO2'!L59+'CH4'!L59*PCG!$C$5+N2O!L59*PCG!$C$6+HFC!L59+PFC!L59+'SF6'!L59</f>
        <v>45.082375700363464</v>
      </c>
      <c r="M59" s="94">
        <f>+'CO2'!M59+'abs CO2'!M59+'CH4'!M59*PCG!$C$5+N2O!M59*PCG!$C$6+HFC!M59+PFC!M59+'SF6'!M59</f>
        <v>38.682786167580751</v>
      </c>
      <c r="N59" s="94">
        <f>+'CO2'!N59+'abs CO2'!N59+'CH4'!N59*PCG!$C$5+N2O!N59*PCG!$C$6+HFC!N59+PFC!N59+'SF6'!N59</f>
        <v>25.25475436799768</v>
      </c>
      <c r="O59" s="94">
        <f>+'CO2'!O59+'abs CO2'!O59+'CH4'!O59*PCG!$C$5+N2O!O59*PCG!$C$6+HFC!O59+PFC!O59+'SF6'!O59</f>
        <v>33.420498383660757</v>
      </c>
      <c r="P59" s="94">
        <f>+'CO2'!P59+'abs CO2'!P59+'CH4'!P59*PCG!$C$5+N2O!P59*PCG!$C$6+HFC!P59+PFC!P59+'SF6'!P59</f>
        <v>37.708023284207918</v>
      </c>
      <c r="Q59" s="94">
        <f>+'CO2'!Q59+'abs CO2'!Q59+'CH4'!Q59*PCG!$C$5+N2O!Q59*PCG!$C$6+HFC!Q59+PFC!Q59+'SF6'!Q59</f>
        <v>53.35121835623859</v>
      </c>
      <c r="R59" s="94">
        <f>+'CO2'!R59+'abs CO2'!R59+'CH4'!R59*PCG!$C$5+N2O!R59*PCG!$C$6+HFC!R59+PFC!R59+'SF6'!R59</f>
        <v>37.299577167882973</v>
      </c>
      <c r="S59" s="94">
        <f>+'CO2'!S59+'abs CO2'!S59+'CH4'!S59*PCG!$C$5+N2O!S59*PCG!$C$6+HFC!S59+PFC!S59+'SF6'!S59</f>
        <v>27.460968517605544</v>
      </c>
      <c r="T59" s="94">
        <f>+'CO2'!T59+'abs CO2'!T59+'CH4'!T59*PCG!$C$5+N2O!T59*PCG!$C$6+HFC!T59+PFC!T59+'SF6'!T59</f>
        <v>23.249103547166978</v>
      </c>
      <c r="U59" s="94">
        <f>+'CO2'!U59+'abs CO2'!U59+'CH4'!U59*PCG!$C$5+N2O!U59*PCG!$C$6+HFC!U59+PFC!U59+'SF6'!U59</f>
        <v>48.227691407036261</v>
      </c>
      <c r="V59" s="94">
        <f>+'CO2'!V59+'abs CO2'!V59+'CH4'!V59*PCG!$C$5+N2O!V59*PCG!$C$6+HFC!V59+PFC!V59+'SF6'!V59</f>
        <v>58.020279501586408</v>
      </c>
      <c r="W59" s="94">
        <f>+'CO2'!W59+'abs CO2'!W59+'CH4'!W59*PCG!$C$5+N2O!W59*PCG!$C$6+HFC!W59+PFC!W59+'SF6'!W59</f>
        <v>71.682717629721466</v>
      </c>
      <c r="X59" s="94">
        <f>+'CO2'!X59+'abs CO2'!X59+'CH4'!X59*PCG!$C$5+N2O!X59*PCG!$C$6+HFC!X59+PFC!X59+'SF6'!X59</f>
        <v>108.0456170425708</v>
      </c>
      <c r="Y59" s="94">
        <f>+'CO2'!Y59+'abs CO2'!Y59+'CH4'!Y59*PCG!$C$5+N2O!Y59*PCG!$C$6+HFC!Y59+PFC!Y59+'SF6'!Y59</f>
        <v>76.682312774691042</v>
      </c>
      <c r="Z59" s="94">
        <f>+'CO2'!Z59+'abs CO2'!Z59+'CH4'!Z59*PCG!$C$5+N2O!Z59*PCG!$C$6+HFC!Z59+PFC!Z59+'SF6'!Z59</f>
        <v>39.238540282073025</v>
      </c>
      <c r="AA59" s="94">
        <f>+'CO2'!AA59+'abs CO2'!AA59+'CH4'!AA59*PCG!$C$5+N2O!AA59*PCG!$C$6+HFC!AA59+PFC!AA59+'SF6'!AA59</f>
        <v>48.661104486547565</v>
      </c>
      <c r="AB59" s="94">
        <f>+'CO2'!AB59+'abs CO2'!AB59+'CH4'!AB59*PCG!$C$5+N2O!AB59*PCG!$C$6+HFC!AB59+PFC!AB59+'SF6'!AB59</f>
        <v>28.485483548967132</v>
      </c>
      <c r="AC59" s="94">
        <f>+'CO2'!AC59+'abs CO2'!AC59+'CH4'!AC59*PCG!$C$5+N2O!AC59*PCG!$C$6+HFC!AC59+PFC!AC59+'SF6'!AC59</f>
        <v>42.505312325151671</v>
      </c>
      <c r="AD59" s="94">
        <f>+'CO2'!AD59+'abs CO2'!AD59+'CH4'!AD59*PCG!$C$5+N2O!AD59*PCG!$C$6+HFC!AD59+PFC!AD59+'SF6'!AD59</f>
        <v>59.998588883919318</v>
      </c>
      <c r="AE59" s="94">
        <f>+'CO2'!AE59+'abs CO2'!AE59+'CH4'!AE59*PCG!$C$5+N2O!AE59*PCG!$C$6+HFC!AE59+PFC!AE59+'SF6'!AE59</f>
        <v>45.798136692200188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</v>
      </c>
      <c r="X60" s="33">
        <f t="shared" si="16"/>
        <v>0</v>
      </c>
      <c r="Y60" s="33">
        <f t="shared" si="16"/>
        <v>0</v>
      </c>
      <c r="Z60" s="33">
        <f t="shared" si="16"/>
        <v>0</v>
      </c>
      <c r="AA60" s="33">
        <f t="shared" si="16"/>
        <v>0</v>
      </c>
      <c r="AB60" s="33">
        <f t="shared" si="16"/>
        <v>0</v>
      </c>
      <c r="AC60" s="33">
        <f t="shared" si="16"/>
        <v>0</v>
      </c>
      <c r="AD60" s="33">
        <f t="shared" si="16"/>
        <v>0</v>
      </c>
      <c r="AE60" s="33">
        <f t="shared" si="16"/>
        <v>0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</v>
      </c>
      <c r="X62" s="33">
        <f t="shared" si="17"/>
        <v>0</v>
      </c>
      <c r="Y62" s="33">
        <f t="shared" si="17"/>
        <v>0</v>
      </c>
      <c r="Z62" s="33">
        <f t="shared" si="17"/>
        <v>0</v>
      </c>
      <c r="AA62" s="33">
        <f t="shared" si="17"/>
        <v>0</v>
      </c>
      <c r="AB62" s="33">
        <f t="shared" si="17"/>
        <v>0</v>
      </c>
      <c r="AC62" s="33">
        <f t="shared" si="17"/>
        <v>0</v>
      </c>
      <c r="AD62" s="33">
        <f t="shared" si="17"/>
        <v>0</v>
      </c>
      <c r="AE62" s="33">
        <f t="shared" si="17"/>
        <v>0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</v>
      </c>
      <c r="X63" s="94">
        <f>+'CO2'!X63+'abs CO2'!X63+'CH4'!X63*PCG!$C$5+N2O!X63*PCG!$C$6+HFC!X63+PFC!X63+'SF6'!X63</f>
        <v>0</v>
      </c>
      <c r="Y63" s="94">
        <f>+'CO2'!Y63+'abs CO2'!Y63+'CH4'!Y63*PCG!$C$5+N2O!Y63*PCG!$C$6+HFC!Y63+PFC!Y63+'SF6'!Y63</f>
        <v>0</v>
      </c>
      <c r="Z63" s="94">
        <f>+'CO2'!Z63+'abs CO2'!Z63+'CH4'!Z63*PCG!$C$5+N2O!Z63*PCG!$C$6+HFC!Z63+PFC!Z63+'SF6'!Z63</f>
        <v>0</v>
      </c>
      <c r="AA63" s="94">
        <f>+'CO2'!AA63+'abs CO2'!AA63+'CH4'!AA63*PCG!$C$5+N2O!AA63*PCG!$C$6+HFC!AA63+PFC!AA63+'SF6'!AA63</f>
        <v>0</v>
      </c>
      <c r="AB63" s="94">
        <f>+'CO2'!AB63+'abs CO2'!AB63+'CH4'!AB63*PCG!$C$5+N2O!AB63*PCG!$C$6+HFC!AB63+PFC!AB63+'SF6'!AB63</f>
        <v>0</v>
      </c>
      <c r="AC63" s="94">
        <f>+'CO2'!AC63+'abs CO2'!AC63+'CH4'!AC63*PCG!$C$5+N2O!AC63*PCG!$C$6+HFC!AC63+PFC!AC63+'SF6'!AC63</f>
        <v>0</v>
      </c>
      <c r="AD63" s="94">
        <f>+'CO2'!AD63+'abs CO2'!AD63+'CH4'!AD63*PCG!$C$5+N2O!AD63*PCG!$C$6+HFC!AD63+PFC!AD63+'SF6'!AD63</f>
        <v>0</v>
      </c>
      <c r="AE63" s="94">
        <f>+'CO2'!AE63+'abs CO2'!AE63+'CH4'!AE63*PCG!$C$5+N2O!AE63*PCG!$C$6+HFC!AE63+PFC!AE63+'SF6'!AE63</f>
        <v>0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0</v>
      </c>
      <c r="AE67" s="33">
        <f t="shared" si="18"/>
        <v>0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0</v>
      </c>
      <c r="AE80" s="33">
        <f t="shared" si="23"/>
        <v>0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0</v>
      </c>
      <c r="AE91" s="33">
        <f t="shared" si="26"/>
        <v>0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0</v>
      </c>
      <c r="AE94" s="33">
        <f t="shared" si="27"/>
        <v>0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0</v>
      </c>
      <c r="AE99" s="94">
        <f>+'CO2'!AE99+'abs CO2'!AE99+'CH4'!AE99*PCG!$C$5+N2O!AE99*PCG!$C$6+HFC!AE99+PFC!AE99+'SF6'!AE99</f>
        <v>0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1.727166073825418</v>
      </c>
      <c r="D111" s="32">
        <f t="shared" ref="D111:AE111" si="31">+D112+D122+D141+D149+D154+D160+D173+D187</f>
        <v>1.7215031847687956</v>
      </c>
      <c r="E111" s="32">
        <f t="shared" si="31"/>
        <v>1.8096724149087149</v>
      </c>
      <c r="F111" s="32">
        <f t="shared" si="31"/>
        <v>1.8198686248411304</v>
      </c>
      <c r="G111" s="32">
        <f t="shared" si="31"/>
        <v>2.0939969620659231</v>
      </c>
      <c r="H111" s="32">
        <f t="shared" si="31"/>
        <v>2.3691710491499656</v>
      </c>
      <c r="I111" s="32">
        <f t="shared" si="31"/>
        <v>2.9617613115852497</v>
      </c>
      <c r="J111" s="32">
        <f t="shared" si="31"/>
        <v>4.1733411366170188</v>
      </c>
      <c r="K111" s="32">
        <f t="shared" si="31"/>
        <v>4.2729675984974547</v>
      </c>
      <c r="L111" s="32">
        <f t="shared" si="31"/>
        <v>6.3315381763358767</v>
      </c>
      <c r="M111" s="32">
        <f t="shared" si="31"/>
        <v>7.955558661364929</v>
      </c>
      <c r="N111" s="32">
        <f t="shared" si="31"/>
        <v>11.971546411936659</v>
      </c>
      <c r="O111" s="32">
        <f t="shared" si="31"/>
        <v>12.478770634617179</v>
      </c>
      <c r="P111" s="32">
        <f t="shared" si="31"/>
        <v>16.938271755589746</v>
      </c>
      <c r="Q111" s="32">
        <f t="shared" si="31"/>
        <v>20.374296431076239</v>
      </c>
      <c r="R111" s="32">
        <f t="shared" si="31"/>
        <v>24.588617951914138</v>
      </c>
      <c r="S111" s="32">
        <f t="shared" si="31"/>
        <v>30.626978082639397</v>
      </c>
      <c r="T111" s="32">
        <f t="shared" si="31"/>
        <v>34.607910977058452</v>
      </c>
      <c r="U111" s="32">
        <f t="shared" si="31"/>
        <v>47.782529296325258</v>
      </c>
      <c r="V111" s="32">
        <f t="shared" si="31"/>
        <v>46.10580449284285</v>
      </c>
      <c r="W111" s="32">
        <f t="shared" si="31"/>
        <v>52.152786855296135</v>
      </c>
      <c r="X111" s="32">
        <f t="shared" si="31"/>
        <v>66.147569316761988</v>
      </c>
      <c r="Y111" s="32">
        <f t="shared" si="31"/>
        <v>77.812269422626258</v>
      </c>
      <c r="Z111" s="32">
        <f t="shared" si="31"/>
        <v>79.55185587809909</v>
      </c>
      <c r="AA111" s="32">
        <f t="shared" si="31"/>
        <v>89.36094223361529</v>
      </c>
      <c r="AB111" s="32">
        <f t="shared" si="31"/>
        <v>100.42786967282593</v>
      </c>
      <c r="AC111" s="32">
        <f t="shared" si="31"/>
        <v>106.62114187796553</v>
      </c>
      <c r="AD111" s="32">
        <f t="shared" si="31"/>
        <v>122.26822578609243</v>
      </c>
      <c r="AE111" s="32">
        <f t="shared" si="31"/>
        <v>138.7283451568772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0</v>
      </c>
      <c r="V112" s="33">
        <f t="shared" si="32"/>
        <v>0</v>
      </c>
      <c r="W112" s="33">
        <f t="shared" si="32"/>
        <v>0</v>
      </c>
      <c r="X112" s="33">
        <f t="shared" si="32"/>
        <v>0</v>
      </c>
      <c r="Y112" s="33">
        <f t="shared" si="32"/>
        <v>0</v>
      </c>
      <c r="Z112" s="33">
        <f t="shared" si="32"/>
        <v>0</v>
      </c>
      <c r="AA112" s="33">
        <f t="shared" si="32"/>
        <v>0</v>
      </c>
      <c r="AB112" s="33">
        <f t="shared" si="32"/>
        <v>0</v>
      </c>
      <c r="AC112" s="33">
        <f t="shared" si="32"/>
        <v>0</v>
      </c>
      <c r="AD112" s="33">
        <f t="shared" si="32"/>
        <v>0</v>
      </c>
      <c r="AE112" s="33">
        <f t="shared" si="32"/>
        <v>2.3728898015459732E-2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0</v>
      </c>
      <c r="AB113" s="94">
        <f>+'CO2'!AB113+'abs CO2'!AB113+'CH4'!AB113*PCG!$C$5+N2O!AB113*PCG!$C$6+HFC!AB113+PFC!AB113+'SF6'!AB113</f>
        <v>0</v>
      </c>
      <c r="AC113" s="94">
        <f>+'CO2'!AC113+'abs CO2'!AC113+'CH4'!AC113*PCG!$C$5+N2O!AC113*PCG!$C$6+HFC!AC113+PFC!AC113+'SF6'!AC113</f>
        <v>0</v>
      </c>
      <c r="AD113" s="94">
        <f>+'CO2'!AD113+'abs CO2'!AD113+'CH4'!AD113*PCG!$C$5+N2O!AD113*PCG!$C$6+HFC!AD113+PFC!AD113+'SF6'!AD113</f>
        <v>0</v>
      </c>
      <c r="AE113" s="94">
        <f>+'CO2'!AE113+'abs CO2'!AE113+'CH4'!AE113*PCG!$C$5+N2O!AE113*PCG!$C$6+HFC!AE113+PFC!AE113+'SF6'!AE113</f>
        <v>2.3728898015459732E-2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1.7085326324956871</v>
      </c>
      <c r="D149" s="33">
        <f t="shared" ref="D149:AE149" si="38">+D150+D151+D152+D153</f>
        <v>1.7026304211262777</v>
      </c>
      <c r="E149" s="33">
        <f t="shared" si="38"/>
        <v>1.7902568663061258</v>
      </c>
      <c r="F149" s="33">
        <f t="shared" si="38"/>
        <v>1.7992782684664825</v>
      </c>
      <c r="G149" s="33">
        <f t="shared" si="38"/>
        <v>1.8799844698983379</v>
      </c>
      <c r="H149" s="33">
        <f t="shared" si="38"/>
        <v>1.9091867197243735</v>
      </c>
      <c r="I149" s="33">
        <f t="shared" si="38"/>
        <v>1.9866497749518857</v>
      </c>
      <c r="J149" s="33">
        <f t="shared" si="38"/>
        <v>2.0170276672556051</v>
      </c>
      <c r="K149" s="33">
        <f t="shared" si="38"/>
        <v>2.0312304413203015</v>
      </c>
      <c r="L149" s="33">
        <f t="shared" si="38"/>
        <v>1.8721534723702644</v>
      </c>
      <c r="M149" s="33">
        <f t="shared" si="38"/>
        <v>2.1307038272706698</v>
      </c>
      <c r="N149" s="33">
        <f t="shared" si="38"/>
        <v>2.1762194400270833</v>
      </c>
      <c r="O149" s="33">
        <f t="shared" si="38"/>
        <v>2.241769185923288</v>
      </c>
      <c r="P149" s="33">
        <f t="shared" si="38"/>
        <v>2.2921075371158515</v>
      </c>
      <c r="Q149" s="33">
        <f t="shared" si="38"/>
        <v>2.4061571930881431</v>
      </c>
      <c r="R149" s="33">
        <f t="shared" si="38"/>
        <v>2.5695556234151273</v>
      </c>
      <c r="S149" s="33">
        <f t="shared" si="38"/>
        <v>2.6859102348611299</v>
      </c>
      <c r="T149" s="33">
        <f t="shared" si="38"/>
        <v>2.7526949122857127</v>
      </c>
      <c r="U149" s="33">
        <f t="shared" si="38"/>
        <v>2.8314837335823269</v>
      </c>
      <c r="V149" s="33">
        <f t="shared" si="38"/>
        <v>2.8097784770568017</v>
      </c>
      <c r="W149" s="33">
        <f t="shared" si="38"/>
        <v>3.1221331034232613</v>
      </c>
      <c r="X149" s="33">
        <f t="shared" si="38"/>
        <v>3.6618435027806902</v>
      </c>
      <c r="Y149" s="33">
        <f t="shared" si="38"/>
        <v>3.7178249509585801</v>
      </c>
      <c r="Z149" s="33">
        <f t="shared" si="38"/>
        <v>3.7777646896108461</v>
      </c>
      <c r="AA149" s="33">
        <f t="shared" si="38"/>
        <v>3.7040229659036035</v>
      </c>
      <c r="AB149" s="33">
        <f t="shared" si="38"/>
        <v>3.7234684852586972</v>
      </c>
      <c r="AC149" s="33">
        <f t="shared" si="38"/>
        <v>4.2298209708491212</v>
      </c>
      <c r="AD149" s="33">
        <f t="shared" si="38"/>
        <v>4.2853953841823422</v>
      </c>
      <c r="AE149" s="33">
        <f t="shared" si="38"/>
        <v>4.5032232710805715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1.4248699466320816</v>
      </c>
      <c r="D150" s="94">
        <f>+'CO2'!D150+'abs CO2'!D150+'CH4'!D150*PCG!$C$5+N2O!D150*PCG!$C$6+HFC!D150+PFC!D150+'SF6'!D150</f>
        <v>1.4530368690769324</v>
      </c>
      <c r="E150" s="94">
        <f>+'CO2'!E150+'abs CO2'!E150+'CH4'!E150*PCG!$C$5+N2O!E150*PCG!$C$6+HFC!E150+PFC!E150+'SF6'!E150</f>
        <v>1.4819961490388882</v>
      </c>
      <c r="F150" s="94">
        <f>+'CO2'!F150+'abs CO2'!F150+'CH4'!F150*PCG!$C$5+N2O!F150*PCG!$C$6+HFC!F150+PFC!F150+'SF6'!F150</f>
        <v>1.5117617924680626</v>
      </c>
      <c r="G150" s="94">
        <f>+'CO2'!G150+'abs CO2'!G150+'CH4'!G150*PCG!$C$5+N2O!G150*PCG!$C$6+HFC!G150+PFC!G150+'SF6'!G150</f>
        <v>1.5423485635504759</v>
      </c>
      <c r="H150" s="94">
        <f>+'CO2'!H150+'abs CO2'!H150+'CH4'!H150*PCG!$C$5+N2O!H150*PCG!$C$6+HFC!H150+PFC!H150+'SF6'!H150</f>
        <v>1.573771995836482</v>
      </c>
      <c r="I150" s="94">
        <f>+'CO2'!I150+'abs CO2'!I150+'CH4'!I150*PCG!$C$5+N2O!I150*PCG!$C$6+HFC!I150+PFC!I150+'SF6'!I150</f>
        <v>1.6060484047063506</v>
      </c>
      <c r="J150" s="94">
        <f>+'CO2'!J150+'abs CO2'!J150+'CH4'!J150*PCG!$C$5+N2O!J150*PCG!$C$6+HFC!J150+PFC!J150+'SF6'!J150</f>
        <v>1.6391949011935891</v>
      </c>
      <c r="K150" s="94">
        <f>+'CO2'!K150+'abs CO2'!K150+'CH4'!K150*PCG!$C$5+N2O!K150*PCG!$C$6+HFC!K150+PFC!K150+'SF6'!K150</f>
        <v>1.6732294071897174</v>
      </c>
      <c r="L150" s="94">
        <f>+'CO2'!L150+'abs CO2'!L150+'CH4'!L150*PCG!$C$5+N2O!L150*PCG!$C$6+HFC!L150+PFC!L150+'SF6'!L150</f>
        <v>1.7756564158471395</v>
      </c>
      <c r="M150" s="94">
        <f>+'CO2'!M150+'abs CO2'!M150+'CH4'!M150*PCG!$C$5+N2O!M150*PCG!$C$6+HFC!M150+PFC!M150+'SF6'!M150</f>
        <v>1.764789356078373</v>
      </c>
      <c r="N150" s="94">
        <f>+'CO2'!N150+'abs CO2'!N150+'CH4'!N150*PCG!$C$5+N2O!N150*PCG!$C$6+HFC!N150+PFC!N150+'SF6'!N150</f>
        <v>1.8024742381601124</v>
      </c>
      <c r="O150" s="94">
        <f>+'CO2'!O150+'abs CO2'!O150+'CH4'!O150*PCG!$C$5+N2O!O150*PCG!$C$6+HFC!O150+PFC!O150+'SF6'!O150</f>
        <v>1.8447057298733682</v>
      </c>
      <c r="P150" s="94">
        <f>+'CO2'!P150+'abs CO2'!P150+'CH4'!P150*PCG!$C$5+N2O!P150*PCG!$C$6+HFC!P150+PFC!P150+'SF6'!P150</f>
        <v>1.8994108371810832</v>
      </c>
      <c r="Q150" s="94">
        <f>+'CO2'!Q150+'abs CO2'!Q150+'CH4'!Q150*PCG!$C$5+N2O!Q150*PCG!$C$6+HFC!Q150+PFC!Q150+'SF6'!Q150</f>
        <v>1.9882537506471445</v>
      </c>
      <c r="R150" s="94">
        <f>+'CO2'!R150+'abs CO2'!R150+'CH4'!R150*PCG!$C$5+N2O!R150*PCG!$C$6+HFC!R150+PFC!R150+'SF6'!R150</f>
        <v>2.106818798370655</v>
      </c>
      <c r="S150" s="94">
        <f>+'CO2'!S150+'abs CO2'!S150+'CH4'!S150*PCG!$C$5+N2O!S150*PCG!$C$6+HFC!S150+PFC!S150+'SF6'!S150</f>
        <v>2.2764974121670072</v>
      </c>
      <c r="T150" s="94">
        <f>+'CO2'!T150+'abs CO2'!T150+'CH4'!T150*PCG!$C$5+N2O!T150*PCG!$C$6+HFC!T150+PFC!T150+'SF6'!T150</f>
        <v>2.3772295844067042</v>
      </c>
      <c r="U150" s="94">
        <f>+'CO2'!U150+'abs CO2'!U150+'CH4'!U150*PCG!$C$5+N2O!U150*PCG!$C$6+HFC!U150+PFC!U150+'SF6'!U150</f>
        <v>2.4672998916321602</v>
      </c>
      <c r="V150" s="94">
        <f>+'CO2'!V150+'abs CO2'!V150+'CH4'!V150*PCG!$C$5+N2O!V150*PCG!$C$6+HFC!V150+PFC!V150+'SF6'!V150</f>
        <v>2.5458508728290781</v>
      </c>
      <c r="W150" s="94">
        <f>+'CO2'!W150+'abs CO2'!W150+'CH4'!W150*PCG!$C$5+N2O!W150*PCG!$C$6+HFC!W150+PFC!W150+'SF6'!W150</f>
        <v>2.7554716412147129</v>
      </c>
      <c r="X150" s="94">
        <f>+'CO2'!X150+'abs CO2'!X150+'CH4'!X150*PCG!$C$5+N2O!X150*PCG!$C$6+HFC!X150+PFC!X150+'SF6'!X150</f>
        <v>3.3059551853133269</v>
      </c>
      <c r="Y150" s="94">
        <f>+'CO2'!Y150+'abs CO2'!Y150+'CH4'!Y150*PCG!$C$5+N2O!Y150*PCG!$C$6+HFC!Y150+PFC!Y150+'SF6'!Y150</f>
        <v>3.3795453668951878</v>
      </c>
      <c r="Z150" s="94">
        <f>+'CO2'!Z150+'abs CO2'!Z150+'CH4'!Z150*PCG!$C$5+N2O!Z150*PCG!$C$6+HFC!Z150+PFC!Z150+'SF6'!Z150</f>
        <v>3.3299810510274837</v>
      </c>
      <c r="AA150" s="94">
        <f>+'CO2'!AA150+'abs CO2'!AA150+'CH4'!AA150*PCG!$C$5+N2O!AA150*PCG!$C$6+HFC!AA150+PFC!AA150+'SF6'!AA150</f>
        <v>3.3256921915087121</v>
      </c>
      <c r="AB150" s="94">
        <f>+'CO2'!AB150+'abs CO2'!AB150+'CH4'!AB150*PCG!$C$5+N2O!AB150*PCG!$C$6+HFC!AB150+PFC!AB150+'SF6'!AB150</f>
        <v>3.3203199877741367</v>
      </c>
      <c r="AC150" s="94">
        <f>+'CO2'!AC150+'abs CO2'!AC150+'CH4'!AC150*PCG!$C$5+N2O!AC150*PCG!$C$6+HFC!AC150+PFC!AC150+'SF6'!AC150</f>
        <v>3.8539822106747943</v>
      </c>
      <c r="AD150" s="94">
        <f>+'CO2'!AD150+'abs CO2'!AD150+'CH4'!AD150*PCG!$C$5+N2O!AD150*PCG!$C$6+HFC!AD150+PFC!AD150+'SF6'!AD150</f>
        <v>3.9961076596306726</v>
      </c>
      <c r="AE150" s="94">
        <f>+'CO2'!AE150+'abs CO2'!AE150+'CH4'!AE150*PCG!$C$5+N2O!AE150*PCG!$C$6+HFC!AE150+PFC!AE150+'SF6'!AE150</f>
        <v>4.1674706614166084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0.28366268586360549</v>
      </c>
      <c r="D151" s="94">
        <f>+'CO2'!D151+'abs CO2'!D151+'CH4'!D151*PCG!$C$5+N2O!D151*PCG!$C$6+HFC!D151+PFC!D151+'SF6'!D151</f>
        <v>0.24959355204934533</v>
      </c>
      <c r="E151" s="94">
        <f>+'CO2'!E151+'abs CO2'!E151+'CH4'!E151*PCG!$C$5+N2O!E151*PCG!$C$6+HFC!E151+PFC!E151+'SF6'!E151</f>
        <v>0.30826071726723769</v>
      </c>
      <c r="F151" s="94">
        <f>+'CO2'!F151+'abs CO2'!F151+'CH4'!F151*PCG!$C$5+N2O!F151*PCG!$C$6+HFC!F151+PFC!F151+'SF6'!F151</f>
        <v>0.28751647599841978</v>
      </c>
      <c r="G151" s="94">
        <f>+'CO2'!G151+'abs CO2'!G151+'CH4'!G151*PCG!$C$5+N2O!G151*PCG!$C$6+HFC!G151+PFC!G151+'SF6'!G151</f>
        <v>0.33763590634786211</v>
      </c>
      <c r="H151" s="94">
        <f>+'CO2'!H151+'abs CO2'!H151+'CH4'!H151*PCG!$C$5+N2O!H151*PCG!$C$6+HFC!H151+PFC!H151+'SF6'!H151</f>
        <v>0.33541472388789162</v>
      </c>
      <c r="I151" s="94">
        <f>+'CO2'!I151+'abs CO2'!I151+'CH4'!I151*PCG!$C$5+N2O!I151*PCG!$C$6+HFC!I151+PFC!I151+'SF6'!I151</f>
        <v>0.38060137024553498</v>
      </c>
      <c r="J151" s="94">
        <f>+'CO2'!J151+'abs CO2'!J151+'CH4'!J151*PCG!$C$5+N2O!J151*PCG!$C$6+HFC!J151+PFC!J151+'SF6'!J151</f>
        <v>0.37783276606201599</v>
      </c>
      <c r="K151" s="94">
        <f>+'CO2'!K151+'abs CO2'!K151+'CH4'!K151*PCG!$C$5+N2O!K151*PCG!$C$6+HFC!K151+PFC!K151+'SF6'!K151</f>
        <v>0.35800103413058415</v>
      </c>
      <c r="L151" s="94">
        <f>+'CO2'!L151+'abs CO2'!L151+'CH4'!L151*PCG!$C$5+N2O!L151*PCG!$C$6+HFC!L151+PFC!L151+'SF6'!L151</f>
        <v>9.6497056523124888E-2</v>
      </c>
      <c r="M151" s="94">
        <f>+'CO2'!M151+'abs CO2'!M151+'CH4'!M151*PCG!$C$5+N2O!M151*PCG!$C$6+HFC!M151+PFC!M151+'SF6'!M151</f>
        <v>0.3659144711922967</v>
      </c>
      <c r="N151" s="94">
        <f>+'CO2'!N151+'abs CO2'!N151+'CH4'!N151*PCG!$C$5+N2O!N151*PCG!$C$6+HFC!N151+PFC!N151+'SF6'!N151</f>
        <v>0.37374520186697086</v>
      </c>
      <c r="O151" s="94">
        <f>+'CO2'!O151+'abs CO2'!O151+'CH4'!O151*PCG!$C$5+N2O!O151*PCG!$C$6+HFC!O151+PFC!O151+'SF6'!O151</f>
        <v>0.39706345604991988</v>
      </c>
      <c r="P151" s="94">
        <f>+'CO2'!P151+'abs CO2'!P151+'CH4'!P151*PCG!$C$5+N2O!P151*PCG!$C$6+HFC!P151+PFC!P151+'SF6'!P151</f>
        <v>0.39269669993476813</v>
      </c>
      <c r="Q151" s="94">
        <f>+'CO2'!Q151+'abs CO2'!Q151+'CH4'!Q151*PCG!$C$5+N2O!Q151*PCG!$C$6+HFC!Q151+PFC!Q151+'SF6'!Q151</f>
        <v>0.41790344244099881</v>
      </c>
      <c r="R151" s="94">
        <f>+'CO2'!R151+'abs CO2'!R151+'CH4'!R151*PCG!$C$5+N2O!R151*PCG!$C$6+HFC!R151+PFC!R151+'SF6'!R151</f>
        <v>0.46273682504447217</v>
      </c>
      <c r="S151" s="94">
        <f>+'CO2'!S151+'abs CO2'!S151+'CH4'!S151*PCG!$C$5+N2O!S151*PCG!$C$6+HFC!S151+PFC!S151+'SF6'!S151</f>
        <v>0.40941282269412277</v>
      </c>
      <c r="T151" s="94">
        <f>+'CO2'!T151+'abs CO2'!T151+'CH4'!T151*PCG!$C$5+N2O!T151*PCG!$C$6+HFC!T151+PFC!T151+'SF6'!T151</f>
        <v>0.37546532787900838</v>
      </c>
      <c r="U151" s="94">
        <f>+'CO2'!U151+'abs CO2'!U151+'CH4'!U151*PCG!$C$5+N2O!U151*PCG!$C$6+HFC!U151+PFC!U151+'SF6'!U151</f>
        <v>0.36418384195016673</v>
      </c>
      <c r="V151" s="94">
        <f>+'CO2'!V151+'abs CO2'!V151+'CH4'!V151*PCG!$C$5+N2O!V151*PCG!$C$6+HFC!V151+PFC!V151+'SF6'!V151</f>
        <v>0.26392760422772366</v>
      </c>
      <c r="W151" s="94">
        <f>+'CO2'!W151+'abs CO2'!W151+'CH4'!W151*PCG!$C$5+N2O!W151*PCG!$C$6+HFC!W151+PFC!W151+'SF6'!W151</f>
        <v>0.36666146220854845</v>
      </c>
      <c r="X151" s="94">
        <f>+'CO2'!X151+'abs CO2'!X151+'CH4'!X151*PCG!$C$5+N2O!X151*PCG!$C$6+HFC!X151+PFC!X151+'SF6'!X151</f>
        <v>0.35588831746736344</v>
      </c>
      <c r="Y151" s="94">
        <f>+'CO2'!Y151+'abs CO2'!Y151+'CH4'!Y151*PCG!$C$5+N2O!Y151*PCG!$C$6+HFC!Y151+PFC!Y151+'SF6'!Y151</f>
        <v>0.3382795840633922</v>
      </c>
      <c r="Z151" s="94">
        <f>+'CO2'!Z151+'abs CO2'!Z151+'CH4'!Z151*PCG!$C$5+N2O!Z151*PCG!$C$6+HFC!Z151+PFC!Z151+'SF6'!Z151</f>
        <v>0.4477836385833624</v>
      </c>
      <c r="AA151" s="94">
        <f>+'CO2'!AA151+'abs CO2'!AA151+'CH4'!AA151*PCG!$C$5+N2O!AA151*PCG!$C$6+HFC!AA151+PFC!AA151+'SF6'!AA151</f>
        <v>0.37833077439489138</v>
      </c>
      <c r="AB151" s="94">
        <f>+'CO2'!AB151+'abs CO2'!AB151+'CH4'!AB151*PCG!$C$5+N2O!AB151*PCG!$C$6+HFC!AB151+PFC!AB151+'SF6'!AB151</f>
        <v>0.40314849748456044</v>
      </c>
      <c r="AC151" s="94">
        <f>+'CO2'!AC151+'abs CO2'!AC151+'CH4'!AC151*PCG!$C$5+N2O!AC151*PCG!$C$6+HFC!AC151+PFC!AC151+'SF6'!AC151</f>
        <v>0.37583876017432699</v>
      </c>
      <c r="AD151" s="94">
        <f>+'CO2'!AD151+'abs CO2'!AD151+'CH4'!AD151*PCG!$C$5+N2O!AD151*PCG!$C$6+HFC!AD151+PFC!AD151+'SF6'!AD151</f>
        <v>0.28928772455166962</v>
      </c>
      <c r="AE151" s="94">
        <f>+'CO2'!AE151+'abs CO2'!AE151+'CH4'!AE151*PCG!$C$5+N2O!AE151*PCG!$C$6+HFC!AE151+PFC!AE151+'SF6'!AE151</f>
        <v>0.33575260966396342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9.0448693121446277E-5</v>
      </c>
      <c r="D160" s="33">
        <f t="shared" ref="D160:AE160" si="40">+D161+D168+D169+D170+D171+D172</f>
        <v>3.2977100590856283E-4</v>
      </c>
      <c r="E160" s="33">
        <f t="shared" si="40"/>
        <v>8.7255596597957401E-4</v>
      </c>
      <c r="F160" s="33">
        <f t="shared" si="40"/>
        <v>2.0473637380385096E-3</v>
      </c>
      <c r="G160" s="33">
        <f t="shared" si="40"/>
        <v>0.19546949953097575</v>
      </c>
      <c r="H160" s="33">
        <f t="shared" si="40"/>
        <v>0.44144133678898267</v>
      </c>
      <c r="I160" s="33">
        <f t="shared" si="40"/>
        <v>0.95656854399675451</v>
      </c>
      <c r="J160" s="33">
        <f t="shared" si="40"/>
        <v>2.1377704767248042</v>
      </c>
      <c r="K160" s="33">
        <f t="shared" si="40"/>
        <v>2.2231941645405437</v>
      </c>
      <c r="L160" s="33">
        <f t="shared" si="40"/>
        <v>4.4408417113290026</v>
      </c>
      <c r="M160" s="33">
        <f t="shared" si="40"/>
        <v>5.8063118414576493</v>
      </c>
      <c r="N160" s="33">
        <f t="shared" si="40"/>
        <v>9.7767839792729667</v>
      </c>
      <c r="O160" s="33">
        <f t="shared" si="40"/>
        <v>10.218458456057283</v>
      </c>
      <c r="P160" s="33">
        <f t="shared" si="40"/>
        <v>14.627719855260704</v>
      </c>
      <c r="Q160" s="33">
        <f t="shared" si="40"/>
        <v>17.949787981022201</v>
      </c>
      <c r="R160" s="33">
        <f t="shared" si="40"/>
        <v>22.000794830731365</v>
      </c>
      <c r="S160" s="33">
        <f t="shared" si="40"/>
        <v>27.922881542015812</v>
      </c>
      <c r="T160" s="33">
        <f t="shared" si="40"/>
        <v>31.837106309571027</v>
      </c>
      <c r="U160" s="33">
        <f t="shared" si="40"/>
        <v>44.933015119662443</v>
      </c>
      <c r="V160" s="33">
        <f t="shared" si="40"/>
        <v>43.278068514698745</v>
      </c>
      <c r="W160" s="33">
        <f t="shared" si="40"/>
        <v>49.01276780187235</v>
      </c>
      <c r="X160" s="33">
        <f t="shared" si="40"/>
        <v>62.467911260879553</v>
      </c>
      <c r="Y160" s="33">
        <f t="shared" si="40"/>
        <v>74.079644972227513</v>
      </c>
      <c r="Z160" s="33">
        <f t="shared" si="40"/>
        <v>75.762274803230653</v>
      </c>
      <c r="AA160" s="33">
        <f t="shared" si="40"/>
        <v>85.644396970603665</v>
      </c>
      <c r="AB160" s="33">
        <f t="shared" si="40"/>
        <v>96.691178536113256</v>
      </c>
      <c r="AC160" s="33">
        <f t="shared" si="40"/>
        <v>102.38066419246316</v>
      </c>
      <c r="AD160" s="33">
        <f t="shared" si="40"/>
        <v>117.97419128235083</v>
      </c>
      <c r="AE160" s="33">
        <f t="shared" si="40"/>
        <v>134.1947723291799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9.0448693121446277E-5</v>
      </c>
      <c r="D161" s="33">
        <f t="shared" ref="D161:AE161" si="41">+D162+D163+D164+D165+D166+D167</f>
        <v>3.2977100590856283E-4</v>
      </c>
      <c r="E161" s="33">
        <f t="shared" si="41"/>
        <v>8.7255596597957401E-4</v>
      </c>
      <c r="F161" s="33">
        <f t="shared" si="41"/>
        <v>2.0473637380385096E-3</v>
      </c>
      <c r="G161" s="33">
        <f t="shared" si="41"/>
        <v>0.19546949953097575</v>
      </c>
      <c r="H161" s="33">
        <f t="shared" si="41"/>
        <v>0.44144133678898267</v>
      </c>
      <c r="I161" s="33">
        <f t="shared" si="41"/>
        <v>0.95656854399675451</v>
      </c>
      <c r="J161" s="33">
        <f t="shared" si="41"/>
        <v>2.1348074210760091</v>
      </c>
      <c r="K161" s="33">
        <f t="shared" si="41"/>
        <v>2.2105571442425793</v>
      </c>
      <c r="L161" s="33">
        <f t="shared" si="41"/>
        <v>4.3860131791147534</v>
      </c>
      <c r="M161" s="33">
        <f t="shared" si="41"/>
        <v>5.6973422167022552</v>
      </c>
      <c r="N161" s="33">
        <f t="shared" si="41"/>
        <v>9.6309227044673023</v>
      </c>
      <c r="O161" s="33">
        <f t="shared" si="41"/>
        <v>10.059486953371694</v>
      </c>
      <c r="P161" s="33">
        <f t="shared" si="41"/>
        <v>14.484495362379441</v>
      </c>
      <c r="Q161" s="33">
        <f t="shared" si="41"/>
        <v>17.725895577501401</v>
      </c>
      <c r="R161" s="33">
        <f t="shared" si="41"/>
        <v>21.549616371311259</v>
      </c>
      <c r="S161" s="33">
        <f t="shared" si="41"/>
        <v>27.518319709232507</v>
      </c>
      <c r="T161" s="33">
        <f t="shared" si="41"/>
        <v>31.50236958991389</v>
      </c>
      <c r="U161" s="33">
        <f t="shared" si="41"/>
        <v>44.143404846279033</v>
      </c>
      <c r="V161" s="33">
        <f t="shared" si="41"/>
        <v>42.173308937556357</v>
      </c>
      <c r="W161" s="33">
        <f t="shared" si="41"/>
        <v>46.757364059154625</v>
      </c>
      <c r="X161" s="33">
        <f t="shared" si="41"/>
        <v>60.767629105721348</v>
      </c>
      <c r="Y161" s="33">
        <f t="shared" si="41"/>
        <v>71.214636282730154</v>
      </c>
      <c r="Z161" s="33">
        <f t="shared" si="41"/>
        <v>73.041205608865951</v>
      </c>
      <c r="AA161" s="33">
        <f t="shared" si="41"/>
        <v>82.428859047077083</v>
      </c>
      <c r="AB161" s="33">
        <f t="shared" si="41"/>
        <v>93.425591013948974</v>
      </c>
      <c r="AC161" s="33">
        <f t="shared" si="41"/>
        <v>97.740356334154384</v>
      </c>
      <c r="AD161" s="33">
        <f t="shared" si="41"/>
        <v>113.40829736396405</v>
      </c>
      <c r="AE161" s="33">
        <f t="shared" si="41"/>
        <v>130.0821942961006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9.0448693121446277E-5</v>
      </c>
      <c r="D162" s="94">
        <f>+'CO2'!D162+'abs CO2'!D162+'CH4'!D162*PCG!$C$5+N2O!D162*PCG!$C$6+HFC!D162+PFC!D162+'SF6'!D162</f>
        <v>3.0239871201954033E-4</v>
      </c>
      <c r="E162" s="94">
        <f>+'CO2'!E162+'abs CO2'!E162+'CH4'!E162*PCG!$C$5+N2O!E162*PCG!$C$6+HFC!E162+PFC!E162+'SF6'!E162</f>
        <v>6.3838542689450487E-4</v>
      </c>
      <c r="F162" s="94">
        <f>+'CO2'!F162+'abs CO2'!F162+'CH4'!F162*PCG!$C$5+N2O!F162*PCG!$C$6+HFC!F162+PFC!F162+'SF6'!F162</f>
        <v>7.830946423149391E-4</v>
      </c>
      <c r="G162" s="94">
        <f>+'CO2'!G162+'abs CO2'!G162+'CH4'!G162*PCG!$C$5+N2O!G162*PCG!$C$6+HFC!G162+PFC!G162+'SF6'!G162</f>
        <v>1.3379814901584301E-3</v>
      </c>
      <c r="H162" s="94">
        <f>+'CO2'!H162+'abs CO2'!H162+'CH4'!H162*PCG!$C$5+N2O!H162*PCG!$C$6+HFC!H162+PFC!H162+'SF6'!H162</f>
        <v>2.7876049725138272E-3</v>
      </c>
      <c r="I162" s="94">
        <f>+'CO2'!I162+'abs CO2'!I162+'CH4'!I162*PCG!$C$5+N2O!I162*PCG!$C$6+HFC!I162+PFC!I162+'SF6'!I162</f>
        <v>4.0059806856417414E-3</v>
      </c>
      <c r="J162" s="94">
        <f>+'CO2'!J162+'abs CO2'!J162+'CH4'!J162*PCG!$C$5+N2O!J162*PCG!$C$6+HFC!J162+PFC!J162+'SF6'!J162</f>
        <v>7.1358882109028967E-3</v>
      </c>
      <c r="K162" s="94">
        <f>+'CO2'!K162+'abs CO2'!K162+'CH4'!K162*PCG!$C$5+N2O!K162*PCG!$C$6+HFC!K162+PFC!K162+'SF6'!K162</f>
        <v>8.5940411885560928E-3</v>
      </c>
      <c r="L162" s="94">
        <f>+'CO2'!L162+'abs CO2'!L162+'CH4'!L162*PCG!$C$5+N2O!L162*PCG!$C$6+HFC!L162+PFC!L162+'SF6'!L162</f>
        <v>1.2090177077108383E-2</v>
      </c>
      <c r="M162" s="94">
        <f>+'CO2'!M162+'abs CO2'!M162+'CH4'!M162*PCG!$C$5+N2O!M162*PCG!$C$6+HFC!M162+PFC!M162+'SF6'!M162</f>
        <v>1.8358073931901711E-2</v>
      </c>
      <c r="N162" s="94">
        <f>+'CO2'!N162+'abs CO2'!N162+'CH4'!N162*PCG!$C$5+N2O!N162*PCG!$C$6+HFC!N162+PFC!N162+'SF6'!N162</f>
        <v>2.8959517822482191E-2</v>
      </c>
      <c r="O162" s="94">
        <f>+'CO2'!O162+'abs CO2'!O162+'CH4'!O162*PCG!$C$5+N2O!O162*PCG!$C$6+HFC!O162+PFC!O162+'SF6'!O162</f>
        <v>2.7891681469750153E-2</v>
      </c>
      <c r="P162" s="94">
        <f>+'CO2'!P162+'abs CO2'!P162+'CH4'!P162*PCG!$C$5+N2O!P162*PCG!$C$6+HFC!P162+PFC!P162+'SF6'!P162</f>
        <v>3.6974845136401091E-2</v>
      </c>
      <c r="Q162" s="94">
        <f>+'CO2'!Q162+'abs CO2'!Q162+'CH4'!Q162*PCG!$C$5+N2O!Q162*PCG!$C$6+HFC!Q162+PFC!Q162+'SF6'!Q162</f>
        <v>3.0441242007402381E-2</v>
      </c>
      <c r="R162" s="94">
        <f>+'CO2'!R162+'abs CO2'!R162+'CH4'!R162*PCG!$C$5+N2O!R162*PCG!$C$6+HFC!R162+PFC!R162+'SF6'!R162</f>
        <v>4.819272859168898E-2</v>
      </c>
      <c r="S162" s="94">
        <f>+'CO2'!S162+'abs CO2'!S162+'CH4'!S162*PCG!$C$5+N2O!S162*PCG!$C$6+HFC!S162+PFC!S162+'SF6'!S162</f>
        <v>7.1504986435650217E-2</v>
      </c>
      <c r="T162" s="94">
        <f>+'CO2'!T162+'abs CO2'!T162+'CH4'!T162*PCG!$C$5+N2O!T162*PCG!$C$6+HFC!T162+PFC!T162+'SF6'!T162</f>
        <v>0.24565683747487196</v>
      </c>
      <c r="U162" s="94">
        <f>+'CO2'!U162+'abs CO2'!U162+'CH4'!U162*PCG!$C$5+N2O!U162*PCG!$C$6+HFC!U162+PFC!U162+'SF6'!U162</f>
        <v>0.2962653552647655</v>
      </c>
      <c r="V162" s="94">
        <f>+'CO2'!V162+'abs CO2'!V162+'CH4'!V162*PCG!$C$5+N2O!V162*PCG!$C$6+HFC!V162+PFC!V162+'SF6'!V162</f>
        <v>0.3322358949629835</v>
      </c>
      <c r="W162" s="94">
        <f>+'CO2'!W162+'abs CO2'!W162+'CH4'!W162*PCG!$C$5+N2O!W162*PCG!$C$6+HFC!W162+PFC!W162+'SF6'!W162</f>
        <v>0.54336371477887524</v>
      </c>
      <c r="X162" s="94">
        <f>+'CO2'!X162+'abs CO2'!X162+'CH4'!X162*PCG!$C$5+N2O!X162*PCG!$C$6+HFC!X162+PFC!X162+'SF6'!X162</f>
        <v>0.85304297258135131</v>
      </c>
      <c r="Y162" s="94">
        <f>+'CO2'!Y162+'abs CO2'!Y162+'CH4'!Y162*PCG!$C$5+N2O!Y162*PCG!$C$6+HFC!Y162+PFC!Y162+'SF6'!Y162</f>
        <v>0.99229754949787996</v>
      </c>
      <c r="Z162" s="94">
        <f>+'CO2'!Z162+'abs CO2'!Z162+'CH4'!Z162*PCG!$C$5+N2O!Z162*PCG!$C$6+HFC!Z162+PFC!Z162+'SF6'!Z162</f>
        <v>1.1502544101671601</v>
      </c>
      <c r="AA162" s="94">
        <f>+'CO2'!AA162+'abs CO2'!AA162+'CH4'!AA162*PCG!$C$5+N2O!AA162*PCG!$C$6+HFC!AA162+PFC!AA162+'SF6'!AA162</f>
        <v>1.2366874854600556</v>
      </c>
      <c r="AB162" s="94">
        <f>+'CO2'!AB162+'abs CO2'!AB162+'CH4'!AB162*PCG!$C$5+N2O!AB162*PCG!$C$6+HFC!AB162+PFC!AB162+'SF6'!AB162</f>
        <v>1.3088192088412809</v>
      </c>
      <c r="AC162" s="94">
        <f>+'CO2'!AC162+'abs CO2'!AC162+'CH4'!AC162*PCG!$C$5+N2O!AC162*PCG!$C$6+HFC!AC162+PFC!AC162+'SF6'!AC162</f>
        <v>1.4045660985093606</v>
      </c>
      <c r="AD162" s="94">
        <f>+'CO2'!AD162+'abs CO2'!AD162+'CH4'!AD162*PCG!$C$5+N2O!AD162*PCG!$C$6+HFC!AD162+PFC!AD162+'SF6'!AD162</f>
        <v>1.4761464404825866</v>
      </c>
      <c r="AE162" s="94">
        <f>+'CO2'!AE162+'abs CO2'!AE162+'CH4'!AE162*PCG!$C$5+N2O!AE162*PCG!$C$6+HFC!AE162+PFC!AE162+'SF6'!AE162</f>
        <v>1.5929846454411798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2.7372293889022508E-5</v>
      </c>
      <c r="E163" s="94">
        <f>+'CO2'!E163+'abs CO2'!E163+'CH4'!E163*PCG!$C$5+N2O!E163*PCG!$C$6+HFC!E163+PFC!E163+'SF6'!E163</f>
        <v>2.3416479415774399E-4</v>
      </c>
      <c r="F163" s="94">
        <f>+'CO2'!F163+'abs CO2'!F163+'CH4'!F163*PCG!$C$5+N2O!F163*PCG!$C$6+HFC!F163+PFC!F163+'SF6'!F163</f>
        <v>1.2508967507769487E-3</v>
      </c>
      <c r="G163" s="94">
        <f>+'CO2'!G163+'abs CO2'!G163+'CH4'!G163*PCG!$C$5+N2O!G163*PCG!$C$6+HFC!G163+PFC!G163+'SF6'!G163</f>
        <v>1.1012774647627769E-2</v>
      </c>
      <c r="H163" s="94">
        <f>+'CO2'!H163+'abs CO2'!H163+'CH4'!H163*PCG!$C$5+N2O!H163*PCG!$C$6+HFC!H163+PFC!H163+'SF6'!H163</f>
        <v>1.9375103218684641E-2</v>
      </c>
      <c r="I163" s="94">
        <f>+'CO2'!I163+'abs CO2'!I163+'CH4'!I163*PCG!$C$5+N2O!I163*PCG!$C$6+HFC!I163+PFC!I163+'SF6'!I163</f>
        <v>6.287407988343939E-2</v>
      </c>
      <c r="J163" s="94">
        <f>+'CO2'!J163+'abs CO2'!J163+'CH4'!J163*PCG!$C$5+N2O!J163*PCG!$C$6+HFC!J163+PFC!J163+'SF6'!J163</f>
        <v>0.11705399650685672</v>
      </c>
      <c r="K163" s="94">
        <f>+'CO2'!K163+'abs CO2'!K163+'CH4'!K163*PCG!$C$5+N2O!K163*PCG!$C$6+HFC!K163+PFC!K163+'SF6'!K163</f>
        <v>9.3721872540592346E-2</v>
      </c>
      <c r="L163" s="94">
        <f>+'CO2'!L163+'abs CO2'!L163+'CH4'!L163*PCG!$C$5+N2O!L163*PCG!$C$6+HFC!L163+PFC!L163+'SF6'!L163</f>
        <v>9.4008269343964876E-2</v>
      </c>
      <c r="M163" s="94">
        <f>+'CO2'!M163+'abs CO2'!M163+'CH4'!M163*PCG!$C$5+N2O!M163*PCG!$C$6+HFC!M163+PFC!M163+'SF6'!M163</f>
        <v>0.22992022848764537</v>
      </c>
      <c r="N163" s="94">
        <f>+'CO2'!N163+'abs CO2'!N163+'CH4'!N163*PCG!$C$5+N2O!N163*PCG!$C$6+HFC!N163+PFC!N163+'SF6'!N163</f>
        <v>0.24058187377896945</v>
      </c>
      <c r="O163" s="94">
        <f>+'CO2'!O163+'abs CO2'!O163+'CH4'!O163*PCG!$C$5+N2O!O163*PCG!$C$6+HFC!O163+PFC!O163+'SF6'!O163</f>
        <v>0.18174526886610057</v>
      </c>
      <c r="P163" s="94">
        <f>+'CO2'!P163+'abs CO2'!P163+'CH4'!P163*PCG!$C$5+N2O!P163*PCG!$C$6+HFC!P163+PFC!P163+'SF6'!P163</f>
        <v>0.24628772103362387</v>
      </c>
      <c r="Q163" s="94">
        <f>+'CO2'!Q163+'abs CO2'!Q163+'CH4'!Q163*PCG!$C$5+N2O!Q163*PCG!$C$6+HFC!Q163+PFC!Q163+'SF6'!Q163</f>
        <v>0.31482895368469266</v>
      </c>
      <c r="R163" s="94">
        <f>+'CO2'!R163+'abs CO2'!R163+'CH4'!R163*PCG!$C$5+N2O!R163*PCG!$C$6+HFC!R163+PFC!R163+'SF6'!R163</f>
        <v>0.46724433708286273</v>
      </c>
      <c r="S163" s="94">
        <f>+'CO2'!S163+'abs CO2'!S163+'CH4'!S163*PCG!$C$5+N2O!S163*PCG!$C$6+HFC!S163+PFC!S163+'SF6'!S163</f>
        <v>0.46098335436709792</v>
      </c>
      <c r="T163" s="94">
        <f>+'CO2'!T163+'abs CO2'!T163+'CH4'!T163*PCG!$C$5+N2O!T163*PCG!$C$6+HFC!T163+PFC!T163+'SF6'!T163</f>
        <v>0.57884394802929229</v>
      </c>
      <c r="U163" s="94">
        <f>+'CO2'!U163+'abs CO2'!U163+'CH4'!U163*PCG!$C$5+N2O!U163*PCG!$C$6+HFC!U163+PFC!U163+'SF6'!U163</f>
        <v>0.51202868957318592</v>
      </c>
      <c r="V163" s="94">
        <f>+'CO2'!V163+'abs CO2'!V163+'CH4'!V163*PCG!$C$5+N2O!V163*PCG!$C$6+HFC!V163+PFC!V163+'SF6'!V163</f>
        <v>0.60610854272226045</v>
      </c>
      <c r="W163" s="94">
        <f>+'CO2'!W163+'abs CO2'!W163+'CH4'!W163*PCG!$C$5+N2O!W163*PCG!$C$6+HFC!W163+PFC!W163+'SF6'!W163</f>
        <v>0.87765293343875728</v>
      </c>
      <c r="X163" s="94">
        <f>+'CO2'!X163+'abs CO2'!X163+'CH4'!X163*PCG!$C$5+N2O!X163*PCG!$C$6+HFC!X163+PFC!X163+'SF6'!X163</f>
        <v>1.5132016685999752</v>
      </c>
      <c r="Y163" s="94">
        <f>+'CO2'!Y163+'abs CO2'!Y163+'CH4'!Y163*PCG!$C$5+N2O!Y163*PCG!$C$6+HFC!Y163+PFC!Y163+'SF6'!Y163</f>
        <v>1.5333052554083371</v>
      </c>
      <c r="Z163" s="94">
        <f>+'CO2'!Z163+'abs CO2'!Z163+'CH4'!Z163*PCG!$C$5+N2O!Z163*PCG!$C$6+HFC!Z163+PFC!Z163+'SF6'!Z163</f>
        <v>1.2707245529826556</v>
      </c>
      <c r="AA163" s="94">
        <f>+'CO2'!AA163+'abs CO2'!AA163+'CH4'!AA163*PCG!$C$5+N2O!AA163*PCG!$C$6+HFC!AA163+PFC!AA163+'SF6'!AA163</f>
        <v>1.4766581749304792</v>
      </c>
      <c r="AB163" s="94">
        <f>+'CO2'!AB163+'abs CO2'!AB163+'CH4'!AB163*PCG!$C$5+N2O!AB163*PCG!$C$6+HFC!AB163+PFC!AB163+'SF6'!AB163</f>
        <v>2.1764464862246484</v>
      </c>
      <c r="AC163" s="94">
        <f>+'CO2'!AC163+'abs CO2'!AC163+'CH4'!AC163*PCG!$C$5+N2O!AC163*PCG!$C$6+HFC!AC163+PFC!AC163+'SF6'!AC163</f>
        <v>2.1248598480723357</v>
      </c>
      <c r="AD163" s="94">
        <f>+'CO2'!AD163+'abs CO2'!AD163+'CH4'!AD163*PCG!$C$5+N2O!AD163*PCG!$C$6+HFC!AD163+PFC!AD163+'SF6'!AD163</f>
        <v>1.8897903574512833</v>
      </c>
      <c r="AE163" s="94">
        <f>+'CO2'!AE163+'abs CO2'!AE163+'CH4'!AE163*PCG!$C$5+N2O!AE163*PCG!$C$6+HFC!AE163+PFC!AE163+'SF6'!AE163</f>
        <v>2.033974879356033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1.7935871556616814</v>
      </c>
      <c r="M164" s="94">
        <f>+'CO2'!M164+'abs CO2'!M164+'CH4'!M164*PCG!$C$5+N2O!M164*PCG!$C$6+HFC!M164+PFC!M164+'SF6'!M164</f>
        <v>2.1700128659569762</v>
      </c>
      <c r="N164" s="94">
        <f>+'CO2'!N164+'abs CO2'!N164+'CH4'!N164*PCG!$C$5+N2O!N164*PCG!$C$6+HFC!N164+PFC!N164+'SF6'!N164</f>
        <v>5.6687680062117325</v>
      </c>
      <c r="O164" s="94">
        <f>+'CO2'!O164+'abs CO2'!O164+'CH4'!O164*PCG!$C$5+N2O!O164*PCG!$C$6+HFC!O164+PFC!O164+'SF6'!O164</f>
        <v>5.7070980787825283</v>
      </c>
      <c r="P164" s="94">
        <f>+'CO2'!P164+'abs CO2'!P164+'CH4'!P164*PCG!$C$5+N2O!P164*PCG!$C$6+HFC!P164+PFC!P164+'SF6'!P164</f>
        <v>9.1224514253196229</v>
      </c>
      <c r="Q164" s="94">
        <f>+'CO2'!Q164+'abs CO2'!Q164+'CH4'!Q164*PCG!$C$5+N2O!Q164*PCG!$C$6+HFC!Q164+PFC!Q164+'SF6'!Q164</f>
        <v>11.382349541107857</v>
      </c>
      <c r="R164" s="94">
        <f>+'CO2'!R164+'abs CO2'!R164+'CH4'!R164*PCG!$C$5+N2O!R164*PCG!$C$6+HFC!R164+PFC!R164+'SF6'!R164</f>
        <v>13.793775100772342</v>
      </c>
      <c r="S164" s="94">
        <f>+'CO2'!S164+'abs CO2'!S164+'CH4'!S164*PCG!$C$5+N2O!S164*PCG!$C$6+HFC!S164+PFC!S164+'SF6'!S164</f>
        <v>17.690095705003142</v>
      </c>
      <c r="T164" s="94">
        <f>+'CO2'!T164+'abs CO2'!T164+'CH4'!T164*PCG!$C$5+N2O!T164*PCG!$C$6+HFC!T164+PFC!T164+'SF6'!T164</f>
        <v>19.84339498742786</v>
      </c>
      <c r="U164" s="94">
        <f>+'CO2'!U164+'abs CO2'!U164+'CH4'!U164*PCG!$C$5+N2O!U164*PCG!$C$6+HFC!U164+PFC!U164+'SF6'!U164</f>
        <v>30.396032648737943</v>
      </c>
      <c r="V164" s="94">
        <f>+'CO2'!V164+'abs CO2'!V164+'CH4'!V164*PCG!$C$5+N2O!V164*PCG!$C$6+HFC!V164+PFC!V164+'SF6'!V164</f>
        <v>25.510067801007402</v>
      </c>
      <c r="W164" s="94">
        <f>+'CO2'!W164+'abs CO2'!W164+'CH4'!W164*PCG!$C$5+N2O!W164*PCG!$C$6+HFC!W164+PFC!W164+'SF6'!W164</f>
        <v>30.619597056033353</v>
      </c>
      <c r="X164" s="94">
        <f>+'CO2'!X164+'abs CO2'!X164+'CH4'!X164*PCG!$C$5+N2O!X164*PCG!$C$6+HFC!X164+PFC!X164+'SF6'!X164</f>
        <v>40.516868461178873</v>
      </c>
      <c r="Y164" s="94">
        <f>+'CO2'!Y164+'abs CO2'!Y164+'CH4'!Y164*PCG!$C$5+N2O!Y164*PCG!$C$6+HFC!Y164+PFC!Y164+'SF6'!Y164</f>
        <v>48.510379556744077</v>
      </c>
      <c r="Z164" s="94">
        <f>+'CO2'!Z164+'abs CO2'!Z164+'CH4'!Z164*PCG!$C$5+N2O!Z164*PCG!$C$6+HFC!Z164+PFC!Z164+'SF6'!Z164</f>
        <v>48.388968779203068</v>
      </c>
      <c r="AA164" s="94">
        <f>+'CO2'!AA164+'abs CO2'!AA164+'CH4'!AA164*PCG!$C$5+N2O!AA164*PCG!$C$6+HFC!AA164+PFC!AA164+'SF6'!AA164</f>
        <v>55.079427373897836</v>
      </c>
      <c r="AB164" s="94">
        <f>+'CO2'!AB164+'abs CO2'!AB164+'CH4'!AB164*PCG!$C$5+N2O!AB164*PCG!$C$6+HFC!AB164+PFC!AB164+'SF6'!AB164</f>
        <v>63.720878406133522</v>
      </c>
      <c r="AC164" s="94">
        <f>+'CO2'!AC164+'abs CO2'!AC164+'CH4'!AC164*PCG!$C$5+N2O!AC164*PCG!$C$6+HFC!AC164+PFC!AC164+'SF6'!AC164</f>
        <v>65.713252890440486</v>
      </c>
      <c r="AD164" s="94">
        <f>+'CO2'!AD164+'abs CO2'!AD164+'CH4'!AD164*PCG!$C$5+N2O!AD164*PCG!$C$6+HFC!AD164+PFC!AD164+'SF6'!AD164</f>
        <v>77.998451421038695</v>
      </c>
      <c r="AE164" s="94">
        <f>+'CO2'!AE164+'abs CO2'!AE164+'CH4'!AE164*PCG!$C$5+N2O!AE164*PCG!$C$6+HFC!AE164+PFC!AE164+'SF6'!AE164</f>
        <v>92.306267904000791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1.9023348156202071E-2</v>
      </c>
      <c r="M165" s="94">
        <f>+'CO2'!M165+'abs CO2'!M165+'CH4'!M165*PCG!$C$5+N2O!M165*PCG!$C$6+HFC!M165+PFC!M165+'SF6'!M165</f>
        <v>2.2510564172309028E-2</v>
      </c>
      <c r="N165" s="94">
        <f>+'CO2'!N165+'abs CO2'!N165+'CH4'!N165*PCG!$C$5+N2O!N165*PCG!$C$6+HFC!N165+PFC!N165+'SF6'!N165</f>
        <v>3.0719074226649656E-2</v>
      </c>
      <c r="O165" s="94">
        <f>+'CO2'!O165+'abs CO2'!O165+'CH4'!O165*PCG!$C$5+N2O!O165*PCG!$C$6+HFC!O165+PFC!O165+'SF6'!O165</f>
        <v>7.9071892692243143E-2</v>
      </c>
      <c r="P165" s="94">
        <f>+'CO2'!P165+'abs CO2'!P165+'CH4'!P165*PCG!$C$5+N2O!P165*PCG!$C$6+HFC!P165+PFC!P165+'SF6'!P165</f>
        <v>0.19111936087457904</v>
      </c>
      <c r="Q165" s="94">
        <f>+'CO2'!Q165+'abs CO2'!Q165+'CH4'!Q165*PCG!$C$5+N2O!Q165*PCG!$C$6+HFC!Q165+PFC!Q165+'SF6'!Q165</f>
        <v>0.2647933983321491</v>
      </c>
      <c r="R165" s="94">
        <f>+'CO2'!R165+'abs CO2'!R165+'CH4'!R165*PCG!$C$5+N2O!R165*PCG!$C$6+HFC!R165+PFC!R165+'SF6'!R165</f>
        <v>0.38517409266528052</v>
      </c>
      <c r="S165" s="94">
        <f>+'CO2'!S165+'abs CO2'!S165+'CH4'!S165*PCG!$C$5+N2O!S165*PCG!$C$6+HFC!S165+PFC!S165+'SF6'!S165</f>
        <v>0.77414437143927883</v>
      </c>
      <c r="T165" s="94">
        <f>+'CO2'!T165+'abs CO2'!T165+'CH4'!T165*PCG!$C$5+N2O!T165*PCG!$C$6+HFC!T165+PFC!T165+'SF6'!T165</f>
        <v>0.93955942084445798</v>
      </c>
      <c r="U165" s="94">
        <f>+'CO2'!U165+'abs CO2'!U165+'CH4'!U165*PCG!$C$5+N2O!U165*PCG!$C$6+HFC!U165+PFC!U165+'SF6'!U165</f>
        <v>1.6037092464747944</v>
      </c>
      <c r="V165" s="94">
        <f>+'CO2'!V165+'abs CO2'!V165+'CH4'!V165*PCG!$C$5+N2O!V165*PCG!$C$6+HFC!V165+PFC!V165+'SF6'!V165</f>
        <v>1.8695485767131861</v>
      </c>
      <c r="W165" s="94">
        <f>+'CO2'!W165+'abs CO2'!W165+'CH4'!W165*PCG!$C$5+N2O!W165*PCG!$C$6+HFC!W165+PFC!W165+'SF6'!W165</f>
        <v>2.1804652110566254</v>
      </c>
      <c r="X165" s="94">
        <f>+'CO2'!X165+'abs CO2'!X165+'CH4'!X165*PCG!$C$5+N2O!X165*PCG!$C$6+HFC!X165+PFC!X165+'SF6'!X165</f>
        <v>2.6225282109597301</v>
      </c>
      <c r="Y165" s="94">
        <f>+'CO2'!Y165+'abs CO2'!Y165+'CH4'!Y165*PCG!$C$5+N2O!Y165*PCG!$C$6+HFC!Y165+PFC!Y165+'SF6'!Y165</f>
        <v>3.3311643597601601</v>
      </c>
      <c r="Z165" s="94">
        <f>+'CO2'!Z165+'abs CO2'!Z165+'CH4'!Z165*PCG!$C$5+N2O!Z165*PCG!$C$6+HFC!Z165+PFC!Z165+'SF6'!Z165</f>
        <v>3.4880998832516497</v>
      </c>
      <c r="AA165" s="94">
        <f>+'CO2'!AA165+'abs CO2'!AA165+'CH4'!AA165*PCG!$C$5+N2O!AA165*PCG!$C$6+HFC!AA165+PFC!AA165+'SF6'!AA165</f>
        <v>3.5829994401080323</v>
      </c>
      <c r="AB165" s="94">
        <f>+'CO2'!AB165+'abs CO2'!AB165+'CH4'!AB165*PCG!$C$5+N2O!AB165*PCG!$C$6+HFC!AB165+PFC!AB165+'SF6'!AB165</f>
        <v>3.9807635063856317</v>
      </c>
      <c r="AC165" s="94">
        <f>+'CO2'!AC165+'abs CO2'!AC165+'CH4'!AC165*PCG!$C$5+N2O!AC165*PCG!$C$6+HFC!AC165+PFC!AC165+'SF6'!AC165</f>
        <v>3.9062015134556707</v>
      </c>
      <c r="AD165" s="94">
        <f>+'CO2'!AD165+'abs CO2'!AD165+'CH4'!AD165*PCG!$C$5+N2O!AD165*PCG!$C$6+HFC!AD165+PFC!AD165+'SF6'!AD165</f>
        <v>3.9062354210732821</v>
      </c>
      <c r="AE165" s="94">
        <f>+'CO2'!AE165+'abs CO2'!AE165+'CH4'!AE165*PCG!$C$5+N2O!AE165*PCG!$C$6+HFC!AE165+PFC!AE165+'SF6'!AE165</f>
        <v>3.6562261348699816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1.3367020574751796E-5</v>
      </c>
      <c r="G166" s="94">
        <f>+'CO2'!G166+'abs CO2'!G166+'CH4'!G166*PCG!$C$5+N2O!G166*PCG!$C$6+HFC!G166+PFC!G166+'SF6'!G166</f>
        <v>1.0750890147692461E-5</v>
      </c>
      <c r="H166" s="94">
        <f>+'CO2'!H166+'abs CO2'!H166+'CH4'!H166*PCG!$C$5+N2O!H166*PCG!$C$6+HFC!H166+PFC!H166+'SF6'!H166</f>
        <v>3.5411180211487625E-4</v>
      </c>
      <c r="I166" s="94">
        <f>+'CO2'!I166+'abs CO2'!I166+'CH4'!I166*PCG!$C$5+N2O!I166*PCG!$C$6+HFC!I166+PFC!I166+'SF6'!I166</f>
        <v>8.0431885848421909E-4</v>
      </c>
      <c r="J166" s="94">
        <f>+'CO2'!J166+'abs CO2'!J166+'CH4'!J166*PCG!$C$5+N2O!J166*PCG!$C$6+HFC!J166+PFC!J166+'SF6'!J166</f>
        <v>8.1255147683890142E-3</v>
      </c>
      <c r="K166" s="94">
        <f>+'CO2'!K166+'abs CO2'!K166+'CH4'!K166*PCG!$C$5+N2O!K166*PCG!$C$6+HFC!K166+PFC!K166+'SF6'!K166</f>
        <v>6.2339716554408748E-3</v>
      </c>
      <c r="L166" s="94">
        <f>+'CO2'!L166+'abs CO2'!L166+'CH4'!L166*PCG!$C$5+N2O!L166*PCG!$C$6+HFC!L166+PFC!L166+'SF6'!L166</f>
        <v>2.1338059137797283E-2</v>
      </c>
      <c r="M166" s="94">
        <f>+'CO2'!M166+'abs CO2'!M166+'CH4'!M166*PCG!$C$5+N2O!M166*PCG!$C$6+HFC!M166+PFC!M166+'SF6'!M166</f>
        <v>1.5374459419571693E-2</v>
      </c>
      <c r="N166" s="94">
        <f>+'CO2'!N166+'abs CO2'!N166+'CH4'!N166*PCG!$C$5+N2O!N166*PCG!$C$6+HFC!N166+PFC!N166+'SF6'!N166</f>
        <v>1.8692503888275237E-2</v>
      </c>
      <c r="O166" s="94">
        <f>+'CO2'!O166+'abs CO2'!O166+'CH4'!O166*PCG!$C$5+N2O!O166*PCG!$C$6+HFC!O166+PFC!O166+'SF6'!O166</f>
        <v>9.1093872206065338E-2</v>
      </c>
      <c r="P166" s="94">
        <f>+'CO2'!P166+'abs CO2'!P166+'CH4'!P166*PCG!$C$5+N2O!P166*PCG!$C$6+HFC!P166+PFC!P166+'SF6'!P166</f>
        <v>0.17314208094490838</v>
      </c>
      <c r="Q166" s="94">
        <f>+'CO2'!Q166+'abs CO2'!Q166+'CH4'!Q166*PCG!$C$5+N2O!Q166*PCG!$C$6+HFC!Q166+PFC!Q166+'SF6'!Q166</f>
        <v>0.2285874531795872</v>
      </c>
      <c r="R166" s="94">
        <f>+'CO2'!R166+'abs CO2'!R166+'CH4'!R166*PCG!$C$5+N2O!R166*PCG!$C$6+HFC!R166+PFC!R166+'SF6'!R166</f>
        <v>0.26202160082883014</v>
      </c>
      <c r="S166" s="94">
        <f>+'CO2'!S166+'abs CO2'!S166+'CH4'!S166*PCG!$C$5+N2O!S166*PCG!$C$6+HFC!S166+PFC!S166+'SF6'!S166</f>
        <v>0.41138234232456711</v>
      </c>
      <c r="T166" s="94">
        <f>+'CO2'!T166+'abs CO2'!T166+'CH4'!T166*PCG!$C$5+N2O!T166*PCG!$C$6+HFC!T166+PFC!T166+'SF6'!T166</f>
        <v>0.52364967114344341</v>
      </c>
      <c r="U166" s="94">
        <f>+'CO2'!U166+'abs CO2'!U166+'CH4'!U166*PCG!$C$5+N2O!U166*PCG!$C$6+HFC!U166+PFC!U166+'SF6'!U166</f>
        <v>0.80054191100530336</v>
      </c>
      <c r="V166" s="94">
        <f>+'CO2'!V166+'abs CO2'!V166+'CH4'!V166*PCG!$C$5+N2O!V166*PCG!$C$6+HFC!V166+PFC!V166+'SF6'!V166</f>
        <v>1.0071468852429928</v>
      </c>
      <c r="W166" s="94">
        <f>+'CO2'!W166+'abs CO2'!W166+'CH4'!W166*PCG!$C$5+N2O!W166*PCG!$C$6+HFC!W166+PFC!W166+'SF6'!W166</f>
        <v>1.2844184900397617</v>
      </c>
      <c r="X166" s="94">
        <f>+'CO2'!X166+'abs CO2'!X166+'CH4'!X166*PCG!$C$5+N2O!X166*PCG!$C$6+HFC!X166+PFC!X166+'SF6'!X166</f>
        <v>1.8880716263704613</v>
      </c>
      <c r="Y166" s="94">
        <f>+'CO2'!Y166+'abs CO2'!Y166+'CH4'!Y166*PCG!$C$5+N2O!Y166*PCG!$C$6+HFC!Y166+PFC!Y166+'SF6'!Y166</f>
        <v>1.9783051703682404</v>
      </c>
      <c r="Z166" s="94">
        <f>+'CO2'!Z166+'abs CO2'!Z166+'CH4'!Z166*PCG!$C$5+N2O!Z166*PCG!$C$6+HFC!Z166+PFC!Z166+'SF6'!Z166</f>
        <v>2.6205411344303289</v>
      </c>
      <c r="AA166" s="94">
        <f>+'CO2'!AA166+'abs CO2'!AA166+'CH4'!AA166*PCG!$C$5+N2O!AA166*PCG!$C$6+HFC!AA166+PFC!AA166+'SF6'!AA166</f>
        <v>3.2823277133543742</v>
      </c>
      <c r="AB166" s="94">
        <f>+'CO2'!AB166+'abs CO2'!AB166+'CH4'!AB166*PCG!$C$5+N2O!AB166*PCG!$C$6+HFC!AB166+PFC!AB166+'SF6'!AB166</f>
        <v>3.2804976979605405</v>
      </c>
      <c r="AC166" s="94">
        <f>+'CO2'!AC166+'abs CO2'!AC166+'CH4'!AC166*PCG!$C$5+N2O!AC166*PCG!$C$6+HFC!AC166+PFC!AC166+'SF6'!AC166</f>
        <v>3.738999730185955</v>
      </c>
      <c r="AD166" s="94">
        <f>+'CO2'!AD166+'abs CO2'!AD166+'CH4'!AD166*PCG!$C$5+N2O!AD166*PCG!$C$6+HFC!AD166+PFC!AD166+'SF6'!AD166</f>
        <v>5.2156848039811328</v>
      </c>
      <c r="AE166" s="94">
        <f>+'CO2'!AE166+'abs CO2'!AE166+'CH4'!AE166*PCG!$C$5+N2O!AE166*PCG!$C$6+HFC!AE166+PFC!AE166+'SF6'!AE166</f>
        <v>6.5957953528453253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5.7449273250885306E-9</v>
      </c>
      <c r="F167" s="94">
        <f>+'CO2'!F167+'abs CO2'!F167+'CH4'!F167*PCG!$C$5+N2O!F167*PCG!$C$6+HFC!F167+PFC!F167+'SF6'!F167</f>
        <v>5.324371870029753E-9</v>
      </c>
      <c r="G167" s="94">
        <f>+'CO2'!G167+'abs CO2'!G167+'CH4'!G167*PCG!$C$5+N2O!G167*PCG!$C$6+HFC!G167+PFC!G167+'SF6'!G167</f>
        <v>0.18310799250304186</v>
      </c>
      <c r="H167" s="94">
        <f>+'CO2'!H167+'abs CO2'!H167+'CH4'!H167*PCG!$C$5+N2O!H167*PCG!$C$6+HFC!H167+PFC!H167+'SF6'!H167</f>
        <v>0.41892451679566933</v>
      </c>
      <c r="I167" s="94">
        <f>+'CO2'!I167+'abs CO2'!I167+'CH4'!I167*PCG!$C$5+N2O!I167*PCG!$C$6+HFC!I167+PFC!I167+'SF6'!I167</f>
        <v>0.88888416456918917</v>
      </c>
      <c r="J167" s="94">
        <f>+'CO2'!J167+'abs CO2'!J167+'CH4'!J167*PCG!$C$5+N2O!J167*PCG!$C$6+HFC!J167+PFC!J167+'SF6'!J167</f>
        <v>2.0024920215898603</v>
      </c>
      <c r="K167" s="94">
        <f>+'CO2'!K167+'abs CO2'!K167+'CH4'!K167*PCG!$C$5+N2O!K167*PCG!$C$6+HFC!K167+PFC!K167+'SF6'!K167</f>
        <v>2.1020072588579901</v>
      </c>
      <c r="L167" s="94">
        <f>+'CO2'!L167+'abs CO2'!L167+'CH4'!L167*PCG!$C$5+N2O!L167*PCG!$C$6+HFC!L167+PFC!L167+'SF6'!L167</f>
        <v>2.445966169738</v>
      </c>
      <c r="M167" s="94">
        <f>+'CO2'!M167+'abs CO2'!M167+'CH4'!M167*PCG!$C$5+N2O!M167*PCG!$C$6+HFC!M167+PFC!M167+'SF6'!M167</f>
        <v>3.2411660247338516</v>
      </c>
      <c r="N167" s="94">
        <f>+'CO2'!N167+'abs CO2'!N167+'CH4'!N167*PCG!$C$5+N2O!N167*PCG!$C$6+HFC!N167+PFC!N167+'SF6'!N167</f>
        <v>3.6432017285391929</v>
      </c>
      <c r="O167" s="94">
        <f>+'CO2'!O167+'abs CO2'!O167+'CH4'!O167*PCG!$C$5+N2O!O167*PCG!$C$6+HFC!O167+PFC!O167+'SF6'!O167</f>
        <v>3.9725861593550058</v>
      </c>
      <c r="P167" s="94">
        <f>+'CO2'!P167+'abs CO2'!P167+'CH4'!P167*PCG!$C$5+N2O!P167*PCG!$C$6+HFC!P167+PFC!P167+'SF6'!P167</f>
        <v>4.7145199290703053</v>
      </c>
      <c r="Q167" s="94">
        <f>+'CO2'!Q167+'abs CO2'!Q167+'CH4'!Q167*PCG!$C$5+N2O!Q167*PCG!$C$6+HFC!Q167+PFC!Q167+'SF6'!Q167</f>
        <v>5.5048949891897134</v>
      </c>
      <c r="R167" s="94">
        <f>+'CO2'!R167+'abs CO2'!R167+'CH4'!R167*PCG!$C$5+N2O!R167*PCG!$C$6+HFC!R167+PFC!R167+'SF6'!R167</f>
        <v>6.5932085113702543</v>
      </c>
      <c r="S167" s="94">
        <f>+'CO2'!S167+'abs CO2'!S167+'CH4'!S167*PCG!$C$5+N2O!S167*PCG!$C$6+HFC!S167+PFC!S167+'SF6'!S167</f>
        <v>8.1102089496627716</v>
      </c>
      <c r="T167" s="94">
        <f>+'CO2'!T167+'abs CO2'!T167+'CH4'!T167*PCG!$C$5+N2O!T167*PCG!$C$6+HFC!T167+PFC!T167+'SF6'!T167</f>
        <v>9.3712647249939653</v>
      </c>
      <c r="U167" s="94">
        <f>+'CO2'!U167+'abs CO2'!U167+'CH4'!U167*PCG!$C$5+N2O!U167*PCG!$C$6+HFC!U167+PFC!U167+'SF6'!U167</f>
        <v>10.534826995223044</v>
      </c>
      <c r="V167" s="94">
        <f>+'CO2'!V167+'abs CO2'!V167+'CH4'!V167*PCG!$C$5+N2O!V167*PCG!$C$6+HFC!V167+PFC!V167+'SF6'!V167</f>
        <v>12.848201236907531</v>
      </c>
      <c r="W167" s="94">
        <f>+'CO2'!W167+'abs CO2'!W167+'CH4'!W167*PCG!$C$5+N2O!W167*PCG!$C$6+HFC!W167+PFC!W167+'SF6'!W167</f>
        <v>11.251866653807248</v>
      </c>
      <c r="X167" s="94">
        <f>+'CO2'!X167+'abs CO2'!X167+'CH4'!X167*PCG!$C$5+N2O!X167*PCG!$C$6+HFC!X167+PFC!X167+'SF6'!X167</f>
        <v>13.373916166030959</v>
      </c>
      <c r="Y167" s="94">
        <f>+'CO2'!Y167+'abs CO2'!Y167+'CH4'!Y167*PCG!$C$5+N2O!Y167*PCG!$C$6+HFC!Y167+PFC!Y167+'SF6'!Y167</f>
        <v>14.869184390951462</v>
      </c>
      <c r="Z167" s="94">
        <f>+'CO2'!Z167+'abs CO2'!Z167+'CH4'!Z167*PCG!$C$5+N2O!Z167*PCG!$C$6+HFC!Z167+PFC!Z167+'SF6'!Z167</f>
        <v>16.122616848831097</v>
      </c>
      <c r="AA167" s="94">
        <f>+'CO2'!AA167+'abs CO2'!AA167+'CH4'!AA167*PCG!$C$5+N2O!AA167*PCG!$C$6+HFC!AA167+PFC!AA167+'SF6'!AA167</f>
        <v>17.770758859326307</v>
      </c>
      <c r="AB167" s="94">
        <f>+'CO2'!AB167+'abs CO2'!AB167+'CH4'!AB167*PCG!$C$5+N2O!AB167*PCG!$C$6+HFC!AB167+PFC!AB167+'SF6'!AB167</f>
        <v>18.958185708403349</v>
      </c>
      <c r="AC167" s="94">
        <f>+'CO2'!AC167+'abs CO2'!AC167+'CH4'!AC167*PCG!$C$5+N2O!AC167*PCG!$C$6+HFC!AC167+PFC!AC167+'SF6'!AC167</f>
        <v>20.852476253490579</v>
      </c>
      <c r="AD167" s="94">
        <f>+'CO2'!AD167+'abs CO2'!AD167+'CH4'!AD167*PCG!$C$5+N2O!AD167*PCG!$C$6+HFC!AD167+PFC!AD167+'SF6'!AD167</f>
        <v>22.921988919937078</v>
      </c>
      <c r="AE167" s="94">
        <f>+'CO2'!AE167+'abs CO2'!AE167+'CH4'!AE167*PCG!$C$5+N2O!AE167*PCG!$C$6+HFC!AE167+PFC!AE167+'SF6'!AE167</f>
        <v>23.896945379587279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2.2267838758721663E-4</v>
      </c>
      <c r="Q168" s="94">
        <f>+'CO2'!Q168+'abs CO2'!Q168+'CH4'!Q168*PCG!$C$5+N2O!Q168*PCG!$C$6+HFC!Q168+PFC!Q168+'SF6'!Q168</f>
        <v>0.10515129192202124</v>
      </c>
      <c r="R168" s="94">
        <f>+'CO2'!R168+'abs CO2'!R168+'CH4'!R168*PCG!$C$5+N2O!R168*PCG!$C$6+HFC!R168+PFC!R168+'SF6'!R168</f>
        <v>0.31204373375317157</v>
      </c>
      <c r="S168" s="94">
        <f>+'CO2'!S168+'abs CO2'!S168+'CH4'!S168*PCG!$C$5+N2O!S168*PCG!$C$6+HFC!S168+PFC!S168+'SF6'!S168</f>
        <v>0.2307441784538885</v>
      </c>
      <c r="T168" s="94">
        <f>+'CO2'!T168+'abs CO2'!T168+'CH4'!T168*PCG!$C$5+N2O!T168*PCG!$C$6+HFC!T168+PFC!T168+'SF6'!T168</f>
        <v>0.15025305699074964</v>
      </c>
      <c r="U168" s="94">
        <f>+'CO2'!U168+'abs CO2'!U168+'CH4'!U168*PCG!$C$5+N2O!U168*PCG!$C$6+HFC!U168+PFC!U168+'SF6'!U168</f>
        <v>0.41037976961122957</v>
      </c>
      <c r="V168" s="94">
        <f>+'CO2'!V168+'abs CO2'!V168+'CH4'!V168*PCG!$C$5+N2O!V168*PCG!$C$6+HFC!V168+PFC!V168+'SF6'!V168</f>
        <v>0.52769535011856405</v>
      </c>
      <c r="W168" s="94">
        <f>+'CO2'!W168+'abs CO2'!W168+'CH4'!W168*PCG!$C$5+N2O!W168*PCG!$C$6+HFC!W168+PFC!W168+'SF6'!W168</f>
        <v>1.5091897244959329</v>
      </c>
      <c r="X168" s="94">
        <f>+'CO2'!X168+'abs CO2'!X168+'CH4'!X168*PCG!$C$5+N2O!X168*PCG!$C$6+HFC!X168+PFC!X168+'SF6'!X168</f>
        <v>0.71532057911437708</v>
      </c>
      <c r="Y168" s="94">
        <f>+'CO2'!Y168+'abs CO2'!Y168+'CH4'!Y168*PCG!$C$5+N2O!Y168*PCG!$C$6+HFC!Y168+PFC!Y168+'SF6'!Y168</f>
        <v>1.5109271294548683</v>
      </c>
      <c r="Z168" s="94">
        <f>+'CO2'!Z168+'abs CO2'!Z168+'CH4'!Z168*PCG!$C$5+N2O!Z168*PCG!$C$6+HFC!Z168+PFC!Z168+'SF6'!Z168</f>
        <v>1.0298081726859096</v>
      </c>
      <c r="AA168" s="94">
        <f>+'CO2'!AA168+'abs CO2'!AA168+'CH4'!AA168*PCG!$C$5+N2O!AA168*PCG!$C$6+HFC!AA168+PFC!AA168+'SF6'!AA168</f>
        <v>1.3872271571087547</v>
      </c>
      <c r="AB168" s="94">
        <f>+'CO2'!AB168+'abs CO2'!AB168+'CH4'!AB168*PCG!$C$5+N2O!AB168*PCG!$C$6+HFC!AB168+PFC!AB168+'SF6'!AB168</f>
        <v>1.5341804131692247</v>
      </c>
      <c r="AC168" s="94">
        <f>+'CO2'!AC168+'abs CO2'!AC168+'CH4'!AC168*PCG!$C$5+N2O!AC168*PCG!$C$6+HFC!AC168+PFC!AC168+'SF6'!AC168</f>
        <v>2.4719003563905924</v>
      </c>
      <c r="AD168" s="94">
        <f>+'CO2'!AD168+'abs CO2'!AD168+'CH4'!AD168*PCG!$C$5+N2O!AD168*PCG!$C$6+HFC!AD168+PFC!AD168+'SF6'!AD168</f>
        <v>2.1860681457055411</v>
      </c>
      <c r="AE168" s="94">
        <f>+'CO2'!AE168+'abs CO2'!AE168+'CH4'!AE168*PCG!$C$5+N2O!AE168*PCG!$C$6+HFC!AE168+PFC!AE168+'SF6'!AE168</f>
        <v>1.7977011284467543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2.9630556487950013E-3</v>
      </c>
      <c r="K169" s="94">
        <f>+'CO2'!K169+'abs CO2'!K169+'CH4'!K169*PCG!$C$5+N2O!K169*PCG!$C$6+HFC!K169+PFC!K169+'SF6'!K169</f>
        <v>6.9818243342235214E-3</v>
      </c>
      <c r="L169" s="94">
        <f>+'CO2'!L169+'abs CO2'!L169+'CH4'!L169*PCG!$C$5+N2O!L169*PCG!$C$6+HFC!L169+PFC!L169+'SF6'!L169</f>
        <v>1.4946340951000173E-2</v>
      </c>
      <c r="M169" s="94">
        <f>+'CO2'!M169+'abs CO2'!M169+'CH4'!M169*PCG!$C$5+N2O!M169*PCG!$C$6+HFC!M169+PFC!M169+'SF6'!M169</f>
        <v>2.739019477642193E-2</v>
      </c>
      <c r="N169" s="94">
        <f>+'CO2'!N169+'abs CO2'!N169+'CH4'!N169*PCG!$C$5+N2O!N169*PCG!$C$6+HFC!N169+PFC!N169+'SF6'!N169</f>
        <v>4.374517950438591E-2</v>
      </c>
      <c r="O169" s="94">
        <f>+'CO2'!O169+'abs CO2'!O169+'CH4'!O169*PCG!$C$5+N2O!O169*PCG!$C$6+HFC!O169+PFC!O169+'SF6'!O169</f>
        <v>6.1014547844869448E-2</v>
      </c>
      <c r="P169" s="94">
        <f>+'CO2'!P169+'abs CO2'!P169+'CH4'!P169*PCG!$C$5+N2O!P169*PCG!$C$6+HFC!P169+PFC!P169+'SF6'!P169</f>
        <v>6.9499581006052233E-2</v>
      </c>
      <c r="Q169" s="94">
        <f>+'CO2'!Q169+'abs CO2'!Q169+'CH4'!Q169*PCG!$C$5+N2O!Q169*PCG!$C$6+HFC!Q169+PFC!Q169+'SF6'!Q169</f>
        <v>7.7453439317075323E-2</v>
      </c>
      <c r="R169" s="94">
        <f>+'CO2'!R169+'abs CO2'!R169+'CH4'!R169*PCG!$C$5+N2O!R169*PCG!$C$6+HFC!R169+PFC!R169+'SF6'!R169</f>
        <v>8.8162774864588164E-2</v>
      </c>
      <c r="S169" s="94">
        <f>+'CO2'!S169+'abs CO2'!S169+'CH4'!S169*PCG!$C$5+N2O!S169*PCG!$C$6+HFC!S169+PFC!S169+'SF6'!S169</f>
        <v>0.10586789650671385</v>
      </c>
      <c r="T169" s="94">
        <f>+'CO2'!T169+'abs CO2'!T169+'CH4'!T169*PCG!$C$5+N2O!T169*PCG!$C$6+HFC!T169+PFC!T169+'SF6'!T169</f>
        <v>0.12645880325115932</v>
      </c>
      <c r="U169" s="94">
        <f>+'CO2'!U169+'abs CO2'!U169+'CH4'!U169*PCG!$C$5+N2O!U169*PCG!$C$6+HFC!U169+PFC!U169+'SF6'!U169</f>
        <v>0.19313552748190824</v>
      </c>
      <c r="V169" s="94">
        <f>+'CO2'!V169+'abs CO2'!V169+'CH4'!V169*PCG!$C$5+N2O!V169*PCG!$C$6+HFC!V169+PFC!V169+'SF6'!V169</f>
        <v>0.22581639047959848</v>
      </c>
      <c r="W169" s="94">
        <f>+'CO2'!W169+'abs CO2'!W169+'CH4'!W169*PCG!$C$5+N2O!W169*PCG!$C$6+HFC!W169+PFC!W169+'SF6'!W169</f>
        <v>0.30243131328010864</v>
      </c>
      <c r="X169" s="94">
        <f>+'CO2'!X169+'abs CO2'!X169+'CH4'!X169*PCG!$C$5+N2O!X169*PCG!$C$6+HFC!X169+PFC!X169+'SF6'!X169</f>
        <v>0.41389303999892402</v>
      </c>
      <c r="Y169" s="94">
        <f>+'CO2'!Y169+'abs CO2'!Y169+'CH4'!Y169*PCG!$C$5+N2O!Y169*PCG!$C$6+HFC!Y169+PFC!Y169+'SF6'!Y169</f>
        <v>0.62309030854013059</v>
      </c>
      <c r="Z169" s="94">
        <f>+'CO2'!Z169+'abs CO2'!Z169+'CH4'!Z169*PCG!$C$5+N2O!Z169*PCG!$C$6+HFC!Z169+PFC!Z169+'SF6'!Z169</f>
        <v>0.7567377006257533</v>
      </c>
      <c r="AA169" s="94">
        <f>+'CO2'!AA169+'abs CO2'!AA169+'CH4'!AA169*PCG!$C$5+N2O!AA169*PCG!$C$6+HFC!AA169+PFC!AA169+'SF6'!AA169</f>
        <v>0.88415976464393475</v>
      </c>
      <c r="AB169" s="94">
        <f>+'CO2'!AB169+'abs CO2'!AB169+'CH4'!AB169*PCG!$C$5+N2O!AB169*PCG!$C$6+HFC!AB169+PFC!AB169+'SF6'!AB169</f>
        <v>0.94739582280017631</v>
      </c>
      <c r="AC169" s="94">
        <f>+'CO2'!AC169+'abs CO2'!AC169+'CH4'!AC169*PCG!$C$5+N2O!AC169*PCG!$C$6+HFC!AC169+PFC!AC169+'SF6'!AC169</f>
        <v>1.0505577228479812</v>
      </c>
      <c r="AD169" s="94">
        <f>+'CO2'!AD169+'abs CO2'!AD169+'CH4'!AD169*PCG!$C$5+N2O!AD169*PCG!$C$6+HFC!AD169+PFC!AD169+'SF6'!AD169</f>
        <v>1.0427877886489754</v>
      </c>
      <c r="AE169" s="94">
        <f>+'CO2'!AE169+'abs CO2'!AE169+'CH4'!AE169*PCG!$C$5+N2O!AE169*PCG!$C$6+HFC!AE169+PFC!AE169+'SF6'!AE169</f>
        <v>1.0204995277133142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0.15043797275146184</v>
      </c>
      <c r="V170" s="94">
        <f>+'CO2'!V170+'abs CO2'!V170+'CH4'!V170*PCG!$C$5+N2O!V170*PCG!$C$6+HFC!V170+PFC!V170+'SF6'!V170</f>
        <v>0.32261856193170096</v>
      </c>
      <c r="W170" s="94">
        <f>+'CO2'!W170+'abs CO2'!W170+'CH4'!W170*PCG!$C$5+N2O!W170*PCG!$C$6+HFC!W170+PFC!W170+'SF6'!W170</f>
        <v>0.37622350986972181</v>
      </c>
      <c r="X170" s="94">
        <f>+'CO2'!X170+'abs CO2'!X170+'CH4'!X170*PCG!$C$5+N2O!X170*PCG!$C$6+HFC!X170+PFC!X170+'SF6'!X170</f>
        <v>0.40861309074888302</v>
      </c>
      <c r="Y170" s="94">
        <f>+'CO2'!Y170+'abs CO2'!Y170+'CH4'!Y170*PCG!$C$5+N2O!Y170*PCG!$C$6+HFC!Y170+PFC!Y170+'SF6'!Y170</f>
        <v>0.44247521440003157</v>
      </c>
      <c r="Z170" s="94">
        <f>+'CO2'!Z170+'abs CO2'!Z170+'CH4'!Z170*PCG!$C$5+N2O!Z170*PCG!$C$6+HFC!Z170+PFC!Z170+'SF6'!Z170</f>
        <v>0.49860477343206666</v>
      </c>
      <c r="AA170" s="94">
        <f>+'CO2'!AA170+'abs CO2'!AA170+'CH4'!AA170*PCG!$C$5+N2O!AA170*PCG!$C$6+HFC!AA170+PFC!AA170+'SF6'!AA170</f>
        <v>0.47747993899628682</v>
      </c>
      <c r="AB170" s="94">
        <f>+'CO2'!AB170+'abs CO2'!AB170+'CH4'!AB170*PCG!$C$5+N2O!AB170*PCG!$C$6+HFC!AB170+PFC!AB170+'SF6'!AB170</f>
        <v>0.34042029977805888</v>
      </c>
      <c r="AC170" s="94">
        <f>+'CO2'!AC170+'abs CO2'!AC170+'CH4'!AC170*PCG!$C$5+N2O!AC170*PCG!$C$6+HFC!AC170+PFC!AC170+'SF6'!AC170</f>
        <v>0.60095228384858024</v>
      </c>
      <c r="AD170" s="94">
        <f>+'CO2'!AD170+'abs CO2'!AD170+'CH4'!AD170*PCG!$C$5+N2O!AD170*PCG!$C$6+HFC!AD170+PFC!AD170+'SF6'!AD170</f>
        <v>0.77736994068287057</v>
      </c>
      <c r="AE170" s="94">
        <f>+'CO2'!AE170+'abs CO2'!AE170+'CH4'!AE170*PCG!$C$5+N2O!AE170*PCG!$C$6+HFC!AE170+PFC!AE170+'SF6'!AE170</f>
        <v>0.57382928134786915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5.6551959637405865E-3</v>
      </c>
      <c r="L171" s="94">
        <f>+'CO2'!L171+'abs CO2'!L171+'CH4'!L171*PCG!$C$5+N2O!L171*PCG!$C$6+HFC!L171+PFC!L171+'SF6'!L171</f>
        <v>3.9882191263248927E-2</v>
      </c>
      <c r="M171" s="94">
        <f>+'CO2'!M171+'abs CO2'!M171+'CH4'!M171*PCG!$C$5+N2O!M171*PCG!$C$6+HFC!M171+PFC!M171+'SF6'!M171</f>
        <v>8.1579429978971801E-2</v>
      </c>
      <c r="N171" s="94">
        <f>+'CO2'!N171+'abs CO2'!N171+'CH4'!N171*PCG!$C$5+N2O!N171*PCG!$C$6+HFC!N171+PFC!N171+'SF6'!N171</f>
        <v>0.10211609530127888</v>
      </c>
      <c r="O171" s="94">
        <f>+'CO2'!O171+'abs CO2'!O171+'CH4'!O171*PCG!$C$5+N2O!O171*PCG!$C$6+HFC!O171+PFC!O171+'SF6'!O171</f>
        <v>9.7956954840719035E-2</v>
      </c>
      <c r="P171" s="94">
        <f>+'CO2'!P171+'abs CO2'!P171+'CH4'!P171*PCG!$C$5+N2O!P171*PCG!$C$6+HFC!P171+PFC!P171+'SF6'!P171</f>
        <v>7.3502233487623414E-2</v>
      </c>
      <c r="Q171" s="94">
        <f>+'CO2'!Q171+'abs CO2'!Q171+'CH4'!Q171*PCG!$C$5+N2O!Q171*PCG!$C$6+HFC!Q171+PFC!Q171+'SF6'!Q171</f>
        <v>4.1287672281705691E-2</v>
      </c>
      <c r="R171" s="94">
        <f>+'CO2'!R171+'abs CO2'!R171+'CH4'!R171*PCG!$C$5+N2O!R171*PCG!$C$6+HFC!R171+PFC!R171+'SF6'!R171</f>
        <v>5.0971950802347489E-2</v>
      </c>
      <c r="S171" s="94">
        <f>+'CO2'!S171+'abs CO2'!S171+'CH4'!S171*PCG!$C$5+N2O!S171*PCG!$C$6+HFC!S171+PFC!S171+'SF6'!S171</f>
        <v>6.7949757822703016E-2</v>
      </c>
      <c r="T171" s="94">
        <f>+'CO2'!T171+'abs CO2'!T171+'CH4'!T171*PCG!$C$5+N2O!T171*PCG!$C$6+HFC!T171+PFC!T171+'SF6'!T171</f>
        <v>5.8024859415226136E-2</v>
      </c>
      <c r="U171" s="94">
        <f>+'CO2'!U171+'abs CO2'!U171+'CH4'!U171*PCG!$C$5+N2O!U171*PCG!$C$6+HFC!U171+PFC!U171+'SF6'!U171</f>
        <v>3.5657003538809316E-2</v>
      </c>
      <c r="V171" s="94">
        <f>+'CO2'!V171+'abs CO2'!V171+'CH4'!V171*PCG!$C$5+N2O!V171*PCG!$C$6+HFC!V171+PFC!V171+'SF6'!V171</f>
        <v>2.8629274612524829E-2</v>
      </c>
      <c r="W171" s="94">
        <f>+'CO2'!W171+'abs CO2'!W171+'CH4'!W171*PCG!$C$5+N2O!W171*PCG!$C$6+HFC!W171+PFC!W171+'SF6'!W171</f>
        <v>6.7559195071959288E-2</v>
      </c>
      <c r="X171" s="94">
        <f>+'CO2'!X171+'abs CO2'!X171+'CH4'!X171*PCG!$C$5+N2O!X171*PCG!$C$6+HFC!X171+PFC!X171+'SF6'!X171</f>
        <v>0.16245544529602107</v>
      </c>
      <c r="Y171" s="94">
        <f>+'CO2'!Y171+'abs CO2'!Y171+'CH4'!Y171*PCG!$C$5+N2O!Y171*PCG!$C$6+HFC!Y171+PFC!Y171+'SF6'!Y171</f>
        <v>0.2885160371023256</v>
      </c>
      <c r="Z171" s="94">
        <f>+'CO2'!Z171+'abs CO2'!Z171+'CH4'!Z171*PCG!$C$5+N2O!Z171*PCG!$C$6+HFC!Z171+PFC!Z171+'SF6'!Z171</f>
        <v>0.43591854762099252</v>
      </c>
      <c r="AA171" s="94">
        <f>+'CO2'!AA171+'abs CO2'!AA171+'CH4'!AA171*PCG!$C$5+N2O!AA171*PCG!$C$6+HFC!AA171+PFC!AA171+'SF6'!AA171</f>
        <v>0.46667106277760251</v>
      </c>
      <c r="AB171" s="94">
        <f>+'CO2'!AB171+'abs CO2'!AB171+'CH4'!AB171*PCG!$C$5+N2O!AB171*PCG!$C$6+HFC!AB171+PFC!AB171+'SF6'!AB171</f>
        <v>0.44359098641682104</v>
      </c>
      <c r="AC171" s="94">
        <f>+'CO2'!AC171+'abs CO2'!AC171+'CH4'!AC171*PCG!$C$5+N2O!AC171*PCG!$C$6+HFC!AC171+PFC!AC171+'SF6'!AC171</f>
        <v>0.51689749522161377</v>
      </c>
      <c r="AD171" s="94">
        <f>+'CO2'!AD171+'abs CO2'!AD171+'CH4'!AD171*PCG!$C$5+N2O!AD171*PCG!$C$6+HFC!AD171+PFC!AD171+'SF6'!AD171</f>
        <v>0.55966804334937559</v>
      </c>
      <c r="AE171" s="94">
        <f>+'CO2'!AE171+'abs CO2'!AE171+'CH4'!AE171*PCG!$C$5+N2O!AE171*PCG!$C$6+HFC!AE171+PFC!AE171+'SF6'!AE171</f>
        <v>0.72054809557137323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1.8542992636609402E-2</v>
      </c>
      <c r="D173" s="33">
        <f t="shared" ref="D173:AE173" si="42">+D174+D178+D182+D186</f>
        <v>1.8542992636609405E-2</v>
      </c>
      <c r="E173" s="33">
        <f t="shared" si="42"/>
        <v>1.8542992636609409E-2</v>
      </c>
      <c r="F173" s="33">
        <f t="shared" si="42"/>
        <v>1.8542992636609402E-2</v>
      </c>
      <c r="G173" s="33">
        <f t="shared" si="42"/>
        <v>1.8542992636609405E-2</v>
      </c>
      <c r="H173" s="33">
        <f t="shared" si="42"/>
        <v>1.8542992636609402E-2</v>
      </c>
      <c r="I173" s="33">
        <f t="shared" si="42"/>
        <v>1.8542992636609405E-2</v>
      </c>
      <c r="J173" s="33">
        <f t="shared" si="42"/>
        <v>1.8542992636609402E-2</v>
      </c>
      <c r="K173" s="33">
        <f t="shared" si="42"/>
        <v>1.8542992636609402E-2</v>
      </c>
      <c r="L173" s="33">
        <f t="shared" si="42"/>
        <v>1.8542992636609405E-2</v>
      </c>
      <c r="M173" s="33">
        <f t="shared" si="42"/>
        <v>1.8542992636609405E-2</v>
      </c>
      <c r="N173" s="33">
        <f t="shared" si="42"/>
        <v>1.8542992636609409E-2</v>
      </c>
      <c r="O173" s="33">
        <f t="shared" si="42"/>
        <v>1.8542992636609405E-2</v>
      </c>
      <c r="P173" s="33">
        <f t="shared" si="42"/>
        <v>1.8444363213192271E-2</v>
      </c>
      <c r="Q173" s="33">
        <f t="shared" si="42"/>
        <v>1.8351256965893313E-2</v>
      </c>
      <c r="R173" s="33">
        <f t="shared" si="42"/>
        <v>1.8267497767646072E-2</v>
      </c>
      <c r="S173" s="33">
        <f t="shared" si="42"/>
        <v>1.8186305762456886E-2</v>
      </c>
      <c r="T173" s="33">
        <f t="shared" si="42"/>
        <v>1.8109755201714078E-2</v>
      </c>
      <c r="U173" s="33">
        <f t="shared" si="42"/>
        <v>1.8030443080487877E-2</v>
      </c>
      <c r="V173" s="33">
        <f t="shared" si="42"/>
        <v>1.795750108729877E-2</v>
      </c>
      <c r="W173" s="33">
        <f t="shared" si="42"/>
        <v>1.7885950000524894E-2</v>
      </c>
      <c r="X173" s="33">
        <f t="shared" si="42"/>
        <v>1.7814553101745539E-2</v>
      </c>
      <c r="Y173" s="33">
        <f t="shared" si="42"/>
        <v>1.4799499440156582E-2</v>
      </c>
      <c r="Z173" s="33">
        <f t="shared" si="42"/>
        <v>1.181638525759519E-2</v>
      </c>
      <c r="AA173" s="33">
        <f t="shared" si="42"/>
        <v>1.2522297108024804E-2</v>
      </c>
      <c r="AB173" s="33">
        <f t="shared" si="42"/>
        <v>1.3222651453984673E-2</v>
      </c>
      <c r="AC173" s="33">
        <f t="shared" si="42"/>
        <v>1.0656714653252743E-2</v>
      </c>
      <c r="AD173" s="33">
        <f t="shared" si="42"/>
        <v>8.6391195592637141E-3</v>
      </c>
      <c r="AE173" s="33">
        <f t="shared" si="42"/>
        <v>6.6206586012675381E-3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0</v>
      </c>
      <c r="Q174" s="33">
        <f t="shared" si="43"/>
        <v>0</v>
      </c>
      <c r="R174" s="33">
        <f t="shared" si="43"/>
        <v>0</v>
      </c>
      <c r="S174" s="33">
        <f t="shared" si="43"/>
        <v>0</v>
      </c>
      <c r="T174" s="33">
        <f t="shared" si="43"/>
        <v>0</v>
      </c>
      <c r="U174" s="33">
        <f t="shared" si="43"/>
        <v>0</v>
      </c>
      <c r="V174" s="33">
        <f t="shared" si="43"/>
        <v>0</v>
      </c>
      <c r="W174" s="33">
        <f t="shared" si="43"/>
        <v>0</v>
      </c>
      <c r="X174" s="33">
        <f t="shared" si="43"/>
        <v>0</v>
      </c>
      <c r="Y174" s="33">
        <f t="shared" si="43"/>
        <v>0</v>
      </c>
      <c r="Z174" s="33">
        <f t="shared" si="43"/>
        <v>0</v>
      </c>
      <c r="AA174" s="33">
        <f t="shared" si="43"/>
        <v>0</v>
      </c>
      <c r="AB174" s="33">
        <f t="shared" si="43"/>
        <v>0</v>
      </c>
      <c r="AC174" s="33">
        <f t="shared" si="43"/>
        <v>0</v>
      </c>
      <c r="AD174" s="33">
        <f t="shared" si="43"/>
        <v>0</v>
      </c>
      <c r="AE174" s="33">
        <f t="shared" si="43"/>
        <v>0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</v>
      </c>
      <c r="Q175" s="94">
        <f>+'CO2'!Q175+'abs CO2'!Q175+'CH4'!Q175*PCG!$C$5+N2O!Q175*PCG!$C$6+HFC!Q175+PFC!Q175+'SF6'!Q175</f>
        <v>0</v>
      </c>
      <c r="R175" s="94">
        <f>+'CO2'!R175+'abs CO2'!R175+'CH4'!R175*PCG!$C$5+N2O!R175*PCG!$C$6+HFC!R175+PFC!R175+'SF6'!R175</f>
        <v>0</v>
      </c>
      <c r="S175" s="94">
        <f>+'CO2'!S175+'abs CO2'!S175+'CH4'!S175*PCG!$C$5+N2O!S175*PCG!$C$6+HFC!S175+PFC!S175+'SF6'!S175</f>
        <v>0</v>
      </c>
      <c r="T175" s="94">
        <f>+'CO2'!T175+'abs CO2'!T175+'CH4'!T175*PCG!$C$5+N2O!T175*PCG!$C$6+HFC!T175+PFC!T175+'SF6'!T175</f>
        <v>0</v>
      </c>
      <c r="U175" s="94">
        <f>+'CO2'!U175+'abs CO2'!U175+'CH4'!U175*PCG!$C$5+N2O!U175*PCG!$C$6+HFC!U175+PFC!U175+'SF6'!U175</f>
        <v>0</v>
      </c>
      <c r="V175" s="94">
        <f>+'CO2'!V175+'abs CO2'!V175+'CH4'!V175*PCG!$C$5+N2O!V175*PCG!$C$6+HFC!V175+PFC!V175+'SF6'!V175</f>
        <v>0</v>
      </c>
      <c r="W175" s="94">
        <f>+'CO2'!W175+'abs CO2'!W175+'CH4'!W175*PCG!$C$5+N2O!W175*PCG!$C$6+HFC!W175+PFC!W175+'SF6'!W175</f>
        <v>0</v>
      </c>
      <c r="X175" s="94">
        <f>+'CO2'!X175+'abs CO2'!X175+'CH4'!X175*PCG!$C$5+N2O!X175*PCG!$C$6+HFC!X175+PFC!X175+'SF6'!X175</f>
        <v>0</v>
      </c>
      <c r="Y175" s="94">
        <f>+'CO2'!Y175+'abs CO2'!Y175+'CH4'!Y175*PCG!$C$5+N2O!Y175*PCG!$C$6+HFC!Y175+PFC!Y175+'SF6'!Y175</f>
        <v>0</v>
      </c>
      <c r="Z175" s="94">
        <f>+'CO2'!Z175+'abs CO2'!Z175+'CH4'!Z175*PCG!$C$5+N2O!Z175*PCG!$C$6+HFC!Z175+PFC!Z175+'SF6'!Z175</f>
        <v>0</v>
      </c>
      <c r="AA175" s="94">
        <f>+'CO2'!AA175+'abs CO2'!AA175+'CH4'!AA175*PCG!$C$5+N2O!AA175*PCG!$C$6+HFC!AA175+PFC!AA175+'SF6'!AA175</f>
        <v>0</v>
      </c>
      <c r="AB175" s="94">
        <f>+'CO2'!AB175+'abs CO2'!AB175+'CH4'!AB175*PCG!$C$5+N2O!AB175*PCG!$C$6+HFC!AB175+PFC!AB175+'SF6'!AB175</f>
        <v>0</v>
      </c>
      <c r="AC175" s="94">
        <f>+'CO2'!AC175+'abs CO2'!AC175+'CH4'!AC175*PCG!$C$5+N2O!AC175*PCG!$C$6+HFC!AC175+PFC!AC175+'SF6'!AC175</f>
        <v>0</v>
      </c>
      <c r="AD175" s="94">
        <f>+'CO2'!AD175+'abs CO2'!AD175+'CH4'!AD175*PCG!$C$5+N2O!AD175*PCG!$C$6+HFC!AD175+PFC!AD175+'SF6'!AD175</f>
        <v>0</v>
      </c>
      <c r="AE175" s="94">
        <f>+'CO2'!AE175+'abs CO2'!AE175+'CH4'!AE175*PCG!$C$5+N2O!AE175*PCG!$C$6+HFC!AE175+PFC!AE175+'SF6'!AE175</f>
        <v>0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0</v>
      </c>
      <c r="Q176" s="94">
        <f>+'CO2'!Q176+'abs CO2'!Q176+'CH4'!Q176*PCG!$C$5+N2O!Q176*PCG!$C$6+HFC!Q176+PFC!Q176+'SF6'!Q176</f>
        <v>0</v>
      </c>
      <c r="R176" s="94">
        <f>+'CO2'!R176+'abs CO2'!R176+'CH4'!R176*PCG!$C$5+N2O!R176*PCG!$C$6+HFC!R176+PFC!R176+'SF6'!R176</f>
        <v>0</v>
      </c>
      <c r="S176" s="94">
        <f>+'CO2'!S176+'abs CO2'!S176+'CH4'!S176*PCG!$C$5+N2O!S176*PCG!$C$6+HFC!S176+PFC!S176+'SF6'!S176</f>
        <v>0</v>
      </c>
      <c r="T176" s="94">
        <f>+'CO2'!T176+'abs CO2'!T176+'CH4'!T176*PCG!$C$5+N2O!T176*PCG!$C$6+HFC!T176+PFC!T176+'SF6'!T176</f>
        <v>0</v>
      </c>
      <c r="U176" s="94">
        <f>+'CO2'!U176+'abs CO2'!U176+'CH4'!U176*PCG!$C$5+N2O!U176*PCG!$C$6+HFC!U176+PFC!U176+'SF6'!U176</f>
        <v>0</v>
      </c>
      <c r="V176" s="94">
        <f>+'CO2'!V176+'abs CO2'!V176+'CH4'!V176*PCG!$C$5+N2O!V176*PCG!$C$6+HFC!V176+PFC!V176+'SF6'!V176</f>
        <v>0</v>
      </c>
      <c r="W176" s="94">
        <f>+'CO2'!W176+'abs CO2'!W176+'CH4'!W176*PCG!$C$5+N2O!W176*PCG!$C$6+HFC!W176+PFC!W176+'SF6'!W176</f>
        <v>0</v>
      </c>
      <c r="X176" s="94">
        <f>+'CO2'!X176+'abs CO2'!X176+'CH4'!X176*PCG!$C$5+N2O!X176*PCG!$C$6+HFC!X176+PFC!X176+'SF6'!X176</f>
        <v>0</v>
      </c>
      <c r="Y176" s="94">
        <f>+'CO2'!Y176+'abs CO2'!Y176+'CH4'!Y176*PCG!$C$5+N2O!Y176*PCG!$C$6+HFC!Y176+PFC!Y176+'SF6'!Y176</f>
        <v>0</v>
      </c>
      <c r="Z176" s="94">
        <f>+'CO2'!Z176+'abs CO2'!Z176+'CH4'!Z176*PCG!$C$5+N2O!Z176*PCG!$C$6+HFC!Z176+PFC!Z176+'SF6'!Z176</f>
        <v>0</v>
      </c>
      <c r="AA176" s="94">
        <f>+'CO2'!AA176+'abs CO2'!AA176+'CH4'!AA176*PCG!$C$5+N2O!AA176*PCG!$C$6+HFC!AA176+PFC!AA176+'SF6'!AA176</f>
        <v>0</v>
      </c>
      <c r="AB176" s="94">
        <f>+'CO2'!AB176+'abs CO2'!AB176+'CH4'!AB176*PCG!$C$5+N2O!AB176*PCG!$C$6+HFC!AB176+PFC!AB176+'SF6'!AB176</f>
        <v>0</v>
      </c>
      <c r="AC176" s="94">
        <f>+'CO2'!AC176+'abs CO2'!AC176+'CH4'!AC176*PCG!$C$5+N2O!AC176*PCG!$C$6+HFC!AC176+PFC!AC176+'SF6'!AC176</f>
        <v>0</v>
      </c>
      <c r="AD176" s="94">
        <f>+'CO2'!AD176+'abs CO2'!AD176+'CH4'!AD176*PCG!$C$5+N2O!AD176*PCG!$C$6+HFC!AD176+PFC!AD176+'SF6'!AD176</f>
        <v>0</v>
      </c>
      <c r="AE176" s="94">
        <f>+'CO2'!AE176+'abs CO2'!AE176+'CH4'!AE176*PCG!$C$5+N2O!AE176*PCG!$C$6+HFC!AE176+PFC!AE176+'SF6'!AE176</f>
        <v>0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</v>
      </c>
      <c r="Q177" s="94">
        <f>+'CO2'!Q177+'abs CO2'!Q177+'CH4'!Q177*PCG!$C$5+N2O!Q177*PCG!$C$6+HFC!Q177+PFC!Q177+'SF6'!Q177</f>
        <v>0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</v>
      </c>
      <c r="T177" s="94">
        <f>+'CO2'!T177+'abs CO2'!T177+'CH4'!T177*PCG!$C$5+N2O!T177*PCG!$C$6+HFC!T177+PFC!T177+'SF6'!T177</f>
        <v>0</v>
      </c>
      <c r="U177" s="94">
        <f>+'CO2'!U177+'abs CO2'!U177+'CH4'!U177*PCG!$C$5+N2O!U177*PCG!$C$6+HFC!U177+PFC!U177+'SF6'!U177</f>
        <v>0</v>
      </c>
      <c r="V177" s="94">
        <f>+'CO2'!V177+'abs CO2'!V177+'CH4'!V177*PCG!$C$5+N2O!V177*PCG!$C$6+HFC!V177+PFC!V177+'SF6'!V177</f>
        <v>0</v>
      </c>
      <c r="W177" s="94">
        <f>+'CO2'!W177+'abs CO2'!W177+'CH4'!W177*PCG!$C$5+N2O!W177*PCG!$C$6+HFC!W177+PFC!W177+'SF6'!W177</f>
        <v>0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</v>
      </c>
      <c r="AB177" s="94">
        <f>+'CO2'!AB177+'abs CO2'!AB177+'CH4'!AB177*PCG!$C$5+N2O!AB177*PCG!$C$6+HFC!AB177+PFC!AB177+'SF6'!AB177</f>
        <v>0</v>
      </c>
      <c r="AC177" s="94">
        <f>+'CO2'!AC177+'abs CO2'!AC177+'CH4'!AC177*PCG!$C$5+N2O!AC177*PCG!$C$6+HFC!AC177+PFC!AC177+'SF6'!AC177</f>
        <v>0</v>
      </c>
      <c r="AD177" s="94">
        <f>+'CO2'!AD177+'abs CO2'!AD177+'CH4'!AD177*PCG!$C$5+N2O!AD177*PCG!$C$6+HFC!AD177+PFC!AD177+'SF6'!AD177</f>
        <v>0</v>
      </c>
      <c r="AE177" s="94">
        <f>+'CO2'!AE177+'abs CO2'!AE177+'CH4'!AE177*PCG!$C$5+N2O!AE177*PCG!$C$6+HFC!AE177+PFC!AE177+'SF6'!AE177</f>
        <v>0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1.8542992636609402E-2</v>
      </c>
      <c r="D182" s="33">
        <f t="shared" ref="D182:AE182" si="45">+D183+D184+D185</f>
        <v>1.8542992636609405E-2</v>
      </c>
      <c r="E182" s="33">
        <f t="shared" si="45"/>
        <v>1.8542992636609409E-2</v>
      </c>
      <c r="F182" s="33">
        <f t="shared" si="45"/>
        <v>1.8542992636609402E-2</v>
      </c>
      <c r="G182" s="33">
        <f t="shared" si="45"/>
        <v>1.8542992636609405E-2</v>
      </c>
      <c r="H182" s="33">
        <f t="shared" si="45"/>
        <v>1.8542992636609402E-2</v>
      </c>
      <c r="I182" s="33">
        <f t="shared" si="45"/>
        <v>1.8542992636609405E-2</v>
      </c>
      <c r="J182" s="33">
        <f t="shared" si="45"/>
        <v>1.8542992636609402E-2</v>
      </c>
      <c r="K182" s="33">
        <f t="shared" si="45"/>
        <v>1.8542992636609402E-2</v>
      </c>
      <c r="L182" s="33">
        <f t="shared" si="45"/>
        <v>1.8542992636609405E-2</v>
      </c>
      <c r="M182" s="33">
        <f t="shared" si="45"/>
        <v>1.8542992636609405E-2</v>
      </c>
      <c r="N182" s="33">
        <f t="shared" si="45"/>
        <v>1.8542992636609409E-2</v>
      </c>
      <c r="O182" s="33">
        <f t="shared" si="45"/>
        <v>1.8542992636609405E-2</v>
      </c>
      <c r="P182" s="33">
        <f t="shared" si="45"/>
        <v>1.8444363213192271E-2</v>
      </c>
      <c r="Q182" s="33">
        <f t="shared" si="45"/>
        <v>1.8351256965893313E-2</v>
      </c>
      <c r="R182" s="33">
        <f t="shared" si="45"/>
        <v>1.8267497767646072E-2</v>
      </c>
      <c r="S182" s="33">
        <f t="shared" si="45"/>
        <v>1.8186305762456886E-2</v>
      </c>
      <c r="T182" s="33">
        <f t="shared" si="45"/>
        <v>1.8109755201714078E-2</v>
      </c>
      <c r="U182" s="33">
        <f t="shared" si="45"/>
        <v>1.8030443080487877E-2</v>
      </c>
      <c r="V182" s="33">
        <f t="shared" si="45"/>
        <v>1.795750108729877E-2</v>
      </c>
      <c r="W182" s="33">
        <f t="shared" si="45"/>
        <v>1.7885950000524894E-2</v>
      </c>
      <c r="X182" s="33">
        <f t="shared" si="45"/>
        <v>1.7814553101745539E-2</v>
      </c>
      <c r="Y182" s="33">
        <f t="shared" si="45"/>
        <v>1.4799499440156582E-2</v>
      </c>
      <c r="Z182" s="33">
        <f t="shared" si="45"/>
        <v>1.181638525759519E-2</v>
      </c>
      <c r="AA182" s="33">
        <f t="shared" si="45"/>
        <v>1.2522297108024804E-2</v>
      </c>
      <c r="AB182" s="33">
        <f t="shared" si="45"/>
        <v>1.3222651453984673E-2</v>
      </c>
      <c r="AC182" s="33">
        <f t="shared" si="45"/>
        <v>1.0656714653252743E-2</v>
      </c>
      <c r="AD182" s="33">
        <f t="shared" si="45"/>
        <v>8.6391195592637141E-3</v>
      </c>
      <c r="AE182" s="33">
        <f t="shared" si="45"/>
        <v>6.6206586012675381E-3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1.8542992636609402E-2</v>
      </c>
      <c r="D183" s="94">
        <f>+'CO2'!D183+'abs CO2'!D183+'CH4'!D183*PCG!$C$5+N2O!D183*PCG!$C$6+HFC!D183+PFC!D183+'SF6'!D183</f>
        <v>1.8542992636609405E-2</v>
      </c>
      <c r="E183" s="94">
        <f>+'CO2'!E183+'abs CO2'!E183+'CH4'!E183*PCG!$C$5+N2O!E183*PCG!$C$6+HFC!E183+PFC!E183+'SF6'!E183</f>
        <v>1.8542992636609409E-2</v>
      </c>
      <c r="F183" s="94">
        <f>+'CO2'!F183+'abs CO2'!F183+'CH4'!F183*PCG!$C$5+N2O!F183*PCG!$C$6+HFC!F183+PFC!F183+'SF6'!F183</f>
        <v>1.8542992636609402E-2</v>
      </c>
      <c r="G183" s="94">
        <f>+'CO2'!G183+'abs CO2'!G183+'CH4'!G183*PCG!$C$5+N2O!G183*PCG!$C$6+HFC!G183+PFC!G183+'SF6'!G183</f>
        <v>1.8542992636609405E-2</v>
      </c>
      <c r="H183" s="94">
        <f>+'CO2'!H183+'abs CO2'!H183+'CH4'!H183*PCG!$C$5+N2O!H183*PCG!$C$6+HFC!H183+PFC!H183+'SF6'!H183</f>
        <v>1.8542992636609402E-2</v>
      </c>
      <c r="I183" s="94">
        <f>+'CO2'!I183+'abs CO2'!I183+'CH4'!I183*PCG!$C$5+N2O!I183*PCG!$C$6+HFC!I183+PFC!I183+'SF6'!I183</f>
        <v>1.8542992636609405E-2</v>
      </c>
      <c r="J183" s="94">
        <f>+'CO2'!J183+'abs CO2'!J183+'CH4'!J183*PCG!$C$5+N2O!J183*PCG!$C$6+HFC!J183+PFC!J183+'SF6'!J183</f>
        <v>1.8542992636609402E-2</v>
      </c>
      <c r="K183" s="94">
        <f>+'CO2'!K183+'abs CO2'!K183+'CH4'!K183*PCG!$C$5+N2O!K183*PCG!$C$6+HFC!K183+PFC!K183+'SF6'!K183</f>
        <v>1.8542992636609402E-2</v>
      </c>
      <c r="L183" s="94">
        <f>+'CO2'!L183+'abs CO2'!L183+'CH4'!L183*PCG!$C$5+N2O!L183*PCG!$C$6+HFC!L183+PFC!L183+'SF6'!L183</f>
        <v>1.8542992636609405E-2</v>
      </c>
      <c r="M183" s="94">
        <f>+'CO2'!M183+'abs CO2'!M183+'CH4'!M183*PCG!$C$5+N2O!M183*PCG!$C$6+HFC!M183+PFC!M183+'SF6'!M183</f>
        <v>1.8542992636609405E-2</v>
      </c>
      <c r="N183" s="94">
        <f>+'CO2'!N183+'abs CO2'!N183+'CH4'!N183*PCG!$C$5+N2O!N183*PCG!$C$6+HFC!N183+PFC!N183+'SF6'!N183</f>
        <v>1.8542992636609409E-2</v>
      </c>
      <c r="O183" s="94">
        <f>+'CO2'!O183+'abs CO2'!O183+'CH4'!O183*PCG!$C$5+N2O!O183*PCG!$C$6+HFC!O183+PFC!O183+'SF6'!O183</f>
        <v>1.8542992636609405E-2</v>
      </c>
      <c r="P183" s="94">
        <f>+'CO2'!P183+'abs CO2'!P183+'CH4'!P183*PCG!$C$5+N2O!P183*PCG!$C$6+HFC!P183+PFC!P183+'SF6'!P183</f>
        <v>1.8444363213192271E-2</v>
      </c>
      <c r="Q183" s="94">
        <f>+'CO2'!Q183+'abs CO2'!Q183+'CH4'!Q183*PCG!$C$5+N2O!Q183*PCG!$C$6+HFC!Q183+PFC!Q183+'SF6'!Q183</f>
        <v>1.8351256965893313E-2</v>
      </c>
      <c r="R183" s="94">
        <f>+'CO2'!R183+'abs CO2'!R183+'CH4'!R183*PCG!$C$5+N2O!R183*PCG!$C$6+HFC!R183+PFC!R183+'SF6'!R183</f>
        <v>1.8267497767646072E-2</v>
      </c>
      <c r="S183" s="94">
        <f>+'CO2'!S183+'abs CO2'!S183+'CH4'!S183*PCG!$C$5+N2O!S183*PCG!$C$6+HFC!S183+PFC!S183+'SF6'!S183</f>
        <v>1.8186305762456886E-2</v>
      </c>
      <c r="T183" s="94">
        <f>+'CO2'!T183+'abs CO2'!T183+'CH4'!T183*PCG!$C$5+N2O!T183*PCG!$C$6+HFC!T183+PFC!T183+'SF6'!T183</f>
        <v>1.8109755201714078E-2</v>
      </c>
      <c r="U183" s="94">
        <f>+'CO2'!U183+'abs CO2'!U183+'CH4'!U183*PCG!$C$5+N2O!U183*PCG!$C$6+HFC!U183+PFC!U183+'SF6'!U183</f>
        <v>1.8030443080487877E-2</v>
      </c>
      <c r="V183" s="94">
        <f>+'CO2'!V183+'abs CO2'!V183+'CH4'!V183*PCG!$C$5+N2O!V183*PCG!$C$6+HFC!V183+PFC!V183+'SF6'!V183</f>
        <v>1.795750108729877E-2</v>
      </c>
      <c r="W183" s="94">
        <f>+'CO2'!W183+'abs CO2'!W183+'CH4'!W183*PCG!$C$5+N2O!W183*PCG!$C$6+HFC!W183+PFC!W183+'SF6'!W183</f>
        <v>1.7885950000524894E-2</v>
      </c>
      <c r="X183" s="94">
        <f>+'CO2'!X183+'abs CO2'!X183+'CH4'!X183*PCG!$C$5+N2O!X183*PCG!$C$6+HFC!X183+PFC!X183+'SF6'!X183</f>
        <v>1.7814553101745539E-2</v>
      </c>
      <c r="Y183" s="94">
        <f>+'CO2'!Y183+'abs CO2'!Y183+'CH4'!Y183*PCG!$C$5+N2O!Y183*PCG!$C$6+HFC!Y183+PFC!Y183+'SF6'!Y183</f>
        <v>1.4799499440156582E-2</v>
      </c>
      <c r="Z183" s="94">
        <f>+'CO2'!Z183+'abs CO2'!Z183+'CH4'!Z183*PCG!$C$5+N2O!Z183*PCG!$C$6+HFC!Z183+PFC!Z183+'SF6'!Z183</f>
        <v>1.181638525759519E-2</v>
      </c>
      <c r="AA183" s="94">
        <f>+'CO2'!AA183+'abs CO2'!AA183+'CH4'!AA183*PCG!$C$5+N2O!AA183*PCG!$C$6+HFC!AA183+PFC!AA183+'SF6'!AA183</f>
        <v>1.2522297108024804E-2</v>
      </c>
      <c r="AB183" s="94">
        <f>+'CO2'!AB183+'abs CO2'!AB183+'CH4'!AB183*PCG!$C$5+N2O!AB183*PCG!$C$6+HFC!AB183+PFC!AB183+'SF6'!AB183</f>
        <v>1.3222651453984673E-2</v>
      </c>
      <c r="AC183" s="94">
        <f>+'CO2'!AC183+'abs CO2'!AC183+'CH4'!AC183*PCG!$C$5+N2O!AC183*PCG!$C$6+HFC!AC183+PFC!AC183+'SF6'!AC183</f>
        <v>1.0656714653252743E-2</v>
      </c>
      <c r="AD183" s="94">
        <f>+'CO2'!AD183+'abs CO2'!AD183+'CH4'!AD183*PCG!$C$5+N2O!AD183*PCG!$C$6+HFC!AD183+PFC!AD183+'SF6'!AD183</f>
        <v>8.6391195592637141E-3</v>
      </c>
      <c r="AE183" s="94">
        <f>+'CO2'!AE183+'abs CO2'!AE183+'CH4'!AE183*PCG!$C$5+N2O!AE183*PCG!$C$6+HFC!AE183+PFC!AE183+'SF6'!AE183</f>
        <v>6.6206586012675381E-3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788.11408548698523</v>
      </c>
      <c r="D191" s="32">
        <f t="shared" si="47"/>
        <v>788.49418628003889</v>
      </c>
      <c r="E191" s="32">
        <f t="shared" si="47"/>
        <v>804.67993523098312</v>
      </c>
      <c r="F191" s="32">
        <f t="shared" si="47"/>
        <v>822.65350310127599</v>
      </c>
      <c r="G191" s="32">
        <f t="shared" si="47"/>
        <v>831.82396960817118</v>
      </c>
      <c r="H191" s="32">
        <f t="shared" si="47"/>
        <v>845.40796195284372</v>
      </c>
      <c r="I191" s="32">
        <f t="shared" si="47"/>
        <v>862.00112718572348</v>
      </c>
      <c r="J191" s="32">
        <f t="shared" si="47"/>
        <v>865.17102874733007</v>
      </c>
      <c r="K191" s="32">
        <f t="shared" si="47"/>
        <v>860.98735887379121</v>
      </c>
      <c r="L191" s="32">
        <f t="shared" si="47"/>
        <v>843.08186838453696</v>
      </c>
      <c r="M191" s="32">
        <f t="shared" si="47"/>
        <v>817.9152535401297</v>
      </c>
      <c r="N191" s="32">
        <f t="shared" si="47"/>
        <v>792.23918124755289</v>
      </c>
      <c r="O191" s="32">
        <f t="shared" si="47"/>
        <v>788.29390015035779</v>
      </c>
      <c r="P191" s="32">
        <f t="shared" si="47"/>
        <v>755.87133407806232</v>
      </c>
      <c r="Q191" s="32">
        <f t="shared" si="47"/>
        <v>771.06696865515505</v>
      </c>
      <c r="R191" s="32">
        <f t="shared" si="47"/>
        <v>736.0546008615014</v>
      </c>
      <c r="S191" s="32">
        <f t="shared" si="47"/>
        <v>732.90233070887837</v>
      </c>
      <c r="T191" s="32">
        <f t="shared" si="47"/>
        <v>726.35572502368893</v>
      </c>
      <c r="U191" s="32">
        <f t="shared" si="47"/>
        <v>697.77825089889484</v>
      </c>
      <c r="V191" s="32">
        <f t="shared" si="47"/>
        <v>661.72580318044947</v>
      </c>
      <c r="W191" s="32">
        <f t="shared" si="47"/>
        <v>623.68878001563291</v>
      </c>
      <c r="X191" s="32">
        <f t="shared" si="47"/>
        <v>558.74126956116368</v>
      </c>
      <c r="Y191" s="32">
        <f t="shared" si="47"/>
        <v>585.73380676984925</v>
      </c>
      <c r="Z191" s="32">
        <f t="shared" si="47"/>
        <v>634.95056377127923</v>
      </c>
      <c r="AA191" s="32">
        <f t="shared" si="47"/>
        <v>631.71216861931316</v>
      </c>
      <c r="AB191" s="32">
        <f t="shared" si="47"/>
        <v>622.7897198373098</v>
      </c>
      <c r="AC191" s="32">
        <f t="shared" si="47"/>
        <v>586.50250909661077</v>
      </c>
      <c r="AD191" s="32">
        <f t="shared" si="47"/>
        <v>546.20465884111786</v>
      </c>
      <c r="AE191" s="32">
        <f t="shared" si="47"/>
        <v>506.3644261581357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310.73517368132394</v>
      </c>
      <c r="D192" s="33">
        <f t="shared" si="48"/>
        <v>313.28770037941757</v>
      </c>
      <c r="E192" s="33">
        <f t="shared" si="48"/>
        <v>315.46689706554679</v>
      </c>
      <c r="F192" s="33">
        <f t="shared" si="48"/>
        <v>317.86351107388646</v>
      </c>
      <c r="G192" s="33">
        <f t="shared" si="48"/>
        <v>320.47580711798304</v>
      </c>
      <c r="H192" s="33">
        <f t="shared" si="48"/>
        <v>323.02251308757582</v>
      </c>
      <c r="I192" s="33">
        <f t="shared" si="48"/>
        <v>325.38427862042806</v>
      </c>
      <c r="J192" s="33">
        <f t="shared" si="48"/>
        <v>327.37874906041145</v>
      </c>
      <c r="K192" s="33">
        <f t="shared" si="48"/>
        <v>321.62627930147272</v>
      </c>
      <c r="L192" s="33">
        <f t="shared" si="48"/>
        <v>315.52276604010672</v>
      </c>
      <c r="M192" s="33">
        <f t="shared" si="48"/>
        <v>308.98237880520287</v>
      </c>
      <c r="N192" s="33">
        <f t="shared" si="48"/>
        <v>304.682888242464</v>
      </c>
      <c r="O192" s="33">
        <f t="shared" si="48"/>
        <v>298.49279841836756</v>
      </c>
      <c r="P192" s="33">
        <f t="shared" si="48"/>
        <v>291.5437672850864</v>
      </c>
      <c r="Q192" s="33">
        <f t="shared" si="48"/>
        <v>285.5229544104684</v>
      </c>
      <c r="R192" s="33">
        <f t="shared" si="48"/>
        <v>279.44978516861011</v>
      </c>
      <c r="S192" s="33">
        <f t="shared" si="48"/>
        <v>273.46828624963086</v>
      </c>
      <c r="T192" s="33">
        <f t="shared" si="48"/>
        <v>266.65784800678938</v>
      </c>
      <c r="U192" s="33">
        <f t="shared" si="48"/>
        <v>241.01643529391379</v>
      </c>
      <c r="V192" s="33">
        <f t="shared" si="48"/>
        <v>214.90394278096724</v>
      </c>
      <c r="W192" s="33">
        <f t="shared" si="48"/>
        <v>189.59622106921734</v>
      </c>
      <c r="X192" s="33">
        <f t="shared" si="48"/>
        <v>163.57711210950879</v>
      </c>
      <c r="Y192" s="33">
        <f t="shared" si="48"/>
        <v>198.01503797705388</v>
      </c>
      <c r="Z192" s="33">
        <f t="shared" si="48"/>
        <v>231.03812049913756</v>
      </c>
      <c r="AA192" s="33">
        <f t="shared" si="48"/>
        <v>216.38509458098434</v>
      </c>
      <c r="AB192" s="33">
        <f t="shared" si="48"/>
        <v>202.08241012810177</v>
      </c>
      <c r="AC192" s="33">
        <f t="shared" si="48"/>
        <v>185.82944137016321</v>
      </c>
      <c r="AD192" s="33">
        <f t="shared" si="48"/>
        <v>169.37767678982701</v>
      </c>
      <c r="AE192" s="33">
        <f t="shared" si="48"/>
        <v>153.16597511794708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267.60519753756125</v>
      </c>
      <c r="D193" s="33">
        <f t="shared" si="49"/>
        <v>270.39512381972992</v>
      </c>
      <c r="E193" s="33">
        <f t="shared" si="49"/>
        <v>272.89151803088868</v>
      </c>
      <c r="F193" s="33">
        <f t="shared" si="49"/>
        <v>275.62408415019678</v>
      </c>
      <c r="G193" s="33">
        <f t="shared" si="49"/>
        <v>278.42223094292962</v>
      </c>
      <c r="H193" s="33">
        <f t="shared" si="49"/>
        <v>281.40164959685336</v>
      </c>
      <c r="I193" s="33">
        <f t="shared" si="49"/>
        <v>283.90768816595352</v>
      </c>
      <c r="J193" s="33">
        <f t="shared" si="49"/>
        <v>286.05351156041149</v>
      </c>
      <c r="K193" s="33">
        <f t="shared" si="49"/>
        <v>280.88729214484664</v>
      </c>
      <c r="L193" s="33">
        <f t="shared" si="49"/>
        <v>275.27650290508228</v>
      </c>
      <c r="M193" s="33">
        <f t="shared" si="49"/>
        <v>269.79133034679933</v>
      </c>
      <c r="N193" s="33">
        <f t="shared" si="49"/>
        <v>265.13418280096636</v>
      </c>
      <c r="O193" s="33">
        <f t="shared" si="49"/>
        <v>259.54458508368424</v>
      </c>
      <c r="P193" s="33">
        <f t="shared" si="49"/>
        <v>253.8969805970741</v>
      </c>
      <c r="Q193" s="33">
        <f t="shared" si="49"/>
        <v>248.69024578448239</v>
      </c>
      <c r="R193" s="33">
        <f t="shared" si="49"/>
        <v>243.25451098368691</v>
      </c>
      <c r="S193" s="33">
        <f t="shared" si="49"/>
        <v>237.8552242147268</v>
      </c>
      <c r="T193" s="33">
        <f t="shared" si="49"/>
        <v>232.24143550678943</v>
      </c>
      <c r="U193" s="33">
        <f t="shared" si="49"/>
        <v>207.38220435993273</v>
      </c>
      <c r="V193" s="33">
        <f t="shared" si="49"/>
        <v>181.94621718603483</v>
      </c>
      <c r="W193" s="33">
        <f t="shared" si="49"/>
        <v>157.16204714222616</v>
      </c>
      <c r="X193" s="33">
        <f t="shared" si="49"/>
        <v>132.14496878549292</v>
      </c>
      <c r="Y193" s="33">
        <f t="shared" si="49"/>
        <v>167.23957696639562</v>
      </c>
      <c r="Z193" s="33">
        <f t="shared" si="49"/>
        <v>201.98459151774145</v>
      </c>
      <c r="AA193" s="33">
        <f t="shared" si="49"/>
        <v>189.7830618866976</v>
      </c>
      <c r="AB193" s="33">
        <f t="shared" si="49"/>
        <v>177.39566463174313</v>
      </c>
      <c r="AC193" s="33">
        <f t="shared" si="49"/>
        <v>163.01855433252845</v>
      </c>
      <c r="AD193" s="33">
        <f t="shared" si="49"/>
        <v>148.56833571983381</v>
      </c>
      <c r="AE193" s="33">
        <f t="shared" si="49"/>
        <v>134.1181171071392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33.86445871152511</v>
      </c>
      <c r="D194" s="94">
        <f>+'CO2'!D194+'abs CO2'!D194+'CH4'!D194*PCG!$C$5+N2O!D194*PCG!$C$6+HFC!D194+PFC!D194+'SF6'!D194</f>
        <v>34.350542683490033</v>
      </c>
      <c r="E194" s="94">
        <f>+'CO2'!E194+'abs CO2'!E194+'CH4'!E194*PCG!$C$5+N2O!E194*PCG!$C$6+HFC!E194+PFC!E194+'SF6'!E194</f>
        <v>34.534764016063733</v>
      </c>
      <c r="F194" s="94">
        <f>+'CO2'!F194+'abs CO2'!F194+'CH4'!F194*PCG!$C$5+N2O!F194*PCG!$C$6+HFC!F194+PFC!F194+'SF6'!F194</f>
        <v>34.946777921418565</v>
      </c>
      <c r="G194" s="94">
        <f>+'CO2'!G194+'abs CO2'!G194+'CH4'!G194*PCG!$C$5+N2O!G194*PCG!$C$6+HFC!G194+PFC!G194+'SF6'!G194</f>
        <v>35.415944885236236</v>
      </c>
      <c r="H194" s="94">
        <f>+'CO2'!H194+'abs CO2'!H194+'CH4'!H194*PCG!$C$5+N2O!H194*PCG!$C$6+HFC!H194+PFC!H194+'SF6'!H194</f>
        <v>36.057908304002048</v>
      </c>
      <c r="I194" s="94">
        <f>+'CO2'!I194+'abs CO2'!I194+'CH4'!I194*PCG!$C$5+N2O!I194*PCG!$C$6+HFC!I194+PFC!I194+'SF6'!I194</f>
        <v>36.217968928968574</v>
      </c>
      <c r="J194" s="94">
        <f>+'CO2'!J194+'abs CO2'!J194+'CH4'!J194*PCG!$C$5+N2O!J194*PCG!$C$6+HFC!J194+PFC!J194+'SF6'!J194</f>
        <v>36.009244855763086</v>
      </c>
      <c r="K194" s="94">
        <f>+'CO2'!K194+'abs CO2'!K194+'CH4'!K194*PCG!$C$5+N2O!K194*PCG!$C$6+HFC!K194+PFC!K194+'SF6'!K194</f>
        <v>34.111390758823227</v>
      </c>
      <c r="L194" s="94">
        <f>+'CO2'!L194+'abs CO2'!L194+'CH4'!L194*PCG!$C$5+N2O!L194*PCG!$C$6+HFC!L194+PFC!L194+'SF6'!L194</f>
        <v>31.791661003588999</v>
      </c>
      <c r="M194" s="94">
        <f>+'CO2'!M194+'abs CO2'!M194+'CH4'!M194*PCG!$C$5+N2O!M194*PCG!$C$6+HFC!M194+PFC!M194+'SF6'!M194</f>
        <v>29.62035892713979</v>
      </c>
      <c r="N194" s="94">
        <f>+'CO2'!N194+'abs CO2'!N194+'CH4'!N194*PCG!$C$5+N2O!N194*PCG!$C$6+HFC!N194+PFC!N194+'SF6'!N194</f>
        <v>28.300007513896109</v>
      </c>
      <c r="O194" s="94">
        <f>+'CO2'!O194+'abs CO2'!O194+'CH4'!O194*PCG!$C$5+N2O!O194*PCG!$C$6+HFC!O194+PFC!O194+'SF6'!O194</f>
        <v>26.070244131110865</v>
      </c>
      <c r="P194" s="94">
        <f>+'CO2'!P194+'abs CO2'!P194+'CH4'!P194*PCG!$C$5+N2O!P194*PCG!$C$6+HFC!P194+PFC!P194+'SF6'!P194</f>
        <v>23.80562270131799</v>
      </c>
      <c r="Q194" s="94">
        <f>+'CO2'!Q194+'abs CO2'!Q194+'CH4'!Q194*PCG!$C$5+N2O!Q194*PCG!$C$6+HFC!Q194+PFC!Q194+'SF6'!Q194</f>
        <v>22.005128225305214</v>
      </c>
      <c r="R194" s="94">
        <f>+'CO2'!R194+'abs CO2'!R194+'CH4'!R194*PCG!$C$5+N2O!R194*PCG!$C$6+HFC!R194+PFC!R194+'SF6'!R194</f>
        <v>19.99899769956729</v>
      </c>
      <c r="S194" s="94">
        <f>+'CO2'!S194+'abs CO2'!S194+'CH4'!S194*PCG!$C$5+N2O!S194*PCG!$C$6+HFC!S194+PFC!S194+'SF6'!S194</f>
        <v>18.052783965106624</v>
      </c>
      <c r="T194" s="94">
        <f>+'CO2'!T194+'abs CO2'!T194+'CH4'!T194*PCG!$C$5+N2O!T194*PCG!$C$6+HFC!T194+PFC!T194+'SF6'!T194</f>
        <v>15.915640092238666</v>
      </c>
      <c r="U194" s="94">
        <f>+'CO2'!U194+'abs CO2'!U194+'CH4'!U194*PCG!$C$5+N2O!U194*PCG!$C$6+HFC!U194+PFC!U194+'SF6'!U194</f>
        <v>14.375432476842779</v>
      </c>
      <c r="V194" s="94">
        <f>+'CO2'!V194+'abs CO2'!V194+'CH4'!V194*PCG!$C$5+N2O!V194*PCG!$C$6+HFC!V194+PFC!V194+'SF6'!V194</f>
        <v>12.255114621967826</v>
      </c>
      <c r="W194" s="94">
        <f>+'CO2'!W194+'abs CO2'!W194+'CH4'!W194*PCG!$C$5+N2O!W194*PCG!$C$6+HFC!W194+PFC!W194+'SF6'!W194</f>
        <v>10.784182775493969</v>
      </c>
      <c r="X194" s="94">
        <f>+'CO2'!X194+'abs CO2'!X194+'CH4'!X194*PCG!$C$5+N2O!X194*PCG!$C$6+HFC!X194+PFC!X194+'SF6'!X194</f>
        <v>9.0788222729851284</v>
      </c>
      <c r="Y194" s="94">
        <f>+'CO2'!Y194+'abs CO2'!Y194+'CH4'!Y194*PCG!$C$5+N2O!Y194*PCG!$C$6+HFC!Y194+PFC!Y194+'SF6'!Y194</f>
        <v>12.891966751657616</v>
      </c>
      <c r="Z194" s="94">
        <f>+'CO2'!Z194+'abs CO2'!Z194+'CH4'!Z194*PCG!$C$5+N2O!Z194*PCG!$C$6+HFC!Z194+PFC!Z194+'SF6'!Z194</f>
        <v>16.550175713481423</v>
      </c>
      <c r="AA194" s="94">
        <f>+'CO2'!AA194+'abs CO2'!AA194+'CH4'!AA194*PCG!$C$5+N2O!AA194*PCG!$C$6+HFC!AA194+PFC!AA194+'SF6'!AA194</f>
        <v>15.355241500321593</v>
      </c>
      <c r="AB194" s="94">
        <f>+'CO2'!AB194+'abs CO2'!AB194+'CH4'!AB194*PCG!$C$5+N2O!AB194*PCG!$C$6+HFC!AB194+PFC!AB194+'SF6'!AB194</f>
        <v>13.886159282598099</v>
      </c>
      <c r="AC194" s="94">
        <f>+'CO2'!AC194+'abs CO2'!AC194+'CH4'!AC194*PCG!$C$5+N2O!AC194*PCG!$C$6+HFC!AC194+PFC!AC194+'SF6'!AC194</f>
        <v>12.691700540843872</v>
      </c>
      <c r="AD194" s="94">
        <f>+'CO2'!AD194+'abs CO2'!AD194+'CH4'!AD194*PCG!$C$5+N2O!AD194*PCG!$C$6+HFC!AD194+PFC!AD194+'SF6'!AD194</f>
        <v>11.543610248020247</v>
      </c>
      <c r="AE194" s="94">
        <f>+'CO2'!AE194+'abs CO2'!AE194+'CH4'!AE194*PCG!$C$5+N2O!AE194*PCG!$C$6+HFC!AE194+PFC!AE194+'SF6'!AE194</f>
        <v>10.395519955196621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233.74073882603616</v>
      </c>
      <c r="D195" s="33">
        <f t="shared" si="50"/>
        <v>236.04458113623988</v>
      </c>
      <c r="E195" s="33">
        <f t="shared" si="50"/>
        <v>238.35675401482496</v>
      </c>
      <c r="F195" s="33">
        <f t="shared" si="50"/>
        <v>240.67730622877824</v>
      </c>
      <c r="G195" s="33">
        <f t="shared" si="50"/>
        <v>243.00628605769339</v>
      </c>
      <c r="H195" s="33">
        <f t="shared" si="50"/>
        <v>245.34374129285129</v>
      </c>
      <c r="I195" s="33">
        <f t="shared" si="50"/>
        <v>247.68971923698493</v>
      </c>
      <c r="J195" s="33">
        <f t="shared" si="50"/>
        <v>250.04426670464841</v>
      </c>
      <c r="K195" s="33">
        <f t="shared" si="50"/>
        <v>246.77590138602341</v>
      </c>
      <c r="L195" s="33">
        <f t="shared" si="50"/>
        <v>243.4848419014933</v>
      </c>
      <c r="M195" s="33">
        <f t="shared" si="50"/>
        <v>240.17097141965957</v>
      </c>
      <c r="N195" s="33">
        <f t="shared" si="50"/>
        <v>236.83417528707025</v>
      </c>
      <c r="O195" s="33">
        <f t="shared" si="50"/>
        <v>233.47434095257336</v>
      </c>
      <c r="P195" s="33">
        <f t="shared" si="50"/>
        <v>230.09135789575612</v>
      </c>
      <c r="Q195" s="33">
        <f t="shared" si="50"/>
        <v>226.68511755917717</v>
      </c>
      <c r="R195" s="33">
        <f t="shared" si="50"/>
        <v>223.25551328411962</v>
      </c>
      <c r="S195" s="33">
        <f t="shared" si="50"/>
        <v>219.80244024962019</v>
      </c>
      <c r="T195" s="33">
        <f t="shared" si="50"/>
        <v>216.32579541455075</v>
      </c>
      <c r="U195" s="33">
        <f t="shared" si="50"/>
        <v>193.00677188308995</v>
      </c>
      <c r="V195" s="33">
        <f t="shared" si="50"/>
        <v>169.69110256406699</v>
      </c>
      <c r="W195" s="33">
        <f t="shared" si="50"/>
        <v>146.37786436673218</v>
      </c>
      <c r="X195" s="33">
        <f t="shared" si="50"/>
        <v>123.0661465125078</v>
      </c>
      <c r="Y195" s="33">
        <f t="shared" si="50"/>
        <v>154.34761021473801</v>
      </c>
      <c r="Z195" s="33">
        <f t="shared" si="50"/>
        <v>185.43441580426003</v>
      </c>
      <c r="AA195" s="33">
        <f t="shared" si="50"/>
        <v>174.427820386376</v>
      </c>
      <c r="AB195" s="33">
        <f t="shared" si="50"/>
        <v>163.50950534914503</v>
      </c>
      <c r="AC195" s="33">
        <f t="shared" si="50"/>
        <v>150.32685379168458</v>
      </c>
      <c r="AD195" s="33">
        <f t="shared" si="50"/>
        <v>137.02472547181355</v>
      </c>
      <c r="AE195" s="33">
        <f t="shared" si="50"/>
        <v>123.72259715194257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90.214185545224439</v>
      </c>
      <c r="D196" s="94">
        <f>+'CO2'!D196+'abs CO2'!D196+'CH4'!D196*PCG!$C$5+N2O!D196*PCG!$C$6+HFC!D196+PFC!D196+'SF6'!D196</f>
        <v>90.525939162130641</v>
      </c>
      <c r="E196" s="94">
        <f>+'CO2'!E196+'abs CO2'!E196+'CH4'!E196*PCG!$C$5+N2O!E196*PCG!$C$6+HFC!E196+PFC!E196+'SF6'!E196</f>
        <v>90.832123446190124</v>
      </c>
      <c r="F196" s="94">
        <f>+'CO2'!F196+'abs CO2'!F196+'CH4'!F196*PCG!$C$5+N2O!F196*PCG!$C$6+HFC!F196+PFC!F196+'SF6'!F196</f>
        <v>91.132779444586831</v>
      </c>
      <c r="G196" s="94">
        <f>+'CO2'!G196+'abs CO2'!G196+'CH4'!G196*PCG!$C$5+N2O!G196*PCG!$C$6+HFC!G196+PFC!G196+'SF6'!G196</f>
        <v>91.427947663491764</v>
      </c>
      <c r="H196" s="94">
        <f>+'CO2'!H196+'abs CO2'!H196+'CH4'!H196*PCG!$C$5+N2O!H196*PCG!$C$6+HFC!H196+PFC!H196+'SF6'!H196</f>
        <v>91.7176680759367</v>
      </c>
      <c r="I196" s="94">
        <f>+'CO2'!I196+'abs CO2'!I196+'CH4'!I196*PCG!$C$5+N2O!I196*PCG!$C$6+HFC!I196+PFC!I196+'SF6'!I196</f>
        <v>92.001980129538694</v>
      </c>
      <c r="J196" s="94">
        <f>+'CO2'!J196+'abs CO2'!J196+'CH4'!J196*PCG!$C$5+N2O!J196*PCG!$C$6+HFC!J196+PFC!J196+'SF6'!J196</f>
        <v>92.280922754077906</v>
      </c>
      <c r="K196" s="94">
        <f>+'CO2'!K196+'abs CO2'!K196+'CH4'!K196*PCG!$C$5+N2O!K196*PCG!$C$6+HFC!K196+PFC!K196+'SF6'!K196</f>
        <v>91.507018462513287</v>
      </c>
      <c r="L196" s="94">
        <f>+'CO2'!L196+'abs CO2'!L196+'CH4'!L196*PCG!$C$5+N2O!L196*PCG!$C$6+HFC!L196+PFC!L196+'SF6'!L196</f>
        <v>90.738683434608987</v>
      </c>
      <c r="M196" s="94">
        <f>+'CO2'!M196+'abs CO2'!M196+'CH4'!M196*PCG!$C$5+N2O!M196*PCG!$C$6+HFC!M196+PFC!M196+'SF6'!M196</f>
        <v>89.975870118091976</v>
      </c>
      <c r="N196" s="94">
        <f>+'CO2'!N196+'abs CO2'!N196+'CH4'!N196*PCG!$C$5+N2O!N196*PCG!$C$6+HFC!N196+PFC!N196+'SF6'!N196</f>
        <v>89.218531535830863</v>
      </c>
      <c r="O196" s="94">
        <f>+'CO2'!O196+'abs CO2'!O196+'CH4'!O196*PCG!$C$5+N2O!O196*PCG!$C$6+HFC!O196+PFC!O196+'SF6'!O196</f>
        <v>88.466621277272878</v>
      </c>
      <c r="P196" s="94">
        <f>+'CO2'!P196+'abs CO2'!P196+'CH4'!P196*PCG!$C$5+N2O!P196*PCG!$C$6+HFC!P196+PFC!P196+'SF6'!P196</f>
        <v>87.720093490035083</v>
      </c>
      <c r="Q196" s="94">
        <f>+'CO2'!Q196+'abs CO2'!Q196+'CH4'!Q196*PCG!$C$5+N2O!Q196*PCG!$C$6+HFC!Q196+PFC!Q196+'SF6'!Q196</f>
        <v>86.978902871644635</v>
      </c>
      <c r="R196" s="94">
        <f>+'CO2'!R196+'abs CO2'!R196+'CH4'!R196*PCG!$C$5+N2O!R196*PCG!$C$6+HFC!R196+PFC!R196+'SF6'!R196</f>
        <v>86.243004661427619</v>
      </c>
      <c r="S196" s="94">
        <f>+'CO2'!S196+'abs CO2'!S196+'CH4'!S196*PCG!$C$5+N2O!S196*PCG!$C$6+HFC!S196+PFC!S196+'SF6'!S196</f>
        <v>85.512354632540138</v>
      </c>
      <c r="T196" s="94">
        <f>+'CO2'!T196+'abs CO2'!T196+'CH4'!T196*PCG!$C$5+N2O!T196*PCG!$C$6+HFC!T196+PFC!T196+'SF6'!T196</f>
        <v>84.786909084142465</v>
      </c>
      <c r="U196" s="94">
        <f>+'CO2'!U196+'abs CO2'!U196+'CH4'!U196*PCG!$C$5+N2O!U196*PCG!$C$6+HFC!U196+PFC!U196+'SF6'!U196</f>
        <v>74.583041862746086</v>
      </c>
      <c r="V196" s="94">
        <f>+'CO2'!V196+'abs CO2'!V196+'CH4'!V196*PCG!$C$5+N2O!V196*PCG!$C$6+HFC!V196+PFC!V196+'SF6'!V196</f>
        <v>64.482701656357804</v>
      </c>
      <c r="W196" s="94">
        <f>+'CO2'!W196+'abs CO2'!W196+'CH4'!W196*PCG!$C$5+N2O!W196*PCG!$C$6+HFC!W196+PFC!W196+'SF6'!W196</f>
        <v>54.485108237224409</v>
      </c>
      <c r="X196" s="94">
        <f>+'CO2'!X196+'abs CO2'!X196+'CH4'!X196*PCG!$C$5+N2O!X196*PCG!$C$6+HFC!X196+PFC!X196+'SF6'!X196</f>
        <v>44.589490919563026</v>
      </c>
      <c r="Y196" s="94">
        <f>+'CO2'!Y196+'abs CO2'!Y196+'CH4'!Y196*PCG!$C$5+N2O!Y196*PCG!$C$6+HFC!Y196+PFC!Y196+'SF6'!Y196</f>
        <v>64.961528645963199</v>
      </c>
      <c r="Z196" s="94">
        <f>+'CO2'!Z196+'abs CO2'!Z196+'CH4'!Z196*PCG!$C$5+N2O!Z196*PCG!$C$6+HFC!Z196+PFC!Z196+'SF6'!Z196</f>
        <v>85.120721925796644</v>
      </c>
      <c r="AA196" s="94">
        <f>+'CO2'!AA196+'abs CO2'!AA196+'CH4'!AA196*PCG!$C$5+N2O!AA196*PCG!$C$6+HFC!AA196+PFC!AA196+'SF6'!AA196</f>
        <v>76.366735930955414</v>
      </c>
      <c r="AB196" s="94">
        <f>+'CO2'!AB196+'abs CO2'!AB196+'CH4'!AB196*PCG!$C$5+N2O!AB196*PCG!$C$6+HFC!AB196+PFC!AB196+'SF6'!AB196</f>
        <v>67.701290745405799</v>
      </c>
      <c r="AC196" s="94">
        <f>+'CO2'!AC196+'abs CO2'!AC196+'CH4'!AC196*PCG!$C$5+N2O!AC196*PCG!$C$6+HFC!AC196+PFC!AC196+'SF6'!AC196</f>
        <v>61.76238184911692</v>
      </c>
      <c r="AD196" s="94">
        <f>+'CO2'!AD196+'abs CO2'!AD196+'CH4'!AD196*PCG!$C$5+N2O!AD196*PCG!$C$6+HFC!AD196+PFC!AD196+'SF6'!AD196</f>
        <v>56.175361352183394</v>
      </c>
      <c r="AE196" s="94">
        <f>+'CO2'!AE196+'abs CO2'!AE196+'CH4'!AE196*PCG!$C$5+N2O!AE196*PCG!$C$6+HFC!AE196+PFC!AE196+'SF6'!AE196</f>
        <v>50.588340855249868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35.875750792790015</v>
      </c>
      <c r="D197" s="94">
        <f>+'CO2'!D197+'abs CO2'!D197+'CH4'!D197*PCG!$C$5+N2O!D197*PCG!$C$6+HFC!D197+PFC!D197+'SF6'!D197</f>
        <v>36.492584103717171</v>
      </c>
      <c r="E197" s="94">
        <f>+'CO2'!E197+'abs CO2'!E197+'CH4'!E197*PCG!$C$5+N2O!E197*PCG!$C$6+HFC!E197+PFC!E197+'SF6'!E197</f>
        <v>37.115223041827029</v>
      </c>
      <c r="F197" s="94">
        <f>+'CO2'!F197+'abs CO2'!F197+'CH4'!F197*PCG!$C$5+N2O!F197*PCG!$C$6+HFC!F197+PFC!F197+'SF6'!F197</f>
        <v>37.74367192681526</v>
      </c>
      <c r="G197" s="94">
        <f>+'CO2'!G197+'abs CO2'!G197+'CH4'!G197*PCG!$C$5+N2O!G197*PCG!$C$6+HFC!G197+PFC!G197+'SF6'!G197</f>
        <v>38.377935103447541</v>
      </c>
      <c r="H197" s="94">
        <f>+'CO2'!H197+'abs CO2'!H197+'CH4'!H197*PCG!$C$5+N2O!H197*PCG!$C$6+HFC!H197+PFC!H197+'SF6'!H197</f>
        <v>39.018016937100001</v>
      </c>
      <c r="I197" s="94">
        <f>+'CO2'!I197+'abs CO2'!I197+'CH4'!I197*PCG!$C$5+N2O!I197*PCG!$C$6+HFC!I197+PFC!I197+'SF6'!I197</f>
        <v>39.66392180972634</v>
      </c>
      <c r="J197" s="94">
        <f>+'CO2'!J197+'abs CO2'!J197+'CH4'!J197*PCG!$C$5+N2O!J197*PCG!$C$6+HFC!J197+PFC!J197+'SF6'!J197</f>
        <v>40.315654116208258</v>
      </c>
      <c r="K197" s="94">
        <f>+'CO2'!K197+'abs CO2'!K197+'CH4'!K197*PCG!$C$5+N2O!K197*PCG!$C$6+HFC!K197+PFC!K197+'SF6'!K197</f>
        <v>39.752069293846368</v>
      </c>
      <c r="L197" s="94">
        <f>+'CO2'!L197+'abs CO2'!L197+'CH4'!L197*PCG!$C$5+N2O!L197*PCG!$C$6+HFC!L197+PFC!L197+'SF6'!L197</f>
        <v>39.174782131070003</v>
      </c>
      <c r="M197" s="94">
        <f>+'CO2'!M197+'abs CO2'!M197+'CH4'!M197*PCG!$C$5+N2O!M197*PCG!$C$6+HFC!M197+PFC!M197+'SF6'!M197</f>
        <v>38.583751869397048</v>
      </c>
      <c r="N197" s="94">
        <f>+'CO2'!N197+'abs CO2'!N197+'CH4'!N197*PCG!$C$5+N2O!N197*PCG!$C$6+HFC!N197+PFC!N197+'SF6'!N197</f>
        <v>37.978938671197206</v>
      </c>
      <c r="O197" s="94">
        <f>+'CO2'!O197+'abs CO2'!O197+'CH4'!O197*PCG!$C$5+N2O!O197*PCG!$C$6+HFC!O197+PFC!O197+'SF6'!O197</f>
        <v>37.360303581394881</v>
      </c>
      <c r="P197" s="94">
        <f>+'CO2'!P197+'abs CO2'!P197+'CH4'!P197*PCG!$C$5+N2O!P197*PCG!$C$6+HFC!P197+PFC!P197+'SF6'!P197</f>
        <v>36.727808491417363</v>
      </c>
      <c r="Q197" s="94">
        <f>+'CO2'!Q197+'abs CO2'!Q197+'CH4'!Q197*PCG!$C$5+N2O!Q197*PCG!$C$6+HFC!Q197+PFC!Q197+'SF6'!Q197</f>
        <v>36.081416105220711</v>
      </c>
      <c r="R197" s="94">
        <f>+'CO2'!R197+'abs CO2'!R197+'CH4'!R197*PCG!$C$5+N2O!R197*PCG!$C$6+HFC!R197+PFC!R197+'SF6'!R197</f>
        <v>35.421089907241196</v>
      </c>
      <c r="S197" s="94">
        <f>+'CO2'!S197+'abs CO2'!S197+'CH4'!S197*PCG!$C$5+N2O!S197*PCG!$C$6+HFC!S197+PFC!S197+'SF6'!S197</f>
        <v>34.746794132132933</v>
      </c>
      <c r="T197" s="94">
        <f>+'CO2'!T197+'abs CO2'!T197+'CH4'!T197*PCG!$C$5+N2O!T197*PCG!$C$6+HFC!T197+PFC!T197+'SF6'!T197</f>
        <v>34.058493736165502</v>
      </c>
      <c r="U197" s="94">
        <f>+'CO2'!U197+'abs CO2'!U197+'CH4'!U197*PCG!$C$5+N2O!U197*PCG!$C$6+HFC!U197+PFC!U197+'SF6'!U197</f>
        <v>33.801283050755963</v>
      </c>
      <c r="V197" s="94">
        <f>+'CO2'!V197+'abs CO2'!V197+'CH4'!V197*PCG!$C$5+N2O!V197*PCG!$C$6+HFC!V197+PFC!V197+'SF6'!V197</f>
        <v>33.536686178260581</v>
      </c>
      <c r="W197" s="94">
        <f>+'CO2'!W197+'abs CO2'!W197+'CH4'!W197*PCG!$C$5+N2O!W197*PCG!$C$6+HFC!W197+PFC!W197+'SF6'!W197</f>
        <v>33.26468328753176</v>
      </c>
      <c r="X197" s="94">
        <f>+'CO2'!X197+'abs CO2'!X197+'CH4'!X197*PCG!$C$5+N2O!X197*PCG!$C$6+HFC!X197+PFC!X197+'SF6'!X197</f>
        <v>32.985254938619626</v>
      </c>
      <c r="Y197" s="94">
        <f>+'CO2'!Y197+'abs CO2'!Y197+'CH4'!Y197*PCG!$C$5+N2O!Y197*PCG!$C$6+HFC!Y197+PFC!Y197+'SF6'!Y197</f>
        <v>34.73734695661323</v>
      </c>
      <c r="Z197" s="94">
        <f>+'CO2'!Z197+'abs CO2'!Z197+'CH4'!Z197*PCG!$C$5+N2O!Z197*PCG!$C$6+HFC!Z197+PFC!Z197+'SF6'!Z197</f>
        <v>36.511862438131878</v>
      </c>
      <c r="AA197" s="94">
        <f>+'CO2'!AA197+'abs CO2'!AA197+'CH4'!AA197*PCG!$C$5+N2O!AA197*PCG!$C$6+HFC!AA197+PFC!AA197+'SF6'!AA197</f>
        <v>32.906054363906186</v>
      </c>
      <c r="AB197" s="94">
        <f>+'CO2'!AB197+'abs CO2'!AB197+'CH4'!AB197*PCG!$C$5+N2O!AB197*PCG!$C$6+HFC!AB197+PFC!AB197+'SF6'!AB197</f>
        <v>29.244502974052146</v>
      </c>
      <c r="AC197" s="94">
        <f>+'CO2'!AC197+'abs CO2'!AC197+'CH4'!AC197*PCG!$C$5+N2O!AC197*PCG!$C$6+HFC!AC197+PFC!AC197+'SF6'!AC197</f>
        <v>25.461450923634811</v>
      </c>
      <c r="AD197" s="94">
        <f>+'CO2'!AD197+'abs CO2'!AD197+'CH4'!AD197*PCG!$C$5+N2O!AD197*PCG!$C$6+HFC!AD197+PFC!AD197+'SF6'!AD197</f>
        <v>21.467912858879924</v>
      </c>
      <c r="AE197" s="94">
        <f>+'CO2'!AE197+'abs CO2'!AE197+'CH4'!AE197*PCG!$C$5+N2O!AE197*PCG!$C$6+HFC!AE197+PFC!AE197+'SF6'!AE197</f>
        <v>17.47437479412504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26.694822446470635</v>
      </c>
      <c r="D198" s="94">
        <f>+'CO2'!D198+'abs CO2'!D198+'CH4'!D198*PCG!$C$5+N2O!D198*PCG!$C$6+HFC!D198+PFC!D198+'SF6'!D198</f>
        <v>26.961975328305599</v>
      </c>
      <c r="E198" s="94">
        <f>+'CO2'!E198+'abs CO2'!E198+'CH4'!E198*PCG!$C$5+N2O!E198*PCG!$C$6+HFC!E198+PFC!E198+'SF6'!E198</f>
        <v>27.229750727950268</v>
      </c>
      <c r="F198" s="94">
        <f>+'CO2'!F198+'abs CO2'!F198+'CH4'!F198*PCG!$C$5+N2O!F198*PCG!$C$6+HFC!F198+PFC!F198+'SF6'!F198</f>
        <v>27.498148990299669</v>
      </c>
      <c r="G198" s="94">
        <f>+'CO2'!G198+'abs CO2'!G198+'CH4'!G198*PCG!$C$5+N2O!G198*PCG!$C$6+HFC!G198+PFC!G198+'SF6'!G198</f>
        <v>27.767170457979262</v>
      </c>
      <c r="H198" s="94">
        <f>+'CO2'!H198+'abs CO2'!H198+'CH4'!H198*PCG!$C$5+N2O!H198*PCG!$C$6+HFC!H198+PFC!H198+'SF6'!H198</f>
        <v>28.036815471364001</v>
      </c>
      <c r="I198" s="94">
        <f>+'CO2'!I198+'abs CO2'!I198+'CH4'!I198*PCG!$C$5+N2O!I198*PCG!$C$6+HFC!I198+PFC!I198+'SF6'!I198</f>
        <v>28.307084368596975</v>
      </c>
      <c r="J198" s="94">
        <f>+'CO2'!J198+'abs CO2'!J198+'CH4'!J198*PCG!$C$5+N2O!J198*PCG!$C$6+HFC!J198+PFC!J198+'SF6'!J198</f>
        <v>28.577977485607946</v>
      </c>
      <c r="K198" s="94">
        <f>+'CO2'!K198+'abs CO2'!K198+'CH4'!K198*PCG!$C$5+N2O!K198*PCG!$C$6+HFC!K198+PFC!K198+'SF6'!K198</f>
        <v>27.215359338186808</v>
      </c>
      <c r="L198" s="94">
        <f>+'CO2'!L198+'abs CO2'!L198+'CH4'!L198*PCG!$C$5+N2O!L198*PCG!$C$6+HFC!L198+PFC!L198+'SF6'!L198</f>
        <v>25.84912822131588</v>
      </c>
      <c r="M198" s="94">
        <f>+'CO2'!M198+'abs CO2'!M198+'CH4'!M198*PCG!$C$5+N2O!M198*PCG!$C$6+HFC!M198+PFC!M198+'SF6'!M198</f>
        <v>24.479281578494309</v>
      </c>
      <c r="N198" s="94">
        <f>+'CO2'!N198+'abs CO2'!N198+'CH4'!N198*PCG!$C$5+N2O!N198*PCG!$C$6+HFC!N198+PFC!N198+'SF6'!N198</f>
        <v>23.105816870266676</v>
      </c>
      <c r="O198" s="94">
        <f>+'CO2'!O198+'abs CO2'!O198+'CH4'!O198*PCG!$C$5+N2O!O198*PCG!$C$6+HFC!O198+PFC!O198+'SF6'!O198</f>
        <v>21.728731574068121</v>
      </c>
      <c r="P198" s="94">
        <f>+'CO2'!P198+'abs CO2'!P198+'CH4'!P198*PCG!$C$5+N2O!P198*PCG!$C$6+HFC!P198+PFC!P198+'SF6'!P198</f>
        <v>20.348023184071515</v>
      </c>
      <c r="Q198" s="94">
        <f>+'CO2'!Q198+'abs CO2'!Q198+'CH4'!Q198*PCG!$C$5+N2O!Q198*PCG!$C$6+HFC!Q198+PFC!Q198+'SF6'!Q198</f>
        <v>18.963689211037199</v>
      </c>
      <c r="R198" s="94">
        <f>+'CO2'!R198+'abs CO2'!R198+'CH4'!R198*PCG!$C$5+N2O!R198*PCG!$C$6+HFC!R198+PFC!R198+'SF6'!R198</f>
        <v>17.575727182164631</v>
      </c>
      <c r="S198" s="94">
        <f>+'CO2'!S198+'abs CO2'!S198+'CH4'!S198*PCG!$C$5+N2O!S198*PCG!$C$6+HFC!S198+PFC!S198+'SF6'!S198</f>
        <v>16.184134640946464</v>
      </c>
      <c r="T198" s="94">
        <f>+'CO2'!T198+'abs CO2'!T198+'CH4'!T198*PCG!$C$5+N2O!T198*PCG!$C$6+HFC!T198+PFC!T198+'SF6'!T198</f>
        <v>14.788909147024592</v>
      </c>
      <c r="U198" s="94">
        <f>+'CO2'!U198+'abs CO2'!U198+'CH4'!U198*PCG!$C$5+N2O!U198*PCG!$C$6+HFC!U198+PFC!U198+'SF6'!U198</f>
        <v>11.745777147528317</v>
      </c>
      <c r="V198" s="94">
        <f>+'CO2'!V198+'abs CO2'!V198+'CH4'!V198*PCG!$C$5+N2O!V198*PCG!$C$6+HFC!V198+PFC!V198+'SF6'!V198</f>
        <v>8.6947792266836643</v>
      </c>
      <c r="W198" s="94">
        <f>+'CO2'!W198+'abs CO2'!W198+'CH4'!W198*PCG!$C$5+N2O!W198*PCG!$C$6+HFC!W198+PFC!W198+'SF6'!W198</f>
        <v>5.6359102636599046</v>
      </c>
      <c r="X198" s="94">
        <f>+'CO2'!X198+'abs CO2'!X198+'CH4'!X198*PCG!$C$5+N2O!X198*PCG!$C$6+HFC!X198+PFC!X198+'SF6'!X198</f>
        <v>2.5691651709847227</v>
      </c>
      <c r="Y198" s="94">
        <f>+'CO2'!Y198+'abs CO2'!Y198+'CH4'!Y198*PCG!$C$5+N2O!Y198*PCG!$C$6+HFC!Y198+PFC!Y198+'SF6'!Y198</f>
        <v>4.1513999554164194</v>
      </c>
      <c r="Z198" s="94">
        <f>+'CO2'!Z198+'abs CO2'!Z198+'CH4'!Z198*PCG!$C$5+N2O!Z198*PCG!$C$6+HFC!Z198+PFC!Z198+'SF6'!Z198</f>
        <v>5.7376823879796932</v>
      </c>
      <c r="AA198" s="94">
        <f>+'CO2'!AA198+'abs CO2'!AA198+'CH4'!AA198*PCG!$C$5+N2O!AA198*PCG!$C$6+HFC!AA198+PFC!AA198+'SF6'!AA198</f>
        <v>5.2772338636476599</v>
      </c>
      <c r="AB198" s="94">
        <f>+'CO2'!AB198+'abs CO2'!AB198+'CH4'!AB198*PCG!$C$5+N2O!AB198*PCG!$C$6+HFC!AB198+PFC!AB198+'SF6'!AB198</f>
        <v>4.8155916893320976</v>
      </c>
      <c r="AC198" s="94">
        <f>+'CO2'!AC198+'abs CO2'!AC198+'CH4'!AC198*PCG!$C$5+N2O!AC198*PCG!$C$6+HFC!AC198+PFC!AC198+'SF6'!AC198</f>
        <v>4.7711636724082309</v>
      </c>
      <c r="AD198" s="94">
        <f>+'CO2'!AD198+'abs CO2'!AD198+'CH4'!AD198*PCG!$C$5+N2O!AD198*PCG!$C$6+HFC!AD198+PFC!AD198+'SF6'!AD198</f>
        <v>4.7205812537124894</v>
      </c>
      <c r="AE198" s="94">
        <f>+'CO2'!AE198+'abs CO2'!AE198+'CH4'!AE198*PCG!$C$5+N2O!AE198*PCG!$C$6+HFC!AE198+PFC!AE198+'SF6'!AE198</f>
        <v>4.6699988350167487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41.754637959099085</v>
      </c>
      <c r="D199" s="94">
        <f>+'CO2'!D199+'abs CO2'!D199+'CH4'!D199*PCG!$C$5+N2O!D199*PCG!$C$6+HFC!D199+PFC!D199+'SF6'!D199</f>
        <v>42.517731349392712</v>
      </c>
      <c r="E199" s="94">
        <f>+'CO2'!E199+'abs CO2'!E199+'CH4'!E199*PCG!$C$5+N2O!E199*PCG!$C$6+HFC!E199+PFC!E199+'SF6'!E199</f>
        <v>43.288224974649253</v>
      </c>
      <c r="F199" s="94">
        <f>+'CO2'!F199+'abs CO2'!F199+'CH4'!F199*PCG!$C$5+N2O!F199*PCG!$C$6+HFC!F199+PFC!F199+'SF6'!F199</f>
        <v>44.066121952381977</v>
      </c>
      <c r="G199" s="94">
        <f>+'CO2'!G199+'abs CO2'!G199+'CH4'!G199*PCG!$C$5+N2O!G199*PCG!$C$6+HFC!G199+PFC!G199+'SF6'!G199</f>
        <v>44.851425430672229</v>
      </c>
      <c r="H199" s="94">
        <f>+'CO2'!H199+'abs CO2'!H199+'CH4'!H199*PCG!$C$5+N2O!H199*PCG!$C$6+HFC!H199+PFC!H199+'SF6'!H199</f>
        <v>45.644138583818247</v>
      </c>
      <c r="I199" s="94">
        <f>+'CO2'!I199+'abs CO2'!I199+'CH4'!I199*PCG!$C$5+N2O!I199*PCG!$C$6+HFC!I199+PFC!I199+'SF6'!I199</f>
        <v>46.444264608391777</v>
      </c>
      <c r="J199" s="94">
        <f>+'CO2'!J199+'abs CO2'!J199+'CH4'!J199*PCG!$C$5+N2O!J199*PCG!$C$6+HFC!J199+PFC!J199+'SF6'!J199</f>
        <v>47.251806719661928</v>
      </c>
      <c r="K199" s="94">
        <f>+'CO2'!K199+'abs CO2'!K199+'CH4'!K199*PCG!$C$5+N2O!K199*PCG!$C$6+HFC!K199+PFC!K199+'SF6'!K199</f>
        <v>47.040515982787831</v>
      </c>
      <c r="L199" s="94">
        <f>+'CO2'!L199+'abs CO2'!L199+'CH4'!L199*PCG!$C$5+N2O!L199*PCG!$C$6+HFC!L199+PFC!L199+'SF6'!L199</f>
        <v>46.818358328058416</v>
      </c>
      <c r="M199" s="94">
        <f>+'CO2'!M199+'abs CO2'!M199+'CH4'!M199*PCG!$C$5+N2O!M199*PCG!$C$6+HFC!M199+PFC!M199+'SF6'!M199</f>
        <v>46.585307708822448</v>
      </c>
      <c r="N199" s="94">
        <f>+'CO2'!N199+'abs CO2'!N199+'CH4'!N199*PCG!$C$5+N2O!N199*PCG!$C$6+HFC!N199+PFC!N199+'SF6'!N199</f>
        <v>46.341338743693157</v>
      </c>
      <c r="O199" s="94">
        <f>+'CO2'!O199+'abs CO2'!O199+'CH4'!O199*PCG!$C$5+N2O!O199*PCG!$C$6+HFC!O199+PFC!O199+'SF6'!O199</f>
        <v>46.086426687913587</v>
      </c>
      <c r="P199" s="94">
        <f>+'CO2'!P199+'abs CO2'!P199+'CH4'!P199*PCG!$C$5+N2O!P199*PCG!$C$6+HFC!P199+PFC!P199+'SF6'!P199</f>
        <v>45.820547406407528</v>
      </c>
      <c r="Q199" s="94">
        <f>+'CO2'!Q199+'abs CO2'!Q199+'CH4'!Q199*PCG!$C$5+N2O!Q199*PCG!$C$6+HFC!Q199+PFC!Q199+'SF6'!Q199</f>
        <v>45.543677348392492</v>
      </c>
      <c r="R199" s="94">
        <f>+'CO2'!R199+'abs CO2'!R199+'CH4'!R199*PCG!$C$5+N2O!R199*PCG!$C$6+HFC!R199+PFC!R199+'SF6'!R199</f>
        <v>45.255793523439053</v>
      </c>
      <c r="S199" s="94">
        <f>+'CO2'!S199+'abs CO2'!S199+'CH4'!S199*PCG!$C$5+N2O!S199*PCG!$C$6+HFC!S199+PFC!S199+'SF6'!S199</f>
        <v>44.956873478874279</v>
      </c>
      <c r="T199" s="94">
        <f>+'CO2'!T199+'abs CO2'!T199+'CH4'!T199*PCG!$C$5+N2O!T199*PCG!$C$6+HFC!T199+PFC!T199+'SF6'!T199</f>
        <v>44.646895278433171</v>
      </c>
      <c r="U199" s="94">
        <f>+'CO2'!U199+'abs CO2'!U199+'CH4'!U199*PCG!$C$5+N2O!U199*PCG!$C$6+HFC!U199+PFC!U199+'SF6'!U199</f>
        <v>39.923806038327072</v>
      </c>
      <c r="V199" s="94">
        <f>+'CO2'!V199+'abs CO2'!V199+'CH4'!V199*PCG!$C$5+N2O!V199*PCG!$C$6+HFC!V199+PFC!V199+'SF6'!V199</f>
        <v>35.116895345542488</v>
      </c>
      <c r="W199" s="94">
        <f>+'CO2'!W199+'abs CO2'!W199+'CH4'!W199*PCG!$C$5+N2O!W199*PCG!$C$6+HFC!W199+PFC!W199+'SF6'!W199</f>
        <v>30.226044276138726</v>
      </c>
      <c r="X199" s="94">
        <f>+'CO2'!X199+'abs CO2'!X199+'CH4'!X199*PCG!$C$5+N2O!X199*PCG!$C$6+HFC!X199+PFC!X199+'SF6'!X199</f>
        <v>25.251136255947866</v>
      </c>
      <c r="Y199" s="94">
        <f>+'CO2'!Y199+'abs CO2'!Y199+'CH4'!Y199*PCG!$C$5+N2O!Y199*PCG!$C$6+HFC!Y199+PFC!Y199+'SF6'!Y199</f>
        <v>24.821013727846321</v>
      </c>
      <c r="Z199" s="94">
        <f>+'CO2'!Z199+'abs CO2'!Z199+'CH4'!Z199*PCG!$C$5+N2O!Z199*PCG!$C$6+HFC!Z199+PFC!Z199+'SF6'!Z199</f>
        <v>24.380890012829941</v>
      </c>
      <c r="AA199" s="94">
        <f>+'CO2'!AA199+'abs CO2'!AA199+'CH4'!AA199*PCG!$C$5+N2O!AA199*PCG!$C$6+HFC!AA199+PFC!AA199+'SF6'!AA199</f>
        <v>28.17436196821415</v>
      </c>
      <c r="AB199" s="94">
        <f>+'CO2'!AB199+'abs CO2'!AB199+'CH4'!AB199*PCG!$C$5+N2O!AB199*PCG!$C$6+HFC!AB199+PFC!AB199+'SF6'!AB199</f>
        <v>32.024937692410923</v>
      </c>
      <c r="AC199" s="94">
        <f>+'CO2'!AC199+'abs CO2'!AC199+'CH4'!AC199*PCG!$C$5+N2O!AC199*PCG!$C$6+HFC!AC199+PFC!AC199+'SF6'!AC199</f>
        <v>28.158267615643908</v>
      </c>
      <c r="AD199" s="94">
        <f>+'CO2'!AD199+'abs CO2'!AD199+'CH4'!AD199*PCG!$C$5+N2O!AD199*PCG!$C$6+HFC!AD199+PFC!AD199+'SF6'!AD199</f>
        <v>24.040055381033852</v>
      </c>
      <c r="AE199" s="94">
        <f>+'CO2'!AE199+'abs CO2'!AE199+'CH4'!AE199*PCG!$C$5+N2O!AE199*PCG!$C$6+HFC!AE199+PFC!AE199+'SF6'!AE199</f>
        <v>19.921843146423807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39.201342082451987</v>
      </c>
      <c r="D200" s="94">
        <f>+'CO2'!D200+'abs CO2'!D200+'CH4'!D200*PCG!$C$5+N2O!D200*PCG!$C$6+HFC!D200+PFC!D200+'SF6'!D200</f>
        <v>39.546351192693784</v>
      </c>
      <c r="E200" s="94">
        <f>+'CO2'!E200+'abs CO2'!E200+'CH4'!E200*PCG!$C$5+N2O!E200*PCG!$C$6+HFC!E200+PFC!E200+'SF6'!E200</f>
        <v>39.891431824208276</v>
      </c>
      <c r="F200" s="94">
        <f>+'CO2'!F200+'abs CO2'!F200+'CH4'!F200*PCG!$C$5+N2O!F200*PCG!$C$6+HFC!F200+PFC!F200+'SF6'!F200</f>
        <v>40.236583914694471</v>
      </c>
      <c r="G200" s="94">
        <f>+'CO2'!G200+'abs CO2'!G200+'CH4'!G200*PCG!$C$5+N2O!G200*PCG!$C$6+HFC!G200+PFC!G200+'SF6'!G200</f>
        <v>40.581807402102598</v>
      </c>
      <c r="H200" s="94">
        <f>+'CO2'!H200+'abs CO2'!H200+'CH4'!H200*PCG!$C$5+N2O!H200*PCG!$C$6+HFC!H200+PFC!H200+'SF6'!H200</f>
        <v>40.927102224632335</v>
      </c>
      <c r="I200" s="94">
        <f>+'CO2'!I200+'abs CO2'!I200+'CH4'!I200*PCG!$C$5+N2O!I200*PCG!$C$6+HFC!I200+PFC!I200+'SF6'!I200</f>
        <v>41.272468320731129</v>
      </c>
      <c r="J200" s="94">
        <f>+'CO2'!J200+'abs CO2'!J200+'CH4'!J200*PCG!$C$5+N2O!J200*PCG!$C$6+HFC!J200+PFC!J200+'SF6'!J200</f>
        <v>41.617905629092391</v>
      </c>
      <c r="K200" s="94">
        <f>+'CO2'!K200+'abs CO2'!K200+'CH4'!K200*PCG!$C$5+N2O!K200*PCG!$C$6+HFC!K200+PFC!K200+'SF6'!K200</f>
        <v>41.260938308689113</v>
      </c>
      <c r="L200" s="94">
        <f>+'CO2'!L200+'abs CO2'!L200+'CH4'!L200*PCG!$C$5+N2O!L200*PCG!$C$6+HFC!L200+PFC!L200+'SF6'!L200</f>
        <v>40.903889786440011</v>
      </c>
      <c r="M200" s="94">
        <f>+'CO2'!M200+'abs CO2'!M200+'CH4'!M200*PCG!$C$5+N2O!M200*PCG!$C$6+HFC!M200+PFC!M200+'SF6'!M200</f>
        <v>40.546760144853764</v>
      </c>
      <c r="N200" s="94">
        <f>+'CO2'!N200+'abs CO2'!N200+'CH4'!N200*PCG!$C$5+N2O!N200*PCG!$C$6+HFC!N200+PFC!N200+'SF6'!N200</f>
        <v>40.18954946608239</v>
      </c>
      <c r="O200" s="94">
        <f>+'CO2'!O200+'abs CO2'!O200+'CH4'!O200*PCG!$C$5+N2O!O200*PCG!$C$6+HFC!O200+PFC!O200+'SF6'!O200</f>
        <v>39.832257831923883</v>
      </c>
      <c r="P200" s="94">
        <f>+'CO2'!P200+'abs CO2'!P200+'CH4'!P200*PCG!$C$5+N2O!P200*PCG!$C$6+HFC!P200+PFC!P200+'SF6'!P200</f>
        <v>39.474885323824658</v>
      </c>
      <c r="Q200" s="94">
        <f>+'CO2'!Q200+'abs CO2'!Q200+'CH4'!Q200*PCG!$C$5+N2O!Q200*PCG!$C$6+HFC!Q200+PFC!Q200+'SF6'!Q200</f>
        <v>39.117432022882113</v>
      </c>
      <c r="R200" s="94">
        <f>+'CO2'!R200+'abs CO2'!R200+'CH4'!R200*PCG!$C$5+N2O!R200*PCG!$C$6+HFC!R200+PFC!R200+'SF6'!R200</f>
        <v>38.759898009847113</v>
      </c>
      <c r="S200" s="94">
        <f>+'CO2'!S200+'abs CO2'!S200+'CH4'!S200*PCG!$C$5+N2O!S200*PCG!$C$6+HFC!S200+PFC!S200+'SF6'!S200</f>
        <v>38.40228336512638</v>
      </c>
      <c r="T200" s="94">
        <f>+'CO2'!T200+'abs CO2'!T200+'CH4'!T200*PCG!$C$5+N2O!T200*PCG!$C$6+HFC!T200+PFC!T200+'SF6'!T200</f>
        <v>38.044588168785019</v>
      </c>
      <c r="U200" s="94">
        <f>+'CO2'!U200+'abs CO2'!U200+'CH4'!U200*PCG!$C$5+N2O!U200*PCG!$C$6+HFC!U200+PFC!U200+'SF6'!U200</f>
        <v>32.952863783732518</v>
      </c>
      <c r="V200" s="94">
        <f>+'CO2'!V200+'abs CO2'!V200+'CH4'!V200*PCG!$C$5+N2O!V200*PCG!$C$6+HFC!V200+PFC!V200+'SF6'!V200</f>
        <v>27.860040157222464</v>
      </c>
      <c r="W200" s="94">
        <f>+'CO2'!W200+'abs CO2'!W200+'CH4'!W200*PCG!$C$5+N2O!W200*PCG!$C$6+HFC!W200+PFC!W200+'SF6'!W200</f>
        <v>22.766118302177379</v>
      </c>
      <c r="X200" s="94">
        <f>+'CO2'!X200+'abs CO2'!X200+'CH4'!X200*PCG!$C$5+N2O!X200*PCG!$C$6+HFC!X200+PFC!X200+'SF6'!X200</f>
        <v>17.671099227392563</v>
      </c>
      <c r="Y200" s="94">
        <f>+'CO2'!Y200+'abs CO2'!Y200+'CH4'!Y200*PCG!$C$5+N2O!Y200*PCG!$C$6+HFC!Y200+PFC!Y200+'SF6'!Y200</f>
        <v>25.676320928898821</v>
      </c>
      <c r="Z200" s="94">
        <f>+'CO2'!Z200+'abs CO2'!Z200+'CH4'!Z200*PCG!$C$5+N2O!Z200*PCG!$C$6+HFC!Z200+PFC!Z200+'SF6'!Z200</f>
        <v>33.683259039521872</v>
      </c>
      <c r="AA200" s="94">
        <f>+'CO2'!AA200+'abs CO2'!AA200+'CH4'!AA200*PCG!$C$5+N2O!AA200*PCG!$C$6+HFC!AA200+PFC!AA200+'SF6'!AA200</f>
        <v>31.703434259652575</v>
      </c>
      <c r="AB200" s="94">
        <f>+'CO2'!AB200+'abs CO2'!AB200+'CH4'!AB200*PCG!$C$5+N2O!AB200*PCG!$C$6+HFC!AB200+PFC!AB200+'SF6'!AB200</f>
        <v>29.723182247944059</v>
      </c>
      <c r="AC200" s="94">
        <f>+'CO2'!AC200+'abs CO2'!AC200+'CH4'!AC200*PCG!$C$5+N2O!AC200*PCG!$C$6+HFC!AC200+PFC!AC200+'SF6'!AC200</f>
        <v>30.173589730880717</v>
      </c>
      <c r="AD200" s="94">
        <f>+'CO2'!AD200+'abs CO2'!AD200+'CH4'!AD200*PCG!$C$5+N2O!AD200*PCG!$C$6+HFC!AD200+PFC!AD200+'SF6'!AD200</f>
        <v>30.620814626003906</v>
      </c>
      <c r="AE200" s="94">
        <f>+'CO2'!AE200+'abs CO2'!AE200+'CH4'!AE200*PCG!$C$5+N2O!AE200*PCG!$C$6+HFC!AE200+PFC!AE200+'SF6'!AE200</f>
        <v>31.068039521127091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14.677683362169871</v>
      </c>
      <c r="D201" s="94">
        <f>+'CO2'!D201+'abs CO2'!D201+'CH4'!D201*PCG!$C$5+N2O!D201*PCG!$C$6+HFC!D201+PFC!D201+'SF6'!D201</f>
        <v>14.387710739002745</v>
      </c>
      <c r="E201" s="94">
        <f>+'CO2'!E201+'abs CO2'!E201+'CH4'!E201*PCG!$C$5+N2O!E201*PCG!$C$6+HFC!E201+PFC!E201+'SF6'!E201</f>
        <v>14.09773811583562</v>
      </c>
      <c r="F201" s="94">
        <f>+'CO2'!F201+'abs CO2'!F201+'CH4'!F201*PCG!$C$5+N2O!F201*PCG!$C$6+HFC!F201+PFC!F201+'SF6'!F201</f>
        <v>13.807765492668498</v>
      </c>
      <c r="G201" s="94">
        <f>+'CO2'!G201+'abs CO2'!G201+'CH4'!G201*PCG!$C$5+N2O!G201*PCG!$C$6+HFC!G201+PFC!G201+'SF6'!G201</f>
        <v>13.517792869501372</v>
      </c>
      <c r="H201" s="94">
        <f>+'CO2'!H201+'abs CO2'!H201+'CH4'!H201*PCG!$C$5+N2O!H201*PCG!$C$6+HFC!H201+PFC!H201+'SF6'!H201</f>
        <v>13.227820246334248</v>
      </c>
      <c r="I201" s="94">
        <f>+'CO2'!I201+'abs CO2'!I201+'CH4'!I201*PCG!$C$5+N2O!I201*PCG!$C$6+HFC!I201+PFC!I201+'SF6'!I201</f>
        <v>12.937847623167123</v>
      </c>
      <c r="J201" s="94">
        <f>+'CO2'!J201+'abs CO2'!J201+'CH4'!J201*PCG!$C$5+N2O!J201*PCG!$C$6+HFC!J201+PFC!J201+'SF6'!J201</f>
        <v>12.647875000000001</v>
      </c>
      <c r="K201" s="94">
        <f>+'CO2'!K201+'abs CO2'!K201+'CH4'!K201*PCG!$C$5+N2O!K201*PCG!$C$6+HFC!K201+PFC!K201+'SF6'!K201</f>
        <v>12.688312499999999</v>
      </c>
      <c r="L201" s="94">
        <f>+'CO2'!L201+'abs CO2'!L201+'CH4'!L201*PCG!$C$5+N2O!L201*PCG!$C$6+HFC!L201+PFC!L201+'SF6'!L201</f>
        <v>12.72875</v>
      </c>
      <c r="M201" s="94">
        <f>+'CO2'!M201+'abs CO2'!M201+'CH4'!M201*PCG!$C$5+N2O!M201*PCG!$C$6+HFC!M201+PFC!M201+'SF6'!M201</f>
        <v>12.769187499999997</v>
      </c>
      <c r="N201" s="94">
        <f>+'CO2'!N201+'abs CO2'!N201+'CH4'!N201*PCG!$C$5+N2O!N201*PCG!$C$6+HFC!N201+PFC!N201+'SF6'!N201</f>
        <v>12.809624999999999</v>
      </c>
      <c r="O201" s="94">
        <f>+'CO2'!O201+'abs CO2'!O201+'CH4'!O201*PCG!$C$5+N2O!O201*PCG!$C$6+HFC!O201+PFC!O201+'SF6'!O201</f>
        <v>12.8500625</v>
      </c>
      <c r="P201" s="94">
        <f>+'CO2'!P201+'abs CO2'!P201+'CH4'!P201*PCG!$C$5+N2O!P201*PCG!$C$6+HFC!P201+PFC!P201+'SF6'!P201</f>
        <v>12.890499999999999</v>
      </c>
      <c r="Q201" s="94">
        <f>+'CO2'!Q201+'abs CO2'!Q201+'CH4'!Q201*PCG!$C$5+N2O!Q201*PCG!$C$6+HFC!Q201+PFC!Q201+'SF6'!Q201</f>
        <v>12.930937500000001</v>
      </c>
      <c r="R201" s="94">
        <f>+'CO2'!R201+'abs CO2'!R201+'CH4'!R201*PCG!$C$5+N2O!R201*PCG!$C$6+HFC!R201+PFC!R201+'SF6'!R201</f>
        <v>12.971374999999998</v>
      </c>
      <c r="S201" s="94">
        <f>+'CO2'!S201+'abs CO2'!S201+'CH4'!S201*PCG!$C$5+N2O!S201*PCG!$C$6+HFC!S201+PFC!S201+'SF6'!S201</f>
        <v>13.0118125</v>
      </c>
      <c r="T201" s="94">
        <f>+'CO2'!T201+'abs CO2'!T201+'CH4'!T201*PCG!$C$5+N2O!T201*PCG!$C$6+HFC!T201+PFC!T201+'SF6'!T201</f>
        <v>13.052249999999999</v>
      </c>
      <c r="U201" s="94">
        <f>+'CO2'!U201+'abs CO2'!U201+'CH4'!U201*PCG!$C$5+N2O!U201*PCG!$C$6+HFC!U201+PFC!U201+'SF6'!U201</f>
        <v>12.927472738733062</v>
      </c>
      <c r="V201" s="94">
        <f>+'CO2'!V201+'abs CO2'!V201+'CH4'!V201*PCG!$C$5+N2O!V201*PCG!$C$6+HFC!V201+PFC!V201+'SF6'!V201</f>
        <v>12.80269547746612</v>
      </c>
      <c r="W201" s="94">
        <f>+'CO2'!W201+'abs CO2'!W201+'CH4'!W201*PCG!$C$5+N2O!W201*PCG!$C$6+HFC!W201+PFC!W201+'SF6'!W201</f>
        <v>12.677918216199179</v>
      </c>
      <c r="X201" s="94">
        <f>+'CO2'!X201+'abs CO2'!X201+'CH4'!X201*PCG!$C$5+N2O!X201*PCG!$C$6+HFC!X201+PFC!X201+'SF6'!X201</f>
        <v>12.234684702962497</v>
      </c>
      <c r="Y201" s="94">
        <f>+'CO2'!Y201+'abs CO2'!Y201+'CH4'!Y201*PCG!$C$5+N2O!Y201*PCG!$C$6+HFC!Y201+PFC!Y201+'SF6'!Y201</f>
        <v>11.791451189725812</v>
      </c>
      <c r="Z201" s="94">
        <f>+'CO2'!Z201+'abs CO2'!Z201+'CH4'!Z201*PCG!$C$5+N2O!Z201*PCG!$C$6+HFC!Z201+PFC!Z201+'SF6'!Z201</f>
        <v>11.348217676489128</v>
      </c>
      <c r="AA201" s="94">
        <f>+'CO2'!AA201+'abs CO2'!AA201+'CH4'!AA201*PCG!$C$5+N2O!AA201*PCG!$C$6+HFC!AA201+PFC!AA201+'SF6'!AA201</f>
        <v>10.214424292861644</v>
      </c>
      <c r="AB201" s="94">
        <f>+'CO2'!AB201+'abs CO2'!AB201+'CH4'!AB201*PCG!$C$5+N2O!AB201*PCG!$C$6+HFC!AB201+PFC!AB201+'SF6'!AB201</f>
        <v>9.0806309092341628</v>
      </c>
      <c r="AC201" s="94">
        <f>+'CO2'!AC201+'abs CO2'!AC201+'CH4'!AC201*PCG!$C$5+N2O!AC201*PCG!$C$6+HFC!AC201+PFC!AC201+'SF6'!AC201</f>
        <v>7.9704903580995898</v>
      </c>
      <c r="AD201" s="94">
        <f>+'CO2'!AD201+'abs CO2'!AD201+'CH4'!AD201*PCG!$C$5+N2O!AD201*PCG!$C$6+HFC!AD201+PFC!AD201+'SF6'!AD201</f>
        <v>6.8603498069650177</v>
      </c>
      <c r="AE201" s="94">
        <f>+'CO2'!AE201+'abs CO2'!AE201+'CH4'!AE201*PCG!$C$5+N2O!AE201*PCG!$C$6+HFC!AE201+PFC!AE201+'SF6'!AE201</f>
        <v>5.7502092558304438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5.1532144441288992</v>
      </c>
      <c r="D202" s="33">
        <f t="shared" si="51"/>
        <v>5.3116451028587051</v>
      </c>
      <c r="E202" s="33">
        <f t="shared" si="51"/>
        <v>5.3902778206339406</v>
      </c>
      <c r="F202" s="33">
        <f t="shared" si="51"/>
        <v>5.4501559524703795</v>
      </c>
      <c r="G202" s="33">
        <f t="shared" si="51"/>
        <v>5.6601354466389724</v>
      </c>
      <c r="H202" s="33">
        <f t="shared" si="51"/>
        <v>5.6232530051127902</v>
      </c>
      <c r="I202" s="33">
        <f t="shared" si="51"/>
        <v>5.8748102116697245</v>
      </c>
      <c r="J202" s="33">
        <f t="shared" si="51"/>
        <v>6.1192875000000004</v>
      </c>
      <c r="K202" s="33">
        <f t="shared" si="51"/>
        <v>6.1041934066260994</v>
      </c>
      <c r="L202" s="33">
        <f t="shared" si="51"/>
        <v>6.1826256350244915</v>
      </c>
      <c r="M202" s="33">
        <f t="shared" si="51"/>
        <v>5.6985672084035484</v>
      </c>
      <c r="N202" s="33">
        <f t="shared" si="51"/>
        <v>6.6273804414976958</v>
      </c>
      <c r="O202" s="33">
        <f t="shared" si="51"/>
        <v>6.5980445846833513</v>
      </c>
      <c r="P202" s="33">
        <f t="shared" si="51"/>
        <v>5.867774188012354</v>
      </c>
      <c r="Q202" s="33">
        <f t="shared" si="51"/>
        <v>5.6248523759860145</v>
      </c>
      <c r="R202" s="33">
        <f t="shared" si="51"/>
        <v>5.558574184923188</v>
      </c>
      <c r="S202" s="33">
        <f t="shared" si="51"/>
        <v>5.5475182849040596</v>
      </c>
      <c r="T202" s="33">
        <f t="shared" si="51"/>
        <v>4.9220249999999997</v>
      </c>
      <c r="U202" s="33">
        <f t="shared" si="51"/>
        <v>4.6705573356739363</v>
      </c>
      <c r="V202" s="33">
        <f t="shared" si="51"/>
        <v>4.5247658983181811</v>
      </c>
      <c r="W202" s="33">
        <f t="shared" si="51"/>
        <v>4.5319281320698597</v>
      </c>
      <c r="X202" s="33">
        <f t="shared" si="51"/>
        <v>4.6957944967595884</v>
      </c>
      <c r="Y202" s="33">
        <f t="shared" si="51"/>
        <v>5.2050091510670331</v>
      </c>
      <c r="Z202" s="33">
        <f t="shared" si="51"/>
        <v>4.64897408946997</v>
      </c>
      <c r="AA202" s="33">
        <f t="shared" si="51"/>
        <v>4.303450617485244</v>
      </c>
      <c r="AB202" s="33">
        <f t="shared" si="51"/>
        <v>4.494136234681803</v>
      </c>
      <c r="AC202" s="33">
        <f t="shared" si="51"/>
        <v>4.4608772783636734</v>
      </c>
      <c r="AD202" s="33">
        <f t="shared" si="51"/>
        <v>4.3019308131278935</v>
      </c>
      <c r="AE202" s="33">
        <f t="shared" si="51"/>
        <v>4.3830472563483394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0.68733009789017274</v>
      </c>
      <c r="D203" s="94">
        <f>+'CO2'!D203+'abs CO2'!D203+'CH4'!D203*PCG!$C$5+N2O!D203*PCG!$C$6+HFC!D203+PFC!D203+'SF6'!D203</f>
        <v>0.70846140561163284</v>
      </c>
      <c r="E203" s="94">
        <f>+'CO2'!E203+'abs CO2'!E203+'CH4'!E203*PCG!$C$5+N2O!E203*PCG!$C$6+HFC!E203+PFC!E203+'SF6'!E203</f>
        <v>0.71894935137670746</v>
      </c>
      <c r="F203" s="94">
        <f>+'CO2'!F203+'abs CO2'!F203+'CH4'!F203*PCG!$C$5+N2O!F203*PCG!$C$6+HFC!F203+PFC!F203+'SF6'!F203</f>
        <v>0.72693583101244452</v>
      </c>
      <c r="G203" s="94">
        <f>+'CO2'!G203+'abs CO2'!G203+'CH4'!G203*PCG!$C$5+N2O!G203*PCG!$C$6+HFC!G203+PFC!G203+'SF6'!G203</f>
        <v>0.75494266593977</v>
      </c>
      <c r="H203" s="94">
        <f>+'CO2'!H203+'abs CO2'!H203+'CH4'!H203*PCG!$C$5+N2O!H203*PCG!$C$6+HFC!H203+PFC!H203+'SF6'!H203</f>
        <v>0.75002332628886503</v>
      </c>
      <c r="I203" s="94">
        <f>+'CO2'!I203+'abs CO2'!I203+'CH4'!I203*PCG!$C$5+N2O!I203*PCG!$C$6+HFC!I203+PFC!I203+'SF6'!I203</f>
        <v>0.78357575095163934</v>
      </c>
      <c r="J203" s="94">
        <f>+'CO2'!J203+'abs CO2'!J203+'CH4'!J203*PCG!$C$5+N2O!J203*PCG!$C$6+HFC!J203+PFC!J203+'SF6'!J203</f>
        <v>0.81618386387646014</v>
      </c>
      <c r="K203" s="94">
        <f>+'CO2'!K203+'abs CO2'!K203+'CH4'!K203*PCG!$C$5+N2O!K203*PCG!$C$6+HFC!K203+PFC!K203+'SF6'!K203</f>
        <v>0.81417063023584058</v>
      </c>
      <c r="L203" s="94">
        <f>+'CO2'!L203+'abs CO2'!L203+'CH4'!L203*PCG!$C$5+N2O!L203*PCG!$C$6+HFC!L203+PFC!L203+'SF6'!L203</f>
        <v>0.82463183494744174</v>
      </c>
      <c r="M203" s="94">
        <f>+'CO2'!M203+'abs CO2'!M203+'CH4'!M203*PCG!$C$5+N2O!M203*PCG!$C$6+HFC!M203+PFC!M203+'SF6'!M203</f>
        <v>0.76006865222699549</v>
      </c>
      <c r="N203" s="94">
        <f>+'CO2'!N203+'abs CO2'!N203+'CH4'!N203*PCG!$C$5+N2O!N203*PCG!$C$6+HFC!N203+PFC!N203+'SF6'!N203</f>
        <v>0.88395274386452172</v>
      </c>
      <c r="O203" s="94">
        <f>+'CO2'!O203+'abs CO2'!O203+'CH4'!O203*PCG!$C$5+N2O!O203*PCG!$C$6+HFC!O203+PFC!O203+'SF6'!O203</f>
        <v>0.88003995941619217</v>
      </c>
      <c r="P203" s="94">
        <f>+'CO2'!P203+'abs CO2'!P203+'CH4'!P203*PCG!$C$5+N2O!P203*PCG!$C$6+HFC!P203+PFC!P203+'SF6'!P203</f>
        <v>0.78263729382325664</v>
      </c>
      <c r="Q203" s="94">
        <f>+'CO2'!Q203+'abs CO2'!Q203+'CH4'!Q203*PCG!$C$5+N2O!Q203*PCG!$C$6+HFC!Q203+PFC!Q203+'SF6'!Q203</f>
        <v>0.75023664862403561</v>
      </c>
      <c r="R203" s="94">
        <f>+'CO2'!R203+'abs CO2'!R203+'CH4'!R203*PCG!$C$5+N2O!R203*PCG!$C$6+HFC!R203+PFC!R203+'SF6'!R203</f>
        <v>0.74139653609910505</v>
      </c>
      <c r="S203" s="94">
        <f>+'CO2'!S203+'abs CO2'!S203+'CH4'!S203*PCG!$C$5+N2O!S203*PCG!$C$6+HFC!S203+PFC!S203+'SF6'!S203</f>
        <v>0.73992191226483617</v>
      </c>
      <c r="T203" s="94">
        <f>+'CO2'!T203+'abs CO2'!T203+'CH4'!T203*PCG!$C$5+N2O!T203*PCG!$C$6+HFC!T203+PFC!T203+'SF6'!T203</f>
        <v>0.65649430306984813</v>
      </c>
      <c r="U203" s="94">
        <f>+'CO2'!U203+'abs CO2'!U203+'CH4'!U203*PCG!$C$5+N2O!U203*PCG!$C$6+HFC!U203+PFC!U203+'SF6'!U203</f>
        <v>0.62295382145174549</v>
      </c>
      <c r="V203" s="94">
        <f>+'CO2'!V203+'abs CO2'!V203+'CH4'!V203*PCG!$C$5+N2O!V203*PCG!$C$6+HFC!V203+PFC!V203+'SF6'!V203</f>
        <v>0.60350831923255355</v>
      </c>
      <c r="W203" s="94">
        <f>+'CO2'!W203+'abs CO2'!W203+'CH4'!W203*PCG!$C$5+N2O!W203*PCG!$C$6+HFC!W203+PFC!W203+'SF6'!W203</f>
        <v>0.60446361012506877</v>
      </c>
      <c r="X203" s="94">
        <f>+'CO2'!X203+'abs CO2'!X203+'CH4'!X203*PCG!$C$5+N2O!X203*PCG!$C$6+HFC!X203+PFC!X203+'SF6'!X203</f>
        <v>0.62631992635336364</v>
      </c>
      <c r="Y203" s="94">
        <f>+'CO2'!Y203+'abs CO2'!Y203+'CH4'!Y203*PCG!$C$5+N2O!Y203*PCG!$C$6+HFC!Y203+PFC!Y203+'SF6'!Y203</f>
        <v>0.69423841916730089</v>
      </c>
      <c r="Z203" s="94">
        <f>+'CO2'!Z203+'abs CO2'!Z203+'CH4'!Z203*PCG!$C$5+N2O!Z203*PCG!$C$6+HFC!Z203+PFC!Z203+'SF6'!Z203</f>
        <v>0.62007507171466425</v>
      </c>
      <c r="AA203" s="94">
        <f>+'CO2'!AA203+'abs CO2'!AA203+'CH4'!AA203*PCG!$C$5+N2O!AA203*PCG!$C$6+HFC!AA203+PFC!AA203+'SF6'!AA203</f>
        <v>0.57398952949679916</v>
      </c>
      <c r="AB203" s="94">
        <f>+'CO2'!AB203+'abs CO2'!AB203+'CH4'!AB203*PCG!$C$5+N2O!AB203*PCG!$C$6+HFC!AB203+PFC!AB203+'SF6'!AB203</f>
        <v>0.59942296824749608</v>
      </c>
      <c r="AC203" s="94">
        <f>+'CO2'!AC203+'abs CO2'!AC203+'CH4'!AC203*PCG!$C$5+N2O!AC203*PCG!$C$6+HFC!AC203+PFC!AC203+'SF6'!AC203</f>
        <v>0.5949869250845905</v>
      </c>
      <c r="AD203" s="94">
        <f>+'CO2'!AD203+'abs CO2'!AD203+'CH4'!AD203*PCG!$C$5+N2O!AD203*PCG!$C$6+HFC!AD203+PFC!AD203+'SF6'!AD203</f>
        <v>0.57378681965636114</v>
      </c>
      <c r="AE203" s="94">
        <f>+'CO2'!AE203+'abs CO2'!AE203+'CH4'!AE203*PCG!$C$5+N2O!AE203*PCG!$C$6+HFC!AE203+PFC!AE203+'SF6'!AE203</f>
        <v>0.58460604200072397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1.5371258595462789E-2</v>
      </c>
      <c r="D204" s="94">
        <f>+'CO2'!D204+'abs CO2'!D204+'CH4'!D204*PCG!$C$5+N2O!D204*PCG!$C$6+HFC!D204+PFC!D204+'SF6'!D204</f>
        <v>1.5843833267289199E-2</v>
      </c>
      <c r="E204" s="94">
        <f>+'CO2'!E204+'abs CO2'!E204+'CH4'!E204*PCG!$C$5+N2O!E204*PCG!$C$6+HFC!E204+PFC!E204+'SF6'!E204</f>
        <v>1.6078382761025922E-2</v>
      </c>
      <c r="F204" s="94">
        <f>+'CO2'!F204+'abs CO2'!F204+'CH4'!F204*PCG!$C$5+N2O!F204*PCG!$C$6+HFC!F204+PFC!F204+'SF6'!F204</f>
        <v>1.6256990163968321E-2</v>
      </c>
      <c r="G204" s="94">
        <f>+'CO2'!G204+'abs CO2'!G204+'CH4'!G204*PCG!$C$5+N2O!G204*PCG!$C$6+HFC!G204+PFC!G204+'SF6'!G204</f>
        <v>1.6883327208468222E-2</v>
      </c>
      <c r="H204" s="94">
        <f>+'CO2'!H204+'abs CO2'!H204+'CH4'!H204*PCG!$C$5+N2O!H204*PCG!$C$6+HFC!H204+PFC!H204+'SF6'!H204</f>
        <v>1.6773312468643671E-2</v>
      </c>
      <c r="I204" s="94">
        <f>+'CO2'!I204+'abs CO2'!I204+'CH4'!I204*PCG!$C$5+N2O!I204*PCG!$C$6+HFC!I204+PFC!I204+'SF6'!I204</f>
        <v>1.7523669535181873E-2</v>
      </c>
      <c r="J204" s="94">
        <f>+'CO2'!J204+'abs CO2'!J204+'CH4'!J204*PCG!$C$5+N2O!J204*PCG!$C$6+HFC!J204+PFC!J204+'SF6'!J204</f>
        <v>1.825290827740492E-2</v>
      </c>
      <c r="K204" s="94">
        <f>+'CO2'!K204+'abs CO2'!K204+'CH4'!K204*PCG!$C$5+N2O!K204*PCG!$C$6+HFC!K204+PFC!K204+'SF6'!K204</f>
        <v>1.8207884881807905E-2</v>
      </c>
      <c r="L204" s="94">
        <f>+'CO2'!L204+'abs CO2'!L204+'CH4'!L204*PCG!$C$5+N2O!L204*PCG!$C$6+HFC!L204+PFC!L204+'SF6'!L204</f>
        <v>1.8441836346083498E-2</v>
      </c>
      <c r="M204" s="94">
        <f>+'CO2'!M204+'abs CO2'!M204+'CH4'!M204*PCG!$C$5+N2O!M204*PCG!$C$6+HFC!M204+PFC!M204+'SF6'!M204</f>
        <v>1.6997963336028481E-2</v>
      </c>
      <c r="N204" s="94">
        <f>+'CO2'!N204+'abs CO2'!N204+'CH4'!N204*PCG!$C$5+N2O!N204*PCG!$C$6+HFC!N204+PFC!N204+'SF6'!N204</f>
        <v>1.9768472607002818E-2</v>
      </c>
      <c r="O204" s="94">
        <f>+'CO2'!O204+'abs CO2'!O204+'CH4'!O204*PCG!$C$5+N2O!O204*PCG!$C$6+HFC!O204+PFC!O204+'SF6'!O204</f>
        <v>1.9680968186974946E-2</v>
      </c>
      <c r="P204" s="94">
        <f>+'CO2'!P204+'abs CO2'!P204+'CH4'!P204*PCG!$C$5+N2O!P204*PCG!$C$6+HFC!P204+PFC!P204+'SF6'!P204</f>
        <v>1.7502682141722157E-2</v>
      </c>
      <c r="Q204" s="94">
        <f>+'CO2'!Q204+'abs CO2'!Q204+'CH4'!Q204*PCG!$C$5+N2O!Q204*PCG!$C$6+HFC!Q204+PFC!Q204+'SF6'!Q204</f>
        <v>1.6778083149846426E-2</v>
      </c>
      <c r="R204" s="94">
        <f>+'CO2'!R204+'abs CO2'!R204+'CH4'!R204*PCG!$C$5+N2O!R204*PCG!$C$6+HFC!R204+PFC!R204+'SF6'!R204</f>
        <v>1.6580385339069914E-2</v>
      </c>
      <c r="S204" s="94">
        <f>+'CO2'!S204+'abs CO2'!S204+'CH4'!S204*PCG!$C$5+N2O!S204*PCG!$C$6+HFC!S204+PFC!S204+'SF6'!S204</f>
        <v>1.6547407262950217E-2</v>
      </c>
      <c r="T204" s="94">
        <f>+'CO2'!T204+'abs CO2'!T204+'CH4'!T204*PCG!$C$5+N2O!T204*PCG!$C$6+HFC!T204+PFC!T204+'SF6'!T204</f>
        <v>1.4681655480984337E-2</v>
      </c>
      <c r="U204" s="94">
        <f>+'CO2'!U204+'abs CO2'!U204+'CH4'!U204*PCG!$C$5+N2O!U204*PCG!$C$6+HFC!U204+PFC!U204+'SF6'!U204</f>
        <v>1.3931565505365956E-2</v>
      </c>
      <c r="V204" s="94">
        <f>+'CO2'!V204+'abs CO2'!V204+'CH4'!V204*PCG!$C$5+N2O!V204*PCG!$C$6+HFC!V204+PFC!V204+'SF6'!V204</f>
        <v>1.3496691717578465E-2</v>
      </c>
      <c r="W204" s="94">
        <f>+'CO2'!W204+'abs CO2'!W204+'CH4'!W204*PCG!$C$5+N2O!W204*PCG!$C$6+HFC!W204+PFC!W204+'SF6'!W204</f>
        <v>1.3518055576643874E-2</v>
      </c>
      <c r="X204" s="94">
        <f>+'CO2'!X204+'abs CO2'!X204+'CH4'!X204*PCG!$C$5+N2O!X204*PCG!$C$6+HFC!X204+PFC!X204+'SF6'!X204</f>
        <v>1.4006844136493925E-2</v>
      </c>
      <c r="Y204" s="94">
        <f>+'CO2'!Y204+'abs CO2'!Y204+'CH4'!Y204*PCG!$C$5+N2O!Y204*PCG!$C$6+HFC!Y204+PFC!Y204+'SF6'!Y204</f>
        <v>1.5525754365598905E-2</v>
      </c>
      <c r="Z204" s="94">
        <f>+'CO2'!Z204+'abs CO2'!Z204+'CH4'!Z204*PCG!$C$5+N2O!Z204*PCG!$C$6+HFC!Z204+PFC!Z204+'SF6'!Z204</f>
        <v>1.3867185949201997E-2</v>
      </c>
      <c r="AA204" s="94">
        <f>+'CO2'!AA204+'abs CO2'!AA204+'CH4'!AA204*PCG!$C$5+N2O!AA204*PCG!$C$6+HFC!AA204+PFC!AA204+'SF6'!AA204</f>
        <v>1.2836541737465304E-2</v>
      </c>
      <c r="AB204" s="94">
        <f>+'CO2'!AB204+'abs CO2'!AB204+'CH4'!AB204*PCG!$C$5+N2O!AB204*PCG!$C$6+HFC!AB204+PFC!AB204+'SF6'!AB204</f>
        <v>1.340532806765638E-2</v>
      </c>
      <c r="AC204" s="94">
        <f>+'CO2'!AC204+'abs CO2'!AC204+'CH4'!AC204*PCG!$C$5+N2O!AC204*PCG!$C$6+HFC!AC204+PFC!AC204+'SF6'!AC204</f>
        <v>1.3306121635685826E-2</v>
      </c>
      <c r="AD204" s="94">
        <f>+'CO2'!AD204+'abs CO2'!AD204+'CH4'!AD204*PCG!$C$5+N2O!AD204*PCG!$C$6+HFC!AD204+PFC!AD204+'SF6'!AD204</f>
        <v>1.2832008391134657E-2</v>
      </c>
      <c r="AE204" s="94">
        <f>+'CO2'!AE204+'abs CO2'!AE204+'CH4'!AE204*PCG!$C$5+N2O!AE204*PCG!$C$6+HFC!AE204+PFC!AE204+'SF6'!AE204</f>
        <v>1.3073966461889155E-2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4.4505130876432641</v>
      </c>
      <c r="D205" s="94">
        <f>+'CO2'!D205+'abs CO2'!D205+'CH4'!D205*PCG!$C$5+N2O!D205*PCG!$C$6+HFC!D205+PFC!D205+'SF6'!D205</f>
        <v>4.5873398639797829</v>
      </c>
      <c r="E205" s="94">
        <f>+'CO2'!E205+'abs CO2'!E205+'CH4'!E205*PCG!$C$5+N2O!E205*PCG!$C$6+HFC!E205+PFC!E205+'SF6'!E205</f>
        <v>4.6552500864962072</v>
      </c>
      <c r="F205" s="94">
        <f>+'CO2'!F205+'abs CO2'!F205+'CH4'!F205*PCG!$C$5+N2O!F205*PCG!$C$6+HFC!F205+PFC!F205+'SF6'!F205</f>
        <v>4.7069631312939668</v>
      </c>
      <c r="G205" s="94">
        <f>+'CO2'!G205+'abs CO2'!G205+'CH4'!G205*PCG!$C$5+N2O!G205*PCG!$C$6+HFC!G205+PFC!G205+'SF6'!G205</f>
        <v>4.8883094534907343</v>
      </c>
      <c r="H205" s="94">
        <f>+'CO2'!H205+'abs CO2'!H205+'CH4'!H205*PCG!$C$5+N2O!H205*PCG!$C$6+HFC!H205+PFC!H205+'SF6'!H205</f>
        <v>4.8564563663552818</v>
      </c>
      <c r="I205" s="94">
        <f>+'CO2'!I205+'abs CO2'!I205+'CH4'!I205*PCG!$C$5+N2O!I205*PCG!$C$6+HFC!I205+PFC!I205+'SF6'!I205</f>
        <v>5.0737107911829034</v>
      </c>
      <c r="J205" s="94">
        <f>+'CO2'!J205+'abs CO2'!J205+'CH4'!J205*PCG!$C$5+N2O!J205*PCG!$C$6+HFC!J205+PFC!J205+'SF6'!J205</f>
        <v>5.2848507278461359</v>
      </c>
      <c r="K205" s="94">
        <f>+'CO2'!K205+'abs CO2'!K205+'CH4'!K205*PCG!$C$5+N2O!K205*PCG!$C$6+HFC!K205+PFC!K205+'SF6'!K205</f>
        <v>5.2718148915084511</v>
      </c>
      <c r="L205" s="94">
        <f>+'CO2'!L205+'abs CO2'!L205+'CH4'!L205*PCG!$C$5+N2O!L205*PCG!$C$6+HFC!L205+PFC!L205+'SF6'!L205</f>
        <v>5.3395519637309663</v>
      </c>
      <c r="M205" s="94">
        <f>+'CO2'!M205+'abs CO2'!M205+'CH4'!M205*PCG!$C$5+N2O!M205*PCG!$C$6+HFC!M205+PFC!M205+'SF6'!M205</f>
        <v>4.9215005928405242</v>
      </c>
      <c r="N205" s="94">
        <f>+'CO2'!N205+'abs CO2'!N205+'CH4'!N205*PCG!$C$5+N2O!N205*PCG!$C$6+HFC!N205+PFC!N205+'SF6'!N205</f>
        <v>5.7236592250261715</v>
      </c>
      <c r="O205" s="94">
        <f>+'CO2'!O205+'abs CO2'!O205+'CH4'!O205*PCG!$C$5+N2O!O205*PCG!$C$6+HFC!O205+PFC!O205+'SF6'!O205</f>
        <v>5.6983236570801843</v>
      </c>
      <c r="P205" s="94">
        <f>+'CO2'!P205+'abs CO2'!P205+'CH4'!P205*PCG!$C$5+N2O!P205*PCG!$C$6+HFC!P205+PFC!P205+'SF6'!P205</f>
        <v>5.0676342120473752</v>
      </c>
      <c r="Q205" s="94">
        <f>+'CO2'!Q205+'abs CO2'!Q205+'CH4'!Q205*PCG!$C$5+N2O!Q205*PCG!$C$6+HFC!Q205+PFC!Q205+'SF6'!Q205</f>
        <v>4.8578376442121325</v>
      </c>
      <c r="R205" s="94">
        <f>+'CO2'!R205+'abs CO2'!R205+'CH4'!R205*PCG!$C$5+N2O!R205*PCG!$C$6+HFC!R205+PFC!R205+'SF6'!R205</f>
        <v>4.8005972634850131</v>
      </c>
      <c r="S205" s="94">
        <f>+'CO2'!S205+'abs CO2'!S205+'CH4'!S205*PCG!$C$5+N2O!S205*PCG!$C$6+HFC!S205+PFC!S205+'SF6'!S205</f>
        <v>4.7910489653762731</v>
      </c>
      <c r="T205" s="94">
        <f>+'CO2'!T205+'abs CO2'!T205+'CH4'!T205*PCG!$C$5+N2O!T205*PCG!$C$6+HFC!T205+PFC!T205+'SF6'!T205</f>
        <v>4.2508490414491673</v>
      </c>
      <c r="U205" s="94">
        <f>+'CO2'!U205+'abs CO2'!U205+'CH4'!U205*PCG!$C$5+N2O!U205*PCG!$C$6+HFC!U205+PFC!U205+'SF6'!U205</f>
        <v>4.0336719487168251</v>
      </c>
      <c r="V205" s="94">
        <f>+'CO2'!V205+'abs CO2'!V205+'CH4'!V205*PCG!$C$5+N2O!V205*PCG!$C$6+HFC!V205+PFC!V205+'SF6'!V205</f>
        <v>3.9077608873680489</v>
      </c>
      <c r="W205" s="94">
        <f>+'CO2'!W205+'abs CO2'!W205+'CH4'!W205*PCG!$C$5+N2O!W205*PCG!$C$6+HFC!W205+PFC!W205+'SF6'!W205</f>
        <v>3.9139464663681469</v>
      </c>
      <c r="X205" s="94">
        <f>+'CO2'!X205+'abs CO2'!X205+'CH4'!X205*PCG!$C$5+N2O!X205*PCG!$C$6+HFC!X205+PFC!X205+'SF6'!X205</f>
        <v>4.0554677262697307</v>
      </c>
      <c r="Y205" s="94">
        <f>+'CO2'!Y205+'abs CO2'!Y205+'CH4'!Y205*PCG!$C$5+N2O!Y205*PCG!$C$6+HFC!Y205+PFC!Y205+'SF6'!Y205</f>
        <v>4.4952449775341332</v>
      </c>
      <c r="Z205" s="94">
        <f>+'CO2'!Z205+'abs CO2'!Z205+'CH4'!Z205*PCG!$C$5+N2O!Z205*PCG!$C$6+HFC!Z205+PFC!Z205+'SF6'!Z205</f>
        <v>4.0150318318061036</v>
      </c>
      <c r="AA205" s="94">
        <f>+'CO2'!AA205+'abs CO2'!AA205+'CH4'!AA205*PCG!$C$5+N2O!AA205*PCG!$C$6+HFC!AA205+PFC!AA205+'SF6'!AA205</f>
        <v>3.7166245462509795</v>
      </c>
      <c r="AB205" s="94">
        <f>+'CO2'!AB205+'abs CO2'!AB205+'CH4'!AB205*PCG!$C$5+N2O!AB205*PCG!$C$6+HFC!AB205+PFC!AB205+'SF6'!AB205</f>
        <v>3.8813079383666502</v>
      </c>
      <c r="AC205" s="94">
        <f>+'CO2'!AC205+'abs CO2'!AC205+'CH4'!AC205*PCG!$C$5+N2O!AC205*PCG!$C$6+HFC!AC205+PFC!AC205+'SF6'!AC205</f>
        <v>3.8525842316433976</v>
      </c>
      <c r="AD205" s="94">
        <f>+'CO2'!AD205+'abs CO2'!AD205+'CH4'!AD205*PCG!$C$5+N2O!AD205*PCG!$C$6+HFC!AD205+PFC!AD205+'SF6'!AD205</f>
        <v>3.7153119850803975</v>
      </c>
      <c r="AE205" s="94">
        <f>+'CO2'!AE205+'abs CO2'!AE205+'CH4'!AE205*PCG!$C$5+N2O!AE205*PCG!$C$6+HFC!AE205+PFC!AE205+'SF6'!AE205</f>
        <v>3.7853672478857265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23.299078337463932</v>
      </c>
      <c r="D206" s="33">
        <f t="shared" si="52"/>
        <v>23.193220717826225</v>
      </c>
      <c r="E206" s="33">
        <f t="shared" si="52"/>
        <v>23.087363098188519</v>
      </c>
      <c r="F206" s="33">
        <f t="shared" si="52"/>
        <v>22.981505478550815</v>
      </c>
      <c r="G206" s="33">
        <f t="shared" si="52"/>
        <v>22.875647858913112</v>
      </c>
      <c r="H206" s="33">
        <f t="shared" si="52"/>
        <v>22.769790239275409</v>
      </c>
      <c r="I206" s="33">
        <f t="shared" si="52"/>
        <v>22.663932619637702</v>
      </c>
      <c r="J206" s="33">
        <f t="shared" si="52"/>
        <v>22.558074999999999</v>
      </c>
      <c r="K206" s="33">
        <f t="shared" si="52"/>
        <v>21.946481249999994</v>
      </c>
      <c r="L206" s="33">
        <f t="shared" si="52"/>
        <v>21.334887500000001</v>
      </c>
      <c r="M206" s="33">
        <f t="shared" si="52"/>
        <v>20.72329375</v>
      </c>
      <c r="N206" s="33">
        <f t="shared" si="52"/>
        <v>20.111699999999995</v>
      </c>
      <c r="O206" s="33">
        <f t="shared" si="52"/>
        <v>19.500106250000002</v>
      </c>
      <c r="P206" s="33">
        <f t="shared" si="52"/>
        <v>18.888512499999997</v>
      </c>
      <c r="Q206" s="33">
        <f t="shared" si="52"/>
        <v>18.27691875</v>
      </c>
      <c r="R206" s="33">
        <f t="shared" si="52"/>
        <v>17.665324999999999</v>
      </c>
      <c r="S206" s="33">
        <f t="shared" si="52"/>
        <v>17.053731249999998</v>
      </c>
      <c r="T206" s="33">
        <f t="shared" si="52"/>
        <v>16.442137499999998</v>
      </c>
      <c r="U206" s="33">
        <f t="shared" si="52"/>
        <v>16.036200859574052</v>
      </c>
      <c r="V206" s="33">
        <f t="shared" si="52"/>
        <v>15.630264219148113</v>
      </c>
      <c r="W206" s="33">
        <f t="shared" si="52"/>
        <v>15.224327578722166</v>
      </c>
      <c r="X206" s="33">
        <f t="shared" si="52"/>
        <v>14.501664124293784</v>
      </c>
      <c r="Y206" s="33">
        <f t="shared" si="52"/>
        <v>13.779000669865404</v>
      </c>
      <c r="Z206" s="33">
        <f t="shared" si="52"/>
        <v>13.056337215437022</v>
      </c>
      <c r="AA206" s="33">
        <f t="shared" si="52"/>
        <v>12.084157783939846</v>
      </c>
      <c r="AB206" s="33">
        <f t="shared" si="52"/>
        <v>11.111978352442671</v>
      </c>
      <c r="AC206" s="33">
        <f t="shared" si="52"/>
        <v>10.379519401171487</v>
      </c>
      <c r="AD206" s="33">
        <f t="shared" si="52"/>
        <v>9.6470604499002981</v>
      </c>
      <c r="AE206" s="33">
        <f t="shared" si="52"/>
        <v>8.9146014986291124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4.8260370999596161</v>
      </c>
      <c r="D208" s="94">
        <f>+'CO2'!D208+'abs CO2'!D208+'CH4'!D208*PCG!$C$5+N2O!D208*PCG!$C$6+HFC!D208+PFC!D208+'SF6'!D208</f>
        <v>4.7508710856796705</v>
      </c>
      <c r="E208" s="94">
        <f>+'CO2'!E208+'abs CO2'!E208+'CH4'!E208*PCG!$C$5+N2O!E208*PCG!$C$6+HFC!E208+PFC!E208+'SF6'!E208</f>
        <v>4.6757050713997241</v>
      </c>
      <c r="F208" s="94">
        <f>+'CO2'!F208+'abs CO2'!F208+'CH4'!F208*PCG!$C$5+N2O!F208*PCG!$C$6+HFC!F208+PFC!F208+'SF6'!F208</f>
        <v>4.6005390571197795</v>
      </c>
      <c r="G208" s="94">
        <f>+'CO2'!G208+'abs CO2'!G208+'CH4'!G208*PCG!$C$5+N2O!G208*PCG!$C$6+HFC!G208+PFC!G208+'SF6'!G208</f>
        <v>4.5253730428398349</v>
      </c>
      <c r="H208" s="94">
        <f>+'CO2'!H208+'abs CO2'!H208+'CH4'!H208*PCG!$C$5+N2O!H208*PCG!$C$6+HFC!H208+PFC!H208+'SF6'!H208</f>
        <v>4.4502070285598894</v>
      </c>
      <c r="I208" s="94">
        <f>+'CO2'!I208+'abs CO2'!I208+'CH4'!I208*PCG!$C$5+N2O!I208*PCG!$C$6+HFC!I208+PFC!I208+'SF6'!I208</f>
        <v>4.3750410142799439</v>
      </c>
      <c r="J208" s="94">
        <f>+'CO2'!J208+'abs CO2'!J208+'CH4'!J208*PCG!$C$5+N2O!J208*PCG!$C$6+HFC!J208+PFC!J208+'SF6'!J208</f>
        <v>4.2998749999999992</v>
      </c>
      <c r="K208" s="94">
        <f>+'CO2'!K208+'abs CO2'!K208+'CH4'!K208*PCG!$C$5+N2O!K208*PCG!$C$6+HFC!K208+PFC!K208+'SF6'!K208</f>
        <v>4.2113125</v>
      </c>
      <c r="L208" s="94">
        <f>+'CO2'!L208+'abs CO2'!L208+'CH4'!L208*PCG!$C$5+N2O!L208*PCG!$C$6+HFC!L208+PFC!L208+'SF6'!L208</f>
        <v>4.1227499999999999</v>
      </c>
      <c r="M208" s="94">
        <f>+'CO2'!M208+'abs CO2'!M208+'CH4'!M208*PCG!$C$5+N2O!M208*PCG!$C$6+HFC!M208+PFC!M208+'SF6'!M208</f>
        <v>4.0341874999999998</v>
      </c>
      <c r="N208" s="94">
        <f>+'CO2'!N208+'abs CO2'!N208+'CH4'!N208*PCG!$C$5+N2O!N208*PCG!$C$6+HFC!N208+PFC!N208+'SF6'!N208</f>
        <v>3.9456249999999997</v>
      </c>
      <c r="O208" s="94">
        <f>+'CO2'!O208+'abs CO2'!O208+'CH4'!O208*PCG!$C$5+N2O!O208*PCG!$C$6+HFC!O208+PFC!O208+'SF6'!O208</f>
        <v>3.8570624999999996</v>
      </c>
      <c r="P208" s="94">
        <f>+'CO2'!P208+'abs CO2'!P208+'CH4'!P208*PCG!$C$5+N2O!P208*PCG!$C$6+HFC!P208+PFC!P208+'SF6'!P208</f>
        <v>3.7684999999999995</v>
      </c>
      <c r="Q208" s="94">
        <f>+'CO2'!Q208+'abs CO2'!Q208+'CH4'!Q208*PCG!$C$5+N2O!Q208*PCG!$C$6+HFC!Q208+PFC!Q208+'SF6'!Q208</f>
        <v>3.6799374999999994</v>
      </c>
      <c r="R208" s="94">
        <f>+'CO2'!R208+'abs CO2'!R208+'CH4'!R208*PCG!$C$5+N2O!R208*PCG!$C$6+HFC!R208+PFC!R208+'SF6'!R208</f>
        <v>3.5913750000000002</v>
      </c>
      <c r="S208" s="94">
        <f>+'CO2'!S208+'abs CO2'!S208+'CH4'!S208*PCG!$C$5+N2O!S208*PCG!$C$6+HFC!S208+PFC!S208+'SF6'!S208</f>
        <v>3.5028125000000001</v>
      </c>
      <c r="T208" s="94">
        <f>+'CO2'!T208+'abs CO2'!T208+'CH4'!T208*PCG!$C$5+N2O!T208*PCG!$C$6+HFC!T208+PFC!T208+'SF6'!T208</f>
        <v>3.41425</v>
      </c>
      <c r="U208" s="94">
        <f>+'CO2'!U208+'abs CO2'!U208+'CH4'!U208*PCG!$C$5+N2O!U208*PCG!$C$6+HFC!U208+PFC!U208+'SF6'!U208</f>
        <v>3.556122734574056</v>
      </c>
      <c r="V208" s="94">
        <f>+'CO2'!V208+'abs CO2'!V208+'CH4'!V208*PCG!$C$5+N2O!V208*PCG!$C$6+HFC!V208+PFC!V208+'SF6'!V208</f>
        <v>3.6979954691481112</v>
      </c>
      <c r="W208" s="94">
        <f>+'CO2'!W208+'abs CO2'!W208+'CH4'!W208*PCG!$C$5+N2O!W208*PCG!$C$6+HFC!W208+PFC!W208+'SF6'!W208</f>
        <v>3.8398682037221668</v>
      </c>
      <c r="X208" s="94">
        <f>+'CO2'!X208+'abs CO2'!X208+'CH4'!X208*PCG!$C$5+N2O!X208*PCG!$C$6+HFC!X208+PFC!X208+'SF6'!X208</f>
        <v>3.6650141242937853</v>
      </c>
      <c r="Y208" s="94">
        <f>+'CO2'!Y208+'abs CO2'!Y208+'CH4'!Y208*PCG!$C$5+N2O!Y208*PCG!$C$6+HFC!Y208+PFC!Y208+'SF6'!Y208</f>
        <v>3.4901600448654029</v>
      </c>
      <c r="Z208" s="94">
        <f>+'CO2'!Z208+'abs CO2'!Z208+'CH4'!Z208*PCG!$C$5+N2O!Z208*PCG!$C$6+HFC!Z208+PFC!Z208+'SF6'!Z208</f>
        <v>3.3153059654370218</v>
      </c>
      <c r="AA208" s="94">
        <f>+'CO2'!AA208+'abs CO2'!AA208+'CH4'!AA208*PCG!$C$5+N2O!AA208*PCG!$C$6+HFC!AA208+PFC!AA208+'SF6'!AA208</f>
        <v>2.8909359089398472</v>
      </c>
      <c r="AB208" s="94">
        <f>+'CO2'!AB208+'abs CO2'!AB208+'CH4'!AB208*PCG!$C$5+N2O!AB208*PCG!$C$6+HFC!AB208+PFC!AB208+'SF6'!AB208</f>
        <v>2.4665658524426721</v>
      </c>
      <c r="AC208" s="94">
        <f>+'CO2'!AC208+'abs CO2'!AC208+'CH4'!AC208*PCG!$C$5+N2O!AC208*PCG!$C$6+HFC!AC208+PFC!AC208+'SF6'!AC208</f>
        <v>2.2819162761714864</v>
      </c>
      <c r="AD208" s="94">
        <f>+'CO2'!AD208+'abs CO2'!AD208+'CH4'!AD208*PCG!$C$5+N2O!AD208*PCG!$C$6+HFC!AD208+PFC!AD208+'SF6'!AD208</f>
        <v>2.0972666999002993</v>
      </c>
      <c r="AE208" s="94">
        <f>+'CO2'!AE208+'abs CO2'!AE208+'CH4'!AE208*PCG!$C$5+N2O!AE208*PCG!$C$6+HFC!AE208+PFC!AE208+'SF6'!AE208</f>
        <v>1.9126171236291127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18.404066559764143</v>
      </c>
      <c r="D209" s="94">
        <f>+'CO2'!D209+'abs CO2'!D209+'CH4'!D209*PCG!$C$5+N2O!D209*PCG!$C$6+HFC!D209+PFC!D209+'SF6'!D209</f>
        <v>18.376878479797835</v>
      </c>
      <c r="E209" s="94">
        <f>+'CO2'!E209+'abs CO2'!E209+'CH4'!E209*PCG!$C$5+N2O!E209*PCG!$C$6+HFC!E209+PFC!E209+'SF6'!E209</f>
        <v>18.349690399831527</v>
      </c>
      <c r="F209" s="94">
        <f>+'CO2'!F209+'abs CO2'!F209+'CH4'!F209*PCG!$C$5+N2O!F209*PCG!$C$6+HFC!F209+PFC!F209+'SF6'!F209</f>
        <v>18.322502319865222</v>
      </c>
      <c r="G209" s="94">
        <f>+'CO2'!G209+'abs CO2'!G209+'CH4'!G209*PCG!$C$5+N2O!G209*PCG!$C$6+HFC!G209+PFC!G209+'SF6'!G209</f>
        <v>18.295314239898914</v>
      </c>
      <c r="H209" s="94">
        <f>+'CO2'!H209+'abs CO2'!H209+'CH4'!H209*PCG!$C$5+N2O!H209*PCG!$C$6+HFC!H209+PFC!H209+'SF6'!H209</f>
        <v>18.268126159932613</v>
      </c>
      <c r="I209" s="94">
        <f>+'CO2'!I209+'abs CO2'!I209+'CH4'!I209*PCG!$C$5+N2O!I209*PCG!$C$6+HFC!I209+PFC!I209+'SF6'!I209</f>
        <v>18.240938079966305</v>
      </c>
      <c r="J209" s="94">
        <f>+'CO2'!J209+'abs CO2'!J209+'CH4'!J209*PCG!$C$5+N2O!J209*PCG!$C$6+HFC!J209+PFC!J209+'SF6'!J209</f>
        <v>18.213749999999997</v>
      </c>
      <c r="K209" s="94">
        <f>+'CO2'!K209+'abs CO2'!K209+'CH4'!K209*PCG!$C$5+N2O!K209*PCG!$C$6+HFC!K209+PFC!K209+'SF6'!K209</f>
        <v>17.672849999999997</v>
      </c>
      <c r="L209" s="94">
        <f>+'CO2'!L209+'abs CO2'!L209+'CH4'!L209*PCG!$C$5+N2O!L209*PCG!$C$6+HFC!L209+PFC!L209+'SF6'!L209</f>
        <v>17.13195</v>
      </c>
      <c r="M209" s="94">
        <f>+'CO2'!M209+'abs CO2'!M209+'CH4'!M209*PCG!$C$5+N2O!M209*PCG!$C$6+HFC!M209+PFC!M209+'SF6'!M209</f>
        <v>16.591049999999999</v>
      </c>
      <c r="N209" s="94">
        <f>+'CO2'!N209+'abs CO2'!N209+'CH4'!N209*PCG!$C$5+N2O!N209*PCG!$C$6+HFC!N209+PFC!N209+'SF6'!N209</f>
        <v>16.050149999999999</v>
      </c>
      <c r="O209" s="94">
        <f>+'CO2'!O209+'abs CO2'!O209+'CH4'!O209*PCG!$C$5+N2O!O209*PCG!$C$6+HFC!O209+PFC!O209+'SF6'!O209</f>
        <v>15.50925</v>
      </c>
      <c r="P209" s="94">
        <f>+'CO2'!P209+'abs CO2'!P209+'CH4'!P209*PCG!$C$5+N2O!P209*PCG!$C$6+HFC!P209+PFC!P209+'SF6'!P209</f>
        <v>14.968349999999999</v>
      </c>
      <c r="Q209" s="94">
        <f>+'CO2'!Q209+'abs CO2'!Q209+'CH4'!Q209*PCG!$C$5+N2O!Q209*PCG!$C$6+HFC!Q209+PFC!Q209+'SF6'!Q209</f>
        <v>14.42745</v>
      </c>
      <c r="R209" s="94">
        <f>+'CO2'!R209+'abs CO2'!R209+'CH4'!R209*PCG!$C$5+N2O!R209*PCG!$C$6+HFC!R209+PFC!R209+'SF6'!R209</f>
        <v>13.88655</v>
      </c>
      <c r="S209" s="94">
        <f>+'CO2'!S209+'abs CO2'!S209+'CH4'!S209*PCG!$C$5+N2O!S209*PCG!$C$6+HFC!S209+PFC!S209+'SF6'!S209</f>
        <v>13.345650000000001</v>
      </c>
      <c r="T209" s="94">
        <f>+'CO2'!T209+'abs CO2'!T209+'CH4'!T209*PCG!$C$5+N2O!T209*PCG!$C$6+HFC!T209+PFC!T209+'SF6'!T209</f>
        <v>12.804749999999999</v>
      </c>
      <c r="U209" s="94">
        <f>+'CO2'!U209+'abs CO2'!U209+'CH4'!U209*PCG!$C$5+N2O!U209*PCG!$C$6+HFC!U209+PFC!U209+'SF6'!U209</f>
        <v>12.26385</v>
      </c>
      <c r="V209" s="94">
        <f>+'CO2'!V209+'abs CO2'!V209+'CH4'!V209*PCG!$C$5+N2O!V209*PCG!$C$6+HFC!V209+PFC!V209+'SF6'!V209</f>
        <v>11.722950000000001</v>
      </c>
      <c r="W209" s="94">
        <f>+'CO2'!W209+'abs CO2'!W209+'CH4'!W209*PCG!$C$5+N2O!W209*PCG!$C$6+HFC!W209+PFC!W209+'SF6'!W209</f>
        <v>11.182049999999998</v>
      </c>
      <c r="X209" s="94">
        <f>+'CO2'!X209+'abs CO2'!X209+'CH4'!X209*PCG!$C$5+N2O!X209*PCG!$C$6+HFC!X209+PFC!X209+'SF6'!X209</f>
        <v>10.64115</v>
      </c>
      <c r="Y209" s="94">
        <f>+'CO2'!Y209+'abs CO2'!Y209+'CH4'!Y209*PCG!$C$5+N2O!Y209*PCG!$C$6+HFC!Y209+PFC!Y209+'SF6'!Y209</f>
        <v>10.100249999999999</v>
      </c>
      <c r="Z209" s="94">
        <f>+'CO2'!Z209+'abs CO2'!Z209+'CH4'!Z209*PCG!$C$5+N2O!Z209*PCG!$C$6+HFC!Z209+PFC!Z209+'SF6'!Z209</f>
        <v>9.5593500000000002</v>
      </c>
      <c r="AA209" s="94">
        <f>+'CO2'!AA209+'abs CO2'!AA209+'CH4'!AA209*PCG!$C$5+N2O!AA209*PCG!$C$6+HFC!AA209+PFC!AA209+'SF6'!AA209</f>
        <v>9.0184499999999996</v>
      </c>
      <c r="AB209" s="94">
        <f>+'CO2'!AB209+'abs CO2'!AB209+'CH4'!AB209*PCG!$C$5+N2O!AB209*PCG!$C$6+HFC!AB209+PFC!AB209+'SF6'!AB209</f>
        <v>8.477549999999999</v>
      </c>
      <c r="AC209" s="94">
        <f>+'CO2'!AC209+'abs CO2'!AC209+'CH4'!AC209*PCG!$C$5+N2O!AC209*PCG!$C$6+HFC!AC209+PFC!AC209+'SF6'!AC209</f>
        <v>7.9366499999999993</v>
      </c>
      <c r="AD209" s="94">
        <f>+'CO2'!AD209+'abs CO2'!AD209+'CH4'!AD209*PCG!$C$5+N2O!AD209*PCG!$C$6+HFC!AD209+PFC!AD209+'SF6'!AD209</f>
        <v>7.3957499999999996</v>
      </c>
      <c r="AE209" s="94">
        <f>+'CO2'!AE209+'abs CO2'!AE209+'CH4'!AE209*PCG!$C$5+N2O!AE209*PCG!$C$6+HFC!AE209+PFC!AE209+'SF6'!AE209</f>
        <v>6.8548499999999999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6.1920337837837867E-2</v>
      </c>
      <c r="D210" s="94">
        <f>+'CO2'!D210+'abs CO2'!D210+'CH4'!D210*PCG!$C$5+N2O!D210*PCG!$C$6+HFC!D210+PFC!D210+'SF6'!D210</f>
        <v>5.7967432432432464E-2</v>
      </c>
      <c r="E210" s="94">
        <f>+'CO2'!E210+'abs CO2'!E210+'CH4'!E210*PCG!$C$5+N2O!E210*PCG!$C$6+HFC!E210+PFC!E210+'SF6'!E210</f>
        <v>5.4014527027027047E-2</v>
      </c>
      <c r="F210" s="94">
        <f>+'CO2'!F210+'abs CO2'!F210+'CH4'!F210*PCG!$C$5+N2O!F210*PCG!$C$6+HFC!F210+PFC!F210+'SF6'!F210</f>
        <v>5.0061621621621644E-2</v>
      </c>
      <c r="G210" s="94">
        <f>+'CO2'!G210+'abs CO2'!G210+'CH4'!G210*PCG!$C$5+N2O!G210*PCG!$C$6+HFC!G210+PFC!G210+'SF6'!G210</f>
        <v>4.6108716216216226E-2</v>
      </c>
      <c r="H210" s="94">
        <f>+'CO2'!H210+'abs CO2'!H210+'CH4'!H210*PCG!$C$5+N2O!H210*PCG!$C$6+HFC!H210+PFC!H210+'SF6'!H210</f>
        <v>4.2155810810810816E-2</v>
      </c>
      <c r="I210" s="94">
        <f>+'CO2'!I210+'abs CO2'!I210+'CH4'!I210*PCG!$C$5+N2O!I210*PCG!$C$6+HFC!I210+PFC!I210+'SF6'!I210</f>
        <v>3.8202905405405406E-2</v>
      </c>
      <c r="J210" s="94">
        <f>+'CO2'!J210+'abs CO2'!J210+'CH4'!J210*PCG!$C$5+N2O!J210*PCG!$C$6+HFC!J210+PFC!J210+'SF6'!J210</f>
        <v>3.4249999999999996E-2</v>
      </c>
      <c r="K210" s="94">
        <f>+'CO2'!K210+'abs CO2'!K210+'CH4'!K210*PCG!$C$5+N2O!K210*PCG!$C$6+HFC!K210+PFC!K210+'SF6'!K210</f>
        <v>3.3999999999999996E-2</v>
      </c>
      <c r="L210" s="94">
        <f>+'CO2'!L210+'abs CO2'!L210+'CH4'!L210*PCG!$C$5+N2O!L210*PCG!$C$6+HFC!L210+PFC!L210+'SF6'!L210</f>
        <v>3.3749999999999995E-2</v>
      </c>
      <c r="M210" s="94">
        <f>+'CO2'!M210+'abs CO2'!M210+'CH4'!M210*PCG!$C$5+N2O!M210*PCG!$C$6+HFC!M210+PFC!M210+'SF6'!M210</f>
        <v>3.3500000000000002E-2</v>
      </c>
      <c r="N210" s="94">
        <f>+'CO2'!N210+'abs CO2'!N210+'CH4'!N210*PCG!$C$5+N2O!N210*PCG!$C$6+HFC!N210+PFC!N210+'SF6'!N210</f>
        <v>3.3250000000000002E-2</v>
      </c>
      <c r="O210" s="94">
        <f>+'CO2'!O210+'abs CO2'!O210+'CH4'!O210*PCG!$C$5+N2O!O210*PCG!$C$6+HFC!O210+PFC!O210+'SF6'!O210</f>
        <v>3.3000000000000002E-2</v>
      </c>
      <c r="P210" s="94">
        <f>+'CO2'!P210+'abs CO2'!P210+'CH4'!P210*PCG!$C$5+N2O!P210*PCG!$C$6+HFC!P210+PFC!P210+'SF6'!P210</f>
        <v>3.2750000000000001E-2</v>
      </c>
      <c r="Q210" s="94">
        <f>+'CO2'!Q210+'abs CO2'!Q210+'CH4'!Q210*PCG!$C$5+N2O!Q210*PCG!$C$6+HFC!Q210+PFC!Q210+'SF6'!Q210</f>
        <v>3.2500000000000001E-2</v>
      </c>
      <c r="R210" s="94">
        <f>+'CO2'!R210+'abs CO2'!R210+'CH4'!R210*PCG!$C$5+N2O!R210*PCG!$C$6+HFC!R210+PFC!R210+'SF6'!R210</f>
        <v>3.2250000000000001E-2</v>
      </c>
      <c r="S210" s="94">
        <f>+'CO2'!S210+'abs CO2'!S210+'CH4'!S210*PCG!$C$5+N2O!S210*PCG!$C$6+HFC!S210+PFC!S210+'SF6'!S210</f>
        <v>3.2000000000000001E-2</v>
      </c>
      <c r="T210" s="94">
        <f>+'CO2'!T210+'abs CO2'!T210+'CH4'!T210*PCG!$C$5+N2O!T210*PCG!$C$6+HFC!T210+PFC!T210+'SF6'!T210</f>
        <v>3.1749999999999994E-2</v>
      </c>
      <c r="U210" s="94">
        <f>+'CO2'!U210+'abs CO2'!U210+'CH4'!U210*PCG!$C$5+N2O!U210*PCG!$C$6+HFC!U210+PFC!U210+'SF6'!U210</f>
        <v>3.1499999999999993E-2</v>
      </c>
      <c r="V210" s="94">
        <f>+'CO2'!V210+'abs CO2'!V210+'CH4'!V210*PCG!$C$5+N2O!V210*PCG!$C$6+HFC!V210+PFC!V210+'SF6'!V210</f>
        <v>3.125E-2</v>
      </c>
      <c r="W210" s="94">
        <f>+'CO2'!W210+'abs CO2'!W210+'CH4'!W210*PCG!$C$5+N2O!W210*PCG!$C$6+HFC!W210+PFC!W210+'SF6'!W210</f>
        <v>3.1E-2</v>
      </c>
      <c r="X210" s="94">
        <f>+'CO2'!X210+'abs CO2'!X210+'CH4'!X210*PCG!$C$5+N2O!X210*PCG!$C$6+HFC!X210+PFC!X210+'SF6'!X210</f>
        <v>3.075E-2</v>
      </c>
      <c r="Y210" s="94">
        <f>+'CO2'!Y210+'abs CO2'!Y210+'CH4'!Y210*PCG!$C$5+N2O!Y210*PCG!$C$6+HFC!Y210+PFC!Y210+'SF6'!Y210</f>
        <v>3.0499999999999999E-2</v>
      </c>
      <c r="Z210" s="94">
        <f>+'CO2'!Z210+'abs CO2'!Z210+'CH4'!Z210*PCG!$C$5+N2O!Z210*PCG!$C$6+HFC!Z210+PFC!Z210+'SF6'!Z210</f>
        <v>3.0249999999999999E-2</v>
      </c>
      <c r="AA210" s="94">
        <f>+'CO2'!AA210+'abs CO2'!AA210+'CH4'!AA210*PCG!$C$5+N2O!AA210*PCG!$C$6+HFC!AA210+PFC!AA210+'SF6'!AA210</f>
        <v>0.03</v>
      </c>
      <c r="AB210" s="94">
        <f>+'CO2'!AB210+'abs CO2'!AB210+'CH4'!AB210*PCG!$C$5+N2O!AB210*PCG!$C$6+HFC!AB210+PFC!AB210+'SF6'!AB210</f>
        <v>2.9749999999999995E-2</v>
      </c>
      <c r="AC210" s="94">
        <f>+'CO2'!AC210+'abs CO2'!AC210+'CH4'!AC210*PCG!$C$5+N2O!AC210*PCG!$C$6+HFC!AC210+PFC!AC210+'SF6'!AC210</f>
        <v>2.9499999999999995E-2</v>
      </c>
      <c r="AD210" s="94">
        <f>+'CO2'!AD210+'abs CO2'!AD210+'CH4'!AD210*PCG!$C$5+N2O!AD210*PCG!$C$6+HFC!AD210+PFC!AD210+'SF6'!AD210</f>
        <v>2.9250000000000002E-2</v>
      </c>
      <c r="AE210" s="94">
        <f>+'CO2'!AE210+'abs CO2'!AE210+'CH4'!AE210*PCG!$C$5+N2O!AE210*PCG!$C$6+HFC!AE210+PFC!AE210+'SF6'!AE210</f>
        <v>2.9000000000000001E-2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7.0543399023369376E-3</v>
      </c>
      <c r="D212" s="94">
        <f>+'CO2'!D212+'abs CO2'!D212+'CH4'!D212*PCG!$C$5+N2O!D212*PCG!$C$6+HFC!D212+PFC!D212+'SF6'!D212</f>
        <v>7.5037199162888025E-3</v>
      </c>
      <c r="E212" s="94">
        <f>+'CO2'!E212+'abs CO2'!E212+'CH4'!E212*PCG!$C$5+N2O!E212*PCG!$C$6+HFC!E212+PFC!E212+'SF6'!E212</f>
        <v>7.9530999302406691E-3</v>
      </c>
      <c r="F212" s="94">
        <f>+'CO2'!F212+'abs CO2'!F212+'CH4'!F212*PCG!$C$5+N2O!F212*PCG!$C$6+HFC!F212+PFC!F212+'SF6'!F212</f>
        <v>8.4024799441925341E-3</v>
      </c>
      <c r="G212" s="94">
        <f>+'CO2'!G212+'abs CO2'!G212+'CH4'!G212*PCG!$C$5+N2O!G212*PCG!$C$6+HFC!G212+PFC!G212+'SF6'!G212</f>
        <v>8.8518599581444025E-3</v>
      </c>
      <c r="H212" s="94">
        <f>+'CO2'!H212+'abs CO2'!H212+'CH4'!H212*PCG!$C$5+N2O!H212*PCG!$C$6+HFC!H212+PFC!H212+'SF6'!H212</f>
        <v>9.3012399720962674E-3</v>
      </c>
      <c r="I212" s="94">
        <f>+'CO2'!I212+'abs CO2'!I212+'CH4'!I212*PCG!$C$5+N2O!I212*PCG!$C$6+HFC!I212+PFC!I212+'SF6'!I212</f>
        <v>9.7506199860481323E-3</v>
      </c>
      <c r="J212" s="94">
        <f>+'CO2'!J212+'abs CO2'!J212+'CH4'!J212*PCG!$C$5+N2O!J212*PCG!$C$6+HFC!J212+PFC!J212+'SF6'!J212</f>
        <v>1.0200000000000001E-2</v>
      </c>
      <c r="K212" s="94">
        <f>+'CO2'!K212+'abs CO2'!K212+'CH4'!K212*PCG!$C$5+N2O!K212*PCG!$C$6+HFC!K212+PFC!K212+'SF6'!K212</f>
        <v>1.2699999999999999E-2</v>
      </c>
      <c r="L212" s="94">
        <f>+'CO2'!L212+'abs CO2'!L212+'CH4'!L212*PCG!$C$5+N2O!L212*PCG!$C$6+HFC!L212+PFC!L212+'SF6'!L212</f>
        <v>1.5199999999999998E-2</v>
      </c>
      <c r="M212" s="94">
        <f>+'CO2'!M212+'abs CO2'!M212+'CH4'!M212*PCG!$C$5+N2O!M212*PCG!$C$6+HFC!M212+PFC!M212+'SF6'!M212</f>
        <v>1.77E-2</v>
      </c>
      <c r="N212" s="94">
        <f>+'CO2'!N212+'abs CO2'!N212+'CH4'!N212*PCG!$C$5+N2O!N212*PCG!$C$6+HFC!N212+PFC!N212+'SF6'!N212</f>
        <v>2.0199999999999999E-2</v>
      </c>
      <c r="O212" s="94">
        <f>+'CO2'!O212+'abs CO2'!O212+'CH4'!O212*PCG!$C$5+N2O!O212*PCG!$C$6+HFC!O212+PFC!O212+'SF6'!O212</f>
        <v>2.2699999999999998E-2</v>
      </c>
      <c r="P212" s="94">
        <f>+'CO2'!P212+'abs CO2'!P212+'CH4'!P212*PCG!$C$5+N2O!P212*PCG!$C$6+HFC!P212+PFC!P212+'SF6'!P212</f>
        <v>2.52E-2</v>
      </c>
      <c r="Q212" s="94">
        <f>+'CO2'!Q212+'abs CO2'!Q212+'CH4'!Q212*PCG!$C$5+N2O!Q212*PCG!$C$6+HFC!Q212+PFC!Q212+'SF6'!Q212</f>
        <v>2.7700000000000002E-2</v>
      </c>
      <c r="R212" s="94">
        <f>+'CO2'!R212+'abs CO2'!R212+'CH4'!R212*PCG!$C$5+N2O!R212*PCG!$C$6+HFC!R212+PFC!R212+'SF6'!R212</f>
        <v>3.0199999999999998E-2</v>
      </c>
      <c r="S212" s="94">
        <f>+'CO2'!S212+'abs CO2'!S212+'CH4'!S212*PCG!$C$5+N2O!S212*PCG!$C$6+HFC!S212+PFC!S212+'SF6'!S212</f>
        <v>3.27E-2</v>
      </c>
      <c r="T212" s="94">
        <f>+'CO2'!T212+'abs CO2'!T212+'CH4'!T212*PCG!$C$5+N2O!T212*PCG!$C$6+HFC!T212+PFC!T212+'SF6'!T212</f>
        <v>3.5200000000000002E-2</v>
      </c>
      <c r="U212" s="94">
        <f>+'CO2'!U212+'abs CO2'!U212+'CH4'!U212*PCG!$C$5+N2O!U212*PCG!$C$6+HFC!U212+PFC!U212+'SF6'!U212</f>
        <v>3.7699999999999997E-2</v>
      </c>
      <c r="V212" s="94">
        <f>+'CO2'!V212+'abs CO2'!V212+'CH4'!V212*PCG!$C$5+N2O!V212*PCG!$C$6+HFC!V212+PFC!V212+'SF6'!V212</f>
        <v>4.0199999999999993E-2</v>
      </c>
      <c r="W212" s="94">
        <f>+'CO2'!W212+'abs CO2'!W212+'CH4'!W212*PCG!$C$5+N2O!W212*PCG!$C$6+HFC!W212+PFC!W212+'SF6'!W212</f>
        <v>4.2699999999999995E-2</v>
      </c>
      <c r="X212" s="94">
        <f>+'CO2'!X212+'abs CO2'!X212+'CH4'!X212*PCG!$C$5+N2O!X212*PCG!$C$6+HFC!X212+PFC!X212+'SF6'!X212</f>
        <v>4.5199999999999997E-2</v>
      </c>
      <c r="Y212" s="94">
        <f>+'CO2'!Y212+'abs CO2'!Y212+'CH4'!Y212*PCG!$C$5+N2O!Y212*PCG!$C$6+HFC!Y212+PFC!Y212+'SF6'!Y212</f>
        <v>4.7699999999999999E-2</v>
      </c>
      <c r="Z212" s="94">
        <f>+'CO2'!Z212+'abs CO2'!Z212+'CH4'!Z212*PCG!$C$5+N2O!Z212*PCG!$C$6+HFC!Z212+PFC!Z212+'SF6'!Z212</f>
        <v>5.0199999999999995E-2</v>
      </c>
      <c r="AA212" s="94">
        <f>+'CO2'!AA212+'abs CO2'!AA212+'CH4'!AA212*PCG!$C$5+N2O!AA212*PCG!$C$6+HFC!AA212+PFC!AA212+'SF6'!AA212</f>
        <v>5.2700000000000004E-2</v>
      </c>
      <c r="AB212" s="94">
        <f>+'CO2'!AB212+'abs CO2'!AB212+'CH4'!AB212*PCG!$C$5+N2O!AB212*PCG!$C$6+HFC!AB212+PFC!AB212+'SF6'!AB212</f>
        <v>5.5199999999999999E-2</v>
      </c>
      <c r="AC212" s="94">
        <f>+'CO2'!AC212+'abs CO2'!AC212+'CH4'!AC212*PCG!$C$5+N2O!AC212*PCG!$C$6+HFC!AC212+PFC!AC212+'SF6'!AC212</f>
        <v>5.7699999999999994E-2</v>
      </c>
      <c r="AD212" s="94">
        <f>+'CO2'!AD212+'abs CO2'!AD212+'CH4'!AD212*PCG!$C$5+N2O!AD212*PCG!$C$6+HFC!AD212+PFC!AD212+'SF6'!AD212</f>
        <v>6.0199999999999997E-2</v>
      </c>
      <c r="AE212" s="94">
        <f>+'CO2'!AE212+'abs CO2'!AE212+'CH4'!AE212*PCG!$C$5+N2O!AE212*PCG!$C$6+HFC!AE212+PFC!AE212+'SF6'!AE212</f>
        <v>6.2699999999999992E-2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1.5618749999999999E-2</v>
      </c>
      <c r="L213" s="33">
        <f t="shared" si="53"/>
        <v>3.1237499999999998E-2</v>
      </c>
      <c r="M213" s="33">
        <f t="shared" si="53"/>
        <v>4.6856249999999995E-2</v>
      </c>
      <c r="N213" s="33">
        <f t="shared" si="53"/>
        <v>6.2474999999999996E-2</v>
      </c>
      <c r="O213" s="33">
        <f t="shared" si="53"/>
        <v>7.809374999999999E-2</v>
      </c>
      <c r="P213" s="33">
        <f t="shared" si="53"/>
        <v>9.371249999999999E-2</v>
      </c>
      <c r="Q213" s="33">
        <f t="shared" si="53"/>
        <v>0.10933124999999999</v>
      </c>
      <c r="R213" s="33">
        <f t="shared" si="53"/>
        <v>0.12494999999999999</v>
      </c>
      <c r="S213" s="33">
        <f t="shared" si="53"/>
        <v>0.14056874999999999</v>
      </c>
      <c r="T213" s="33">
        <f t="shared" si="53"/>
        <v>0.15618749999999998</v>
      </c>
      <c r="U213" s="33">
        <f t="shared" si="53"/>
        <v>0.14702812499999998</v>
      </c>
      <c r="V213" s="33">
        <f t="shared" si="53"/>
        <v>0.13786874999999998</v>
      </c>
      <c r="W213" s="33">
        <f t="shared" si="53"/>
        <v>0.12870937500000001</v>
      </c>
      <c r="X213" s="33">
        <f t="shared" si="53"/>
        <v>0.11954999999999999</v>
      </c>
      <c r="Y213" s="33">
        <f t="shared" si="53"/>
        <v>0.11039062500000001</v>
      </c>
      <c r="Z213" s="33">
        <f t="shared" si="53"/>
        <v>0.10123124999999999</v>
      </c>
      <c r="AA213" s="33">
        <f t="shared" si="53"/>
        <v>9.2071874999999997E-2</v>
      </c>
      <c r="AB213" s="33">
        <f t="shared" si="53"/>
        <v>8.2912499999999986E-2</v>
      </c>
      <c r="AC213" s="33">
        <f t="shared" si="53"/>
        <v>7.3753125000000003E-2</v>
      </c>
      <c r="AD213" s="33">
        <f t="shared" si="53"/>
        <v>6.4593749999999991E-2</v>
      </c>
      <c r="AE213" s="33">
        <f t="shared" si="53"/>
        <v>5.5434374999999994E-2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1.4249999999999999E-2</v>
      </c>
      <c r="L214" s="94">
        <f>+'CO2'!L214+'abs CO2'!L214+'CH4'!L214*PCG!$C$5+N2O!L214*PCG!$C$6+HFC!L214+PFC!L214+'SF6'!L214</f>
        <v>2.8499999999999998E-2</v>
      </c>
      <c r="M214" s="94">
        <f>+'CO2'!M214+'abs CO2'!M214+'CH4'!M214*PCG!$C$5+N2O!M214*PCG!$C$6+HFC!M214+PFC!M214+'SF6'!M214</f>
        <v>4.2749999999999996E-2</v>
      </c>
      <c r="N214" s="94">
        <f>+'CO2'!N214+'abs CO2'!N214+'CH4'!N214*PCG!$C$5+N2O!N214*PCG!$C$6+HFC!N214+PFC!N214+'SF6'!N214</f>
        <v>5.6999999999999995E-2</v>
      </c>
      <c r="O214" s="94">
        <f>+'CO2'!O214+'abs CO2'!O214+'CH4'!O214*PCG!$C$5+N2O!O214*PCG!$C$6+HFC!O214+PFC!O214+'SF6'!O214</f>
        <v>7.1249999999999994E-2</v>
      </c>
      <c r="P214" s="94">
        <f>+'CO2'!P214+'abs CO2'!P214+'CH4'!P214*PCG!$C$5+N2O!P214*PCG!$C$6+HFC!P214+PFC!P214+'SF6'!P214</f>
        <v>8.5499999999999993E-2</v>
      </c>
      <c r="Q214" s="94">
        <f>+'CO2'!Q214+'abs CO2'!Q214+'CH4'!Q214*PCG!$C$5+N2O!Q214*PCG!$C$6+HFC!Q214+PFC!Q214+'SF6'!Q214</f>
        <v>9.9749999999999991E-2</v>
      </c>
      <c r="R214" s="94">
        <f>+'CO2'!R214+'abs CO2'!R214+'CH4'!R214*PCG!$C$5+N2O!R214*PCG!$C$6+HFC!R214+PFC!R214+'SF6'!R214</f>
        <v>0.11399999999999999</v>
      </c>
      <c r="S214" s="94">
        <f>+'CO2'!S214+'abs CO2'!S214+'CH4'!S214*PCG!$C$5+N2O!S214*PCG!$C$6+HFC!S214+PFC!S214+'SF6'!S214</f>
        <v>0.12825</v>
      </c>
      <c r="T214" s="94">
        <f>+'CO2'!T214+'abs CO2'!T214+'CH4'!T214*PCG!$C$5+N2O!T214*PCG!$C$6+HFC!T214+PFC!T214+'SF6'!T214</f>
        <v>0.14249999999999999</v>
      </c>
      <c r="U214" s="94">
        <f>+'CO2'!U214+'abs CO2'!U214+'CH4'!U214*PCG!$C$5+N2O!U214*PCG!$C$6+HFC!U214+PFC!U214+'SF6'!U214</f>
        <v>0.13312499999999999</v>
      </c>
      <c r="V214" s="94">
        <f>+'CO2'!V214+'abs CO2'!V214+'CH4'!V214*PCG!$C$5+N2O!V214*PCG!$C$6+HFC!V214+PFC!V214+'SF6'!V214</f>
        <v>0.12374999999999999</v>
      </c>
      <c r="W214" s="94">
        <f>+'CO2'!W214+'abs CO2'!W214+'CH4'!W214*PCG!$C$5+N2O!W214*PCG!$C$6+HFC!W214+PFC!W214+'SF6'!W214</f>
        <v>0.114375</v>
      </c>
      <c r="X214" s="94">
        <f>+'CO2'!X214+'abs CO2'!X214+'CH4'!X214*PCG!$C$5+N2O!X214*PCG!$C$6+HFC!X214+PFC!X214+'SF6'!X214</f>
        <v>0.105</v>
      </c>
      <c r="Y214" s="94">
        <f>+'CO2'!Y214+'abs CO2'!Y214+'CH4'!Y214*PCG!$C$5+N2O!Y214*PCG!$C$6+HFC!Y214+PFC!Y214+'SF6'!Y214</f>
        <v>9.5625000000000002E-2</v>
      </c>
      <c r="Z214" s="94">
        <f>+'CO2'!Z214+'abs CO2'!Z214+'CH4'!Z214*PCG!$C$5+N2O!Z214*PCG!$C$6+HFC!Z214+PFC!Z214+'SF6'!Z214</f>
        <v>8.6249999999999993E-2</v>
      </c>
      <c r="AA214" s="94">
        <f>+'CO2'!AA214+'abs CO2'!AA214+'CH4'!AA214*PCG!$C$5+N2O!AA214*PCG!$C$6+HFC!AA214+PFC!AA214+'SF6'!AA214</f>
        <v>7.6874999999999999E-2</v>
      </c>
      <c r="AB214" s="94">
        <f>+'CO2'!AB214+'abs CO2'!AB214+'CH4'!AB214*PCG!$C$5+N2O!AB214*PCG!$C$6+HFC!AB214+PFC!AB214+'SF6'!AB214</f>
        <v>6.7499999999999991E-2</v>
      </c>
      <c r="AC214" s="94">
        <f>+'CO2'!AC214+'abs CO2'!AC214+'CH4'!AC214*PCG!$C$5+N2O!AC214*PCG!$C$6+HFC!AC214+PFC!AC214+'SF6'!AC214</f>
        <v>5.8124999999999996E-2</v>
      </c>
      <c r="AD214" s="94">
        <f>+'CO2'!AD214+'abs CO2'!AD214+'CH4'!AD214*PCG!$C$5+N2O!AD214*PCG!$C$6+HFC!AD214+PFC!AD214+'SF6'!AD214</f>
        <v>4.8749999999999995E-2</v>
      </c>
      <c r="AE214" s="94">
        <f>+'CO2'!AE214+'abs CO2'!AE214+'CH4'!AE214*PCG!$C$5+N2O!AE214*PCG!$C$6+HFC!AE214+PFC!AE214+'SF6'!AE214</f>
        <v>3.9375E-2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1.36875E-3</v>
      </c>
      <c r="L215" s="94">
        <f>+'CO2'!L215+'abs CO2'!L215+'CH4'!L215*PCG!$C$5+N2O!L215*PCG!$C$6+HFC!L215+PFC!L215+'SF6'!L215</f>
        <v>2.7374999999999999E-3</v>
      </c>
      <c r="M215" s="94">
        <f>+'CO2'!M215+'abs CO2'!M215+'CH4'!M215*PCG!$C$5+N2O!M215*PCG!$C$6+HFC!M215+PFC!M215+'SF6'!M215</f>
        <v>4.1062499999999997E-3</v>
      </c>
      <c r="N215" s="94">
        <f>+'CO2'!N215+'abs CO2'!N215+'CH4'!N215*PCG!$C$5+N2O!N215*PCG!$C$6+HFC!N215+PFC!N215+'SF6'!N215</f>
        <v>5.4749999999999998E-3</v>
      </c>
      <c r="O215" s="94">
        <f>+'CO2'!O215+'abs CO2'!O215+'CH4'!O215*PCG!$C$5+N2O!O215*PCG!$C$6+HFC!O215+PFC!O215+'SF6'!O215</f>
        <v>6.84375E-3</v>
      </c>
      <c r="P215" s="94">
        <f>+'CO2'!P215+'abs CO2'!P215+'CH4'!P215*PCG!$C$5+N2O!P215*PCG!$C$6+HFC!P215+PFC!P215+'SF6'!P215</f>
        <v>8.2124999999999993E-3</v>
      </c>
      <c r="Q215" s="94">
        <f>+'CO2'!Q215+'abs CO2'!Q215+'CH4'!Q215*PCG!$C$5+N2O!Q215*PCG!$C$6+HFC!Q215+PFC!Q215+'SF6'!Q215</f>
        <v>9.5812499999999995E-3</v>
      </c>
      <c r="R215" s="94">
        <f>+'CO2'!R215+'abs CO2'!R215+'CH4'!R215*PCG!$C$5+N2O!R215*PCG!$C$6+HFC!R215+PFC!R215+'SF6'!R215</f>
        <v>1.095E-2</v>
      </c>
      <c r="S215" s="94">
        <f>+'CO2'!S215+'abs CO2'!S215+'CH4'!S215*PCG!$C$5+N2O!S215*PCG!$C$6+HFC!S215+PFC!S215+'SF6'!S215</f>
        <v>1.231875E-2</v>
      </c>
      <c r="T215" s="94">
        <f>+'CO2'!T215+'abs CO2'!T215+'CH4'!T215*PCG!$C$5+N2O!T215*PCG!$C$6+HFC!T215+PFC!T215+'SF6'!T215</f>
        <v>1.36875E-2</v>
      </c>
      <c r="U215" s="94">
        <f>+'CO2'!U215+'abs CO2'!U215+'CH4'!U215*PCG!$C$5+N2O!U215*PCG!$C$6+HFC!U215+PFC!U215+'SF6'!U215</f>
        <v>1.3903124999999999E-2</v>
      </c>
      <c r="V215" s="94">
        <f>+'CO2'!V215+'abs CO2'!V215+'CH4'!V215*PCG!$C$5+N2O!V215*PCG!$C$6+HFC!V215+PFC!V215+'SF6'!V215</f>
        <v>1.4118749999999998E-2</v>
      </c>
      <c r="W215" s="94">
        <f>+'CO2'!W215+'abs CO2'!W215+'CH4'!W215*PCG!$C$5+N2O!W215*PCG!$C$6+HFC!W215+PFC!W215+'SF6'!W215</f>
        <v>1.4334375E-2</v>
      </c>
      <c r="X215" s="94">
        <f>+'CO2'!X215+'abs CO2'!X215+'CH4'!X215*PCG!$C$5+N2O!X215*PCG!$C$6+HFC!X215+PFC!X215+'SF6'!X215</f>
        <v>1.4549999999999999E-2</v>
      </c>
      <c r="Y215" s="94">
        <f>+'CO2'!Y215+'abs CO2'!Y215+'CH4'!Y215*PCG!$C$5+N2O!Y215*PCG!$C$6+HFC!Y215+PFC!Y215+'SF6'!Y215</f>
        <v>1.4765625000000001E-2</v>
      </c>
      <c r="Z215" s="94">
        <f>+'CO2'!Z215+'abs CO2'!Z215+'CH4'!Z215*PCG!$C$5+N2O!Z215*PCG!$C$6+HFC!Z215+PFC!Z215+'SF6'!Z215</f>
        <v>1.4981249999999998E-2</v>
      </c>
      <c r="AA215" s="94">
        <f>+'CO2'!AA215+'abs CO2'!AA215+'CH4'!AA215*PCG!$C$5+N2O!AA215*PCG!$C$6+HFC!AA215+PFC!AA215+'SF6'!AA215</f>
        <v>1.5196875E-2</v>
      </c>
      <c r="AB215" s="94">
        <f>+'CO2'!AB215+'abs CO2'!AB215+'CH4'!AB215*PCG!$C$5+N2O!AB215*PCG!$C$6+HFC!AB215+PFC!AB215+'SF6'!AB215</f>
        <v>1.5412499999999999E-2</v>
      </c>
      <c r="AC215" s="94">
        <f>+'CO2'!AC215+'abs CO2'!AC215+'CH4'!AC215*PCG!$C$5+N2O!AC215*PCG!$C$6+HFC!AC215+PFC!AC215+'SF6'!AC215</f>
        <v>1.5628125E-2</v>
      </c>
      <c r="AD215" s="94">
        <f>+'CO2'!AD215+'abs CO2'!AD215+'CH4'!AD215*PCG!$C$5+N2O!AD215*PCG!$C$6+HFC!AD215+PFC!AD215+'SF6'!AD215</f>
        <v>1.584375E-2</v>
      </c>
      <c r="AE215" s="94">
        <f>+'CO2'!AE215+'abs CO2'!AE215+'CH4'!AE215*PCG!$C$5+N2O!AE215*PCG!$C$6+HFC!AE215+PFC!AE215+'SF6'!AE215</f>
        <v>1.6059374999999997E-2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80.954212125189628</v>
      </c>
      <c r="D216" s="33">
        <f t="shared" si="54"/>
        <v>83.100426025033912</v>
      </c>
      <c r="E216" s="33">
        <f t="shared" si="54"/>
        <v>84.08221037930079</v>
      </c>
      <c r="F216" s="33">
        <f t="shared" si="54"/>
        <v>84.878667937869011</v>
      </c>
      <c r="G216" s="33">
        <f t="shared" si="54"/>
        <v>87.631586643732462</v>
      </c>
      <c r="H216" s="33">
        <f t="shared" si="54"/>
        <v>87.558440604397219</v>
      </c>
      <c r="I216" s="33">
        <f t="shared" si="54"/>
        <v>90.832142320643058</v>
      </c>
      <c r="J216" s="33">
        <f t="shared" si="54"/>
        <v>94.004839655964076</v>
      </c>
      <c r="K216" s="33">
        <f t="shared" si="54"/>
        <v>93.345506439690766</v>
      </c>
      <c r="L216" s="33">
        <f t="shared" si="54"/>
        <v>93.811552391792759</v>
      </c>
      <c r="M216" s="33">
        <f t="shared" si="54"/>
        <v>87.196902621539678</v>
      </c>
      <c r="N216" s="33">
        <f t="shared" si="54"/>
        <v>67.039436404942819</v>
      </c>
      <c r="O216" s="33">
        <f t="shared" si="54"/>
        <v>66.213104429112349</v>
      </c>
      <c r="P216" s="33">
        <f t="shared" si="54"/>
        <v>59.961583301926254</v>
      </c>
      <c r="Q216" s="33">
        <f t="shared" si="54"/>
        <v>64.808476135411155</v>
      </c>
      <c r="R216" s="33">
        <f t="shared" si="54"/>
        <v>65.058537538777415</v>
      </c>
      <c r="S216" s="33">
        <f t="shared" si="54"/>
        <v>64.046284512036905</v>
      </c>
      <c r="T216" s="33">
        <f t="shared" si="54"/>
        <v>60.319077231441319</v>
      </c>
      <c r="U216" s="33">
        <f t="shared" si="54"/>
        <v>56.858137893264143</v>
      </c>
      <c r="V216" s="33">
        <f t="shared" si="54"/>
        <v>54.335192385451066</v>
      </c>
      <c r="W216" s="33">
        <f t="shared" si="54"/>
        <v>53.501762203831497</v>
      </c>
      <c r="X216" s="33">
        <f t="shared" si="54"/>
        <v>54.046196788740623</v>
      </c>
      <c r="Y216" s="33">
        <f t="shared" si="54"/>
        <v>60.718583295354158</v>
      </c>
      <c r="Z216" s="33">
        <f t="shared" si="54"/>
        <v>56.958985411988266</v>
      </c>
      <c r="AA216" s="33">
        <f t="shared" si="54"/>
        <v>53.008655777958673</v>
      </c>
      <c r="AB216" s="33">
        <f t="shared" si="54"/>
        <v>54.258499322998553</v>
      </c>
      <c r="AC216" s="33">
        <f t="shared" si="54"/>
        <v>53.478655723154773</v>
      </c>
      <c r="AD216" s="33">
        <f t="shared" si="54"/>
        <v>51.415928924225177</v>
      </c>
      <c r="AE216" s="33">
        <f t="shared" si="54"/>
        <v>51.706864088202245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12.594575251837608</v>
      </c>
      <c r="D217" s="33">
        <f t="shared" si="55"/>
        <v>12.73694742880248</v>
      </c>
      <c r="E217" s="33">
        <f t="shared" si="55"/>
        <v>12.830472694544355</v>
      </c>
      <c r="F217" s="33">
        <f t="shared" si="55"/>
        <v>12.960995411803811</v>
      </c>
      <c r="G217" s="33">
        <f t="shared" si="55"/>
        <v>13.100821071418983</v>
      </c>
      <c r="H217" s="33">
        <f t="shared" si="55"/>
        <v>13.268586345889556</v>
      </c>
      <c r="I217" s="33">
        <f t="shared" si="55"/>
        <v>13.358639104706622</v>
      </c>
      <c r="J217" s="33">
        <f t="shared" si="55"/>
        <v>13.3894584178706</v>
      </c>
      <c r="K217" s="33">
        <f t="shared" si="55"/>
        <v>12.923081541470687</v>
      </c>
      <c r="L217" s="33">
        <f t="shared" si="55"/>
        <v>12.388424752196171</v>
      </c>
      <c r="M217" s="33">
        <f t="shared" si="55"/>
        <v>11.877262015062467</v>
      </c>
      <c r="N217" s="33">
        <f t="shared" si="55"/>
        <v>11.502150486045334</v>
      </c>
      <c r="O217" s="33">
        <f t="shared" si="55"/>
        <v>10.980716013841056</v>
      </c>
      <c r="P217" s="33">
        <f t="shared" si="55"/>
        <v>10.453356928928345</v>
      </c>
      <c r="Q217" s="33">
        <f t="shared" si="55"/>
        <v>9.9998228101594648</v>
      </c>
      <c r="R217" s="33">
        <f t="shared" si="55"/>
        <v>9.5129730300644848</v>
      </c>
      <c r="S217" s="33">
        <f t="shared" si="55"/>
        <v>9.0352563749478243</v>
      </c>
      <c r="T217" s="33">
        <f t="shared" si="55"/>
        <v>8.5267040853600147</v>
      </c>
      <c r="U217" s="33">
        <f t="shared" si="55"/>
        <v>7.5808372099857326</v>
      </c>
      <c r="V217" s="33">
        <f t="shared" si="55"/>
        <v>6.5433958032999886</v>
      </c>
      <c r="W217" s="33">
        <f t="shared" si="55"/>
        <v>5.6097463945934134</v>
      </c>
      <c r="X217" s="33">
        <f t="shared" si="55"/>
        <v>4.6394385778241398</v>
      </c>
      <c r="Y217" s="33">
        <f t="shared" si="55"/>
        <v>6.2774167996803172</v>
      </c>
      <c r="Z217" s="33">
        <f t="shared" si="55"/>
        <v>7.8861345065473962</v>
      </c>
      <c r="AA217" s="33">
        <f t="shared" si="55"/>
        <v>7.3642257902198258</v>
      </c>
      <c r="AB217" s="33">
        <f t="shared" si="55"/>
        <v>6.8012026440275672</v>
      </c>
      <c r="AC217" s="33">
        <f t="shared" si="55"/>
        <v>6.3773172129015769</v>
      </c>
      <c r="AD217" s="33">
        <f t="shared" si="55"/>
        <v>5.9611377305640669</v>
      </c>
      <c r="AE217" s="33">
        <f t="shared" si="55"/>
        <v>5.5449582482265578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6.7884614247287418</v>
      </c>
      <c r="D218" s="94">
        <f>+'CO2'!D218+'abs CO2'!D218+'CH4'!D218*PCG!$C$5+N2O!D218*PCG!$C$6+HFC!D218+PFC!D218+'SF6'!D218</f>
        <v>6.8790168028491729</v>
      </c>
      <c r="E218" s="94">
        <f>+'CO2'!E218+'abs CO2'!E218+'CH4'!E218*PCG!$C$5+N2O!E218*PCG!$C$6+HFC!E218+PFC!E218+'SF6'!E218</f>
        <v>6.9205836212387766</v>
      </c>
      <c r="F218" s="94">
        <f>+'CO2'!F218+'abs CO2'!F218+'CH4'!F218*PCG!$C$5+N2O!F218*PCG!$C$6+HFC!F218+PFC!F218+'SF6'!F218</f>
        <v>6.9990044304998156</v>
      </c>
      <c r="G218" s="94">
        <f>+'CO2'!G218+'abs CO2'!G218+'CH4'!G218*PCG!$C$5+N2O!G218*PCG!$C$6+HFC!G218+PFC!G218+'SF6'!G218</f>
        <v>7.0865829273306469</v>
      </c>
      <c r="H218" s="94">
        <f>+'CO2'!H218+'abs CO2'!H218+'CH4'!H218*PCG!$C$5+N2O!H218*PCG!$C$6+HFC!H218+PFC!H218+'SF6'!H218</f>
        <v>7.201954007944078</v>
      </c>
      <c r="I218" s="94">
        <f>+'CO2'!I218+'abs CO2'!I218+'CH4'!I218*PCG!$C$5+N2O!I218*PCG!$C$6+HFC!I218+PFC!I218+'SF6'!I218</f>
        <v>7.2394637832426625</v>
      </c>
      <c r="J218" s="94">
        <f>+'CO2'!J218+'abs CO2'!J218+'CH4'!J218*PCG!$C$5+N2O!J218*PCG!$C$6+HFC!J218+PFC!J218+'SF6'!J218</f>
        <v>7.2175895821745879</v>
      </c>
      <c r="K218" s="94">
        <f>+'CO2'!K218+'abs CO2'!K218+'CH4'!K218*PCG!$C$5+N2O!K218*PCG!$C$6+HFC!K218+PFC!K218+'SF6'!K218</f>
        <v>6.8269957708270148</v>
      </c>
      <c r="L218" s="94">
        <f>+'CO2'!L218+'abs CO2'!L218+'CH4'!L218*PCG!$C$5+N2O!L218*PCG!$C$6+HFC!L218+PFC!L218+'SF6'!L218</f>
        <v>6.3684577914163416</v>
      </c>
      <c r="M218" s="94">
        <f>+'CO2'!M218+'abs CO2'!M218+'CH4'!M218*PCG!$C$5+N2O!M218*PCG!$C$6+HFC!M218+PFC!M218+'SF6'!M218</f>
        <v>5.93375254439181</v>
      </c>
      <c r="N218" s="94">
        <f>+'CO2'!N218+'abs CO2'!N218+'CH4'!N218*PCG!$C$5+N2O!N218*PCG!$C$6+HFC!N218+PFC!N218+'SF6'!N218</f>
        <v>5.6354400731002174</v>
      </c>
      <c r="O218" s="94">
        <f>+'CO2'!O218+'abs CO2'!O218+'CH4'!O218*PCG!$C$5+N2O!O218*PCG!$C$6+HFC!O218+PFC!O218+'SF6'!O218</f>
        <v>5.1911490670007847</v>
      </c>
      <c r="P218" s="94">
        <f>+'CO2'!P218+'abs CO2'!P218+'CH4'!P218*PCG!$C$5+N2O!P218*PCG!$C$6+HFC!P218+PFC!P218+'SF6'!P218</f>
        <v>4.741280652109241</v>
      </c>
      <c r="Q218" s="94">
        <f>+'CO2'!Q218+'abs CO2'!Q218+'CH4'!Q218*PCG!$C$5+N2O!Q218*PCG!$C$6+HFC!Q218+PFC!Q218+'SF6'!Q218</f>
        <v>4.365587158903649</v>
      </c>
      <c r="R218" s="94">
        <f>+'CO2'!R218+'abs CO2'!R218+'CH4'!R218*PCG!$C$5+N2O!R218*PCG!$C$6+HFC!R218+PFC!R218+'SF6'!R218</f>
        <v>3.9569306688805703</v>
      </c>
      <c r="S218" s="94">
        <f>+'CO2'!S218+'abs CO2'!S218+'CH4'!S218*PCG!$C$5+N2O!S218*PCG!$C$6+HFC!S218+PFC!S218+'SF6'!S218</f>
        <v>3.5577626358449548</v>
      </c>
      <c r="T218" s="94">
        <f>+'CO2'!T218+'abs CO2'!T218+'CH4'!T218*PCG!$C$5+N2O!T218*PCG!$C$6+HFC!T218+PFC!T218+'SF6'!T218</f>
        <v>3.1281169275205656</v>
      </c>
      <c r="U218" s="94">
        <f>+'CO2'!U218+'abs CO2'!U218+'CH4'!U218*PCG!$C$5+N2O!U218*PCG!$C$6+HFC!U218+PFC!U218+'SF6'!U218</f>
        <v>2.8137369072667937</v>
      </c>
      <c r="V218" s="94">
        <f>+'CO2'!V218+'abs CO2'!V218+'CH4'!V218*PCG!$C$5+N2O!V218*PCG!$C$6+HFC!V218+PFC!V218+'SF6'!V218</f>
        <v>2.4071696843129025</v>
      </c>
      <c r="W218" s="94">
        <f>+'CO2'!W218+'abs CO2'!W218+'CH4'!W218*PCG!$C$5+N2O!W218*PCG!$C$6+HFC!W218+PFC!W218+'SF6'!W218</f>
        <v>2.1038149894269691</v>
      </c>
      <c r="X218" s="94">
        <f>+'CO2'!X218+'abs CO2'!X218+'CH4'!X218*PCG!$C$5+N2O!X218*PCG!$C$6+HFC!X218+PFC!X218+'SF6'!X218</f>
        <v>1.7632552332940126</v>
      </c>
      <c r="Y218" s="94">
        <f>+'CO2'!Y218+'abs CO2'!Y218+'CH4'!Y218*PCG!$C$5+N2O!Y218*PCG!$C$6+HFC!Y218+PFC!Y218+'SF6'!Y218</f>
        <v>2.5178552106517436</v>
      </c>
      <c r="Z218" s="94">
        <f>+'CO2'!Z218+'abs CO2'!Z218+'CH4'!Z218*PCG!$C$5+N2O!Z218*PCG!$C$6+HFC!Z218+PFC!Z218+'SF6'!Z218</f>
        <v>3.2477895312889515</v>
      </c>
      <c r="AA218" s="94">
        <f>+'CO2'!AA218+'abs CO2'!AA218+'CH4'!AA218*PCG!$C$5+N2O!AA218*PCG!$C$6+HFC!AA218+PFC!AA218+'SF6'!AA218</f>
        <v>2.9963842595027357</v>
      </c>
      <c r="AB218" s="94">
        <f>+'CO2'!AB218+'abs CO2'!AB218+'CH4'!AB218*PCG!$C$5+N2O!AB218*PCG!$C$6+HFC!AB218+PFC!AB218+'SF6'!AB218</f>
        <v>2.7016635105521787</v>
      </c>
      <c r="AC218" s="94">
        <f>+'CO2'!AC218+'abs CO2'!AC218+'CH4'!AC218*PCG!$C$5+N2O!AC218*PCG!$C$6+HFC!AC218+PFC!AC218+'SF6'!AC218</f>
        <v>2.4703602364997121</v>
      </c>
      <c r="AD218" s="94">
        <f>+'CO2'!AD218+'abs CO2'!AD218+'CH4'!AD218*PCG!$C$5+N2O!AD218*PCG!$C$6+HFC!AD218+PFC!AD218+'SF6'!AD218</f>
        <v>2.24689163210147</v>
      </c>
      <c r="AE218" s="94">
        <f>+'CO2'!AE218+'abs CO2'!AE218+'CH4'!AE218*PCG!$C$5+N2O!AE218*PCG!$C$6+HFC!AE218+PFC!AE218+'SF6'!AE218</f>
        <v>2.0234230277032279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5.8061138271088666</v>
      </c>
      <c r="D219" s="33">
        <f t="shared" si="56"/>
        <v>5.8579306259533084</v>
      </c>
      <c r="E219" s="33">
        <f t="shared" si="56"/>
        <v>5.9098890733055773</v>
      </c>
      <c r="F219" s="33">
        <f t="shared" si="56"/>
        <v>5.9619909813039964</v>
      </c>
      <c r="G219" s="33">
        <f t="shared" si="56"/>
        <v>6.0142381440883357</v>
      </c>
      <c r="H219" s="33">
        <f t="shared" si="56"/>
        <v>6.0666323379454781</v>
      </c>
      <c r="I219" s="33">
        <f t="shared" si="56"/>
        <v>6.1191753214639597</v>
      </c>
      <c r="J219" s="33">
        <f t="shared" si="56"/>
        <v>6.171868835696011</v>
      </c>
      <c r="K219" s="33">
        <f t="shared" si="56"/>
        <v>6.0960857706436711</v>
      </c>
      <c r="L219" s="33">
        <f t="shared" si="56"/>
        <v>6.0199669607798292</v>
      </c>
      <c r="M219" s="33">
        <f t="shared" si="56"/>
        <v>5.9435094706706568</v>
      </c>
      <c r="N219" s="33">
        <f t="shared" si="56"/>
        <v>5.8667104129451157</v>
      </c>
      <c r="O219" s="33">
        <f t="shared" si="56"/>
        <v>5.7895669468402708</v>
      </c>
      <c r="P219" s="33">
        <f t="shared" si="56"/>
        <v>5.7120762768191042</v>
      </c>
      <c r="Q219" s="33">
        <f t="shared" si="56"/>
        <v>5.6342356512558149</v>
      </c>
      <c r="R219" s="33">
        <f t="shared" si="56"/>
        <v>5.5560423611839145</v>
      </c>
      <c r="S219" s="33">
        <f t="shared" si="56"/>
        <v>5.4774937391028686</v>
      </c>
      <c r="T219" s="33">
        <f t="shared" si="56"/>
        <v>5.3985871578394491</v>
      </c>
      <c r="U219" s="33">
        <f t="shared" si="56"/>
        <v>4.7671003027189389</v>
      </c>
      <c r="V219" s="33">
        <f t="shared" si="56"/>
        <v>4.1362261189870857</v>
      </c>
      <c r="W219" s="33">
        <f t="shared" si="56"/>
        <v>3.5059314051664443</v>
      </c>
      <c r="X219" s="33">
        <f t="shared" si="56"/>
        <v>2.8761833445301273</v>
      </c>
      <c r="Y219" s="33">
        <f t="shared" si="56"/>
        <v>3.7595615890285732</v>
      </c>
      <c r="Z219" s="33">
        <f t="shared" si="56"/>
        <v>4.6383449752584447</v>
      </c>
      <c r="AA219" s="33">
        <f t="shared" si="56"/>
        <v>4.3678415307170901</v>
      </c>
      <c r="AB219" s="33">
        <f t="shared" si="56"/>
        <v>4.099539133475389</v>
      </c>
      <c r="AC219" s="33">
        <f t="shared" si="56"/>
        <v>3.9069569764018643</v>
      </c>
      <c r="AD219" s="33">
        <f t="shared" si="56"/>
        <v>3.7142460984625969</v>
      </c>
      <c r="AE219" s="33">
        <f t="shared" si="56"/>
        <v>3.5215352205233299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1.4914913626135375</v>
      </c>
      <c r="D220" s="94">
        <f>+'CO2'!D220+'abs CO2'!D220+'CH4'!D220*PCG!$C$5+N2O!D220*PCG!$C$6+HFC!D220+PFC!D220+'SF6'!D220</f>
        <v>1.4910077005959836</v>
      </c>
      <c r="E220" s="94">
        <f>+'CO2'!E220+'abs CO2'!E220+'CH4'!E220*PCG!$C$5+N2O!E220*PCG!$C$6+HFC!E220+PFC!E220+'SF6'!E220</f>
        <v>1.4903938246462181</v>
      </c>
      <c r="F220" s="94">
        <f>+'CO2'!F220+'abs CO2'!F220+'CH4'!F220*PCG!$C$5+N2O!F220*PCG!$C$6+HFC!F220+PFC!F220+'SF6'!F220</f>
        <v>1.4896514462677224</v>
      </c>
      <c r="G220" s="94">
        <f>+'CO2'!G220+'abs CO2'!G220+'CH4'!G220*PCG!$C$5+N2O!G220*PCG!$C$6+HFC!G220+PFC!G220+'SF6'!G220</f>
        <v>1.4887822579288854</v>
      </c>
      <c r="H220" s="94">
        <f>+'CO2'!H220+'abs CO2'!H220+'CH4'!H220*PCG!$C$5+N2O!H220*PCG!$C$6+HFC!H220+PFC!H220+'SF6'!H220</f>
        <v>1.487787933359185</v>
      </c>
      <c r="I220" s="94">
        <f>+'CO2'!I220+'abs CO2'!I220+'CH4'!I220*PCG!$C$5+N2O!I220*PCG!$C$6+HFC!I220+PFC!I220+'SF6'!I220</f>
        <v>1.4866701278400321</v>
      </c>
      <c r="J220" s="94">
        <f>+'CO2'!J220+'abs CO2'!J220+'CH4'!J220*PCG!$C$5+N2O!J220*PCG!$C$6+HFC!J220+PFC!J220+'SF6'!J220</f>
        <v>1.4854304784903551</v>
      </c>
      <c r="K220" s="94">
        <f>+'CO2'!K220+'abs CO2'!K220+'CH4'!K220*PCG!$C$5+N2O!K220*PCG!$C$6+HFC!K220+PFC!K220+'SF6'!K220</f>
        <v>1.4672741550255823</v>
      </c>
      <c r="L220" s="94">
        <f>+'CO2'!L220+'abs CO2'!L220+'CH4'!L220*PCG!$C$5+N2O!L220*PCG!$C$6+HFC!L220+PFC!L220+'SF6'!L220</f>
        <v>1.4493031805079788</v>
      </c>
      <c r="M220" s="94">
        <f>+'CO2'!M220+'abs CO2'!M220+'CH4'!M220*PCG!$C$5+N2O!M220*PCG!$C$6+HFC!M220+PFC!M220+'SF6'!M220</f>
        <v>1.4315157578455324</v>
      </c>
      <c r="N220" s="94">
        <f>+'CO2'!N220+'abs CO2'!N220+'CH4'!N220*PCG!$C$5+N2O!N220*PCG!$C$6+HFC!N220+PFC!N220+'SF6'!N220</f>
        <v>1.4139101109068435</v>
      </c>
      <c r="O220" s="94">
        <f>+'CO2'!O220+'abs CO2'!O220+'CH4'!O220*PCG!$C$5+N2O!O220*PCG!$C$6+HFC!O220+PFC!O220+'SF6'!O220</f>
        <v>1.3964844842068609</v>
      </c>
      <c r="P220" s="94">
        <f>+'CO2'!P220+'abs CO2'!P220+'CH4'!P220*PCG!$C$5+N2O!P220*PCG!$C$6+HFC!P220+PFC!P220+'SF6'!P220</f>
        <v>1.3792371425982353</v>
      </c>
      <c r="Q220" s="94">
        <f>+'CO2'!Q220+'abs CO2'!Q220+'CH4'!Q220*PCG!$C$5+N2O!Q220*PCG!$C$6+HFC!Q220+PFC!Q220+'SF6'!Q220</f>
        <v>1.3621663709681615</v>
      </c>
      <c r="R220" s="94">
        <f>+'CO2'!R220+'abs CO2'!R220+'CH4'!R220*PCG!$C$5+N2O!R220*PCG!$C$6+HFC!R220+PFC!R220+'SF6'!R220</f>
        <v>1.3452704739406134</v>
      </c>
      <c r="S220" s="94">
        <f>+'CO2'!S220+'abs CO2'!S220+'CH4'!S220*PCG!$C$5+N2O!S220*PCG!$C$6+HFC!S220+PFC!S220+'SF6'!S220</f>
        <v>1.3285477755838258</v>
      </c>
      <c r="T220" s="94">
        <f>+'CO2'!T220+'abs CO2'!T220+'CH4'!T220*PCG!$C$5+N2O!T220*PCG!$C$6+HFC!T220+PFC!T220+'SF6'!T220</f>
        <v>1.3119966191229646</v>
      </c>
      <c r="U220" s="94">
        <f>+'CO2'!U220+'abs CO2'!U220+'CH4'!U220*PCG!$C$5+N2O!U220*PCG!$C$6+HFC!U220+PFC!U220+'SF6'!U220</f>
        <v>1.1494565806656514</v>
      </c>
      <c r="V220" s="94">
        <f>+'CO2'!V220+'abs CO2'!V220+'CH4'!V220*PCG!$C$5+N2O!V220*PCG!$C$6+HFC!V220+PFC!V220+'SF6'!V220</f>
        <v>0.98977659141426999</v>
      </c>
      <c r="W220" s="94">
        <f>+'CO2'!W220+'abs CO2'!W220+'CH4'!W220*PCG!$C$5+N2O!W220*PCG!$C$6+HFC!W220+PFC!W220+'SF6'!W220</f>
        <v>0.83292538135223104</v>
      </c>
      <c r="X220" s="94">
        <f>+'CO2'!X220+'abs CO2'!X220+'CH4'!X220*PCG!$C$5+N2O!X220*PCG!$C$6+HFC!X220+PFC!X220+'SF6'!X220</f>
        <v>0.67887202010434256</v>
      </c>
      <c r="Y220" s="94">
        <f>+'CO2'!Y220+'abs CO2'!Y220+'CH4'!Y220*PCG!$C$5+N2O!Y220*PCG!$C$6+HFC!Y220+PFC!Y220+'SF6'!Y220</f>
        <v>0.98498922928764465</v>
      </c>
      <c r="Z220" s="94">
        <f>+'CO2'!Z220+'abs CO2'!Z220+'CH4'!Z220*PCG!$C$5+N2O!Z220*PCG!$C$6+HFC!Z220+PFC!Z220+'SF6'!Z220</f>
        <v>1.2853549288897461</v>
      </c>
      <c r="AA220" s="94">
        <f>+'CO2'!AA220+'abs CO2'!AA220+'CH4'!AA220*PCG!$C$5+N2O!AA220*PCG!$C$6+HFC!AA220+PFC!AA220+'SF6'!AA220</f>
        <v>1.1484104437059652</v>
      </c>
      <c r="AB220" s="94">
        <f>+'CO2'!AB220+'abs CO2'!AB220+'CH4'!AB220*PCG!$C$5+N2O!AB220*PCG!$C$6+HFC!AB220+PFC!AB220+'SF6'!AB220</f>
        <v>1.0138822992535572</v>
      </c>
      <c r="AC220" s="94">
        <f>+'CO2'!AC220+'abs CO2'!AC220+'CH4'!AC220*PCG!$C$5+N2O!AC220*PCG!$C$6+HFC!AC220+PFC!AC220+'SF6'!AC220</f>
        <v>0.92109580640156274</v>
      </c>
      <c r="AD220" s="94">
        <f>+'CO2'!AD220+'abs CO2'!AD220+'CH4'!AD220*PCG!$C$5+N2O!AD220*PCG!$C$6+HFC!AD220+PFC!AD220+'SF6'!AD220</f>
        <v>0.83777354783684344</v>
      </c>
      <c r="AE220" s="94">
        <f>+'CO2'!AE220+'abs CO2'!AE220+'CH4'!AE220*PCG!$C$5+N2O!AE220*PCG!$C$6+HFC!AE220+PFC!AE220+'SF6'!AE220</f>
        <v>0.75445128927212413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0.6105708072590661</v>
      </c>
      <c r="D221" s="94">
        <f>+'CO2'!D221+'abs CO2'!D221+'CH4'!D221*PCG!$C$5+N2O!D221*PCG!$C$6+HFC!D221+PFC!D221+'SF6'!D221</f>
        <v>0.62106871752643156</v>
      </c>
      <c r="E221" s="94">
        <f>+'CO2'!E221+'abs CO2'!E221+'CH4'!E221*PCG!$C$5+N2O!E221*PCG!$C$6+HFC!E221+PFC!E221+'SF6'!E221</f>
        <v>0.63166543399010655</v>
      </c>
      <c r="F221" s="94">
        <f>+'CO2'!F221+'abs CO2'!F221+'CH4'!F221*PCG!$C$5+N2O!F221*PCG!$C$6+HFC!F221+PFC!F221+'SF6'!F221</f>
        <v>0.64236103016716106</v>
      </c>
      <c r="G221" s="94">
        <f>+'CO2'!G221+'abs CO2'!G221+'CH4'!G221*PCG!$C$5+N2O!G221*PCG!$C$6+HFC!G221+PFC!G221+'SF6'!G221</f>
        <v>0.65315558000133178</v>
      </c>
      <c r="H221" s="94">
        <f>+'CO2'!H221+'abs CO2'!H221+'CH4'!H221*PCG!$C$5+N2O!H221*PCG!$C$6+HFC!H221+PFC!H221+'SF6'!H221</f>
        <v>0.6640491577871267</v>
      </c>
      <c r="I221" s="94">
        <f>+'CO2'!I221+'abs CO2'!I221+'CH4'!I221*PCG!$C$5+N2O!I221*PCG!$C$6+HFC!I221+PFC!I221+'SF6'!I221</f>
        <v>0.67504183810118679</v>
      </c>
      <c r="J221" s="94">
        <f>+'CO2'!J221+'abs CO2'!J221+'CH4'!J221*PCG!$C$5+N2O!J221*PCG!$C$6+HFC!J221+PFC!J221+'SF6'!J221</f>
        <v>0.68613369574017591</v>
      </c>
      <c r="K221" s="94">
        <f>+'CO2'!K221+'abs CO2'!K221+'CH4'!K221*PCG!$C$5+N2O!K221*PCG!$C$6+HFC!K221+PFC!K221+'SF6'!K221</f>
        <v>0.67654202358435289</v>
      </c>
      <c r="L221" s="94">
        <f>+'CO2'!L221+'abs CO2'!L221+'CH4'!L221*PCG!$C$5+N2O!L221*PCG!$C$6+HFC!L221+PFC!L221+'SF6'!L221</f>
        <v>0.66671715076057636</v>
      </c>
      <c r="M221" s="94">
        <f>+'CO2'!M221+'abs CO2'!M221+'CH4'!M221*PCG!$C$5+N2O!M221*PCG!$C$6+HFC!M221+PFC!M221+'SF6'!M221</f>
        <v>0.6566583835986437</v>
      </c>
      <c r="N221" s="94">
        <f>+'CO2'!N221+'abs CO2'!N221+'CH4'!N221*PCG!$C$5+N2O!N221*PCG!$C$6+HFC!N221+PFC!N221+'SF6'!N221</f>
        <v>0.64636504410036544</v>
      </c>
      <c r="O221" s="94">
        <f>+'CO2'!O221+'abs CO2'!O221+'CH4'!O221*PCG!$C$5+N2O!O221*PCG!$C$6+HFC!O221+PFC!O221+'SF6'!O221</f>
        <v>0.63583646928778459</v>
      </c>
      <c r="P221" s="94">
        <f>+'CO2'!P221+'abs CO2'!P221+'CH4'!P221*PCG!$C$5+N2O!P221*PCG!$C$6+HFC!P221+PFC!P221+'SF6'!P221</f>
        <v>0.6250720105896107</v>
      </c>
      <c r="Q221" s="94">
        <f>+'CO2'!Q221+'abs CO2'!Q221+'CH4'!Q221*PCG!$C$5+N2O!Q221*PCG!$C$6+HFC!Q221+PFC!Q221+'SF6'!Q221</f>
        <v>0.61407103326301171</v>
      </c>
      <c r="R221" s="94">
        <f>+'CO2'!R221+'abs CO2'!R221+'CH4'!R221*PCG!$C$5+N2O!R221*PCG!$C$6+HFC!R221+PFC!R221+'SF6'!R221</f>
        <v>0.60283291584817855</v>
      </c>
      <c r="S221" s="94">
        <f>+'CO2'!S221+'abs CO2'!S221+'CH4'!S221*PCG!$C$5+N2O!S221*PCG!$C$6+HFC!S221+PFC!S221+'SF6'!S221</f>
        <v>0.59135704965328983</v>
      </c>
      <c r="T221" s="94">
        <f>+'CO2'!T221+'abs CO2'!T221+'CH4'!T221*PCG!$C$5+N2O!T221*PCG!$C$6+HFC!T221+PFC!T221+'SF6'!T221</f>
        <v>0.57964283826772567</v>
      </c>
      <c r="U221" s="94">
        <f>+'CO2'!U221+'abs CO2'!U221+'CH4'!U221*PCG!$C$5+N2O!U221*PCG!$C$6+HFC!U221+PFC!U221+'SF6'!U221</f>
        <v>0.575265359543079</v>
      </c>
      <c r="V221" s="94">
        <f>+'CO2'!V221+'abs CO2'!V221+'CH4'!V221*PCG!$C$5+N2O!V221*PCG!$C$6+HFC!V221+PFC!V221+'SF6'!V221</f>
        <v>0.57076217501125315</v>
      </c>
      <c r="W221" s="94">
        <f>+'CO2'!W221+'abs CO2'!W221+'CH4'!W221*PCG!$C$5+N2O!W221*PCG!$C$6+HFC!W221+PFC!W221+'SF6'!W221</f>
        <v>0.56613294716517115</v>
      </c>
      <c r="X221" s="94">
        <f>+'CO2'!X221+'abs CO2'!X221+'CH4'!X221*PCG!$C$5+N2O!X221*PCG!$C$6+HFC!X221+PFC!X221+'SF6'!X221</f>
        <v>0.56137734515556403</v>
      </c>
      <c r="Y221" s="94">
        <f>+'CO2'!Y221+'abs CO2'!Y221+'CH4'!Y221*PCG!$C$5+N2O!Y221*PCG!$C$6+HFC!Y221+PFC!Y221+'SF6'!Y221</f>
        <v>0.59119626780326839</v>
      </c>
      <c r="Z221" s="94">
        <f>+'CO2'!Z221+'abs CO2'!Z221+'CH4'!Z221*PCG!$C$5+N2O!Z221*PCG!$C$6+HFC!Z221+PFC!Z221+'SF6'!Z221</f>
        <v>0.62139681625457188</v>
      </c>
      <c r="AA221" s="94">
        <f>+'CO2'!AA221+'abs CO2'!AA221+'CH4'!AA221*PCG!$C$5+N2O!AA221*PCG!$C$6+HFC!AA221+PFC!AA221+'SF6'!AA221</f>
        <v>0.56002942747385542</v>
      </c>
      <c r="AB221" s="94">
        <f>+'CO2'!AB221+'abs CO2'!AB221+'CH4'!AB221*PCG!$C$5+N2O!AB221*PCG!$C$6+HFC!AB221+PFC!AB221+'SF6'!AB221</f>
        <v>0.49771334102213921</v>
      </c>
      <c r="AC221" s="94">
        <f>+'CO2'!AC221+'abs CO2'!AC221+'CH4'!AC221*PCG!$C$5+N2O!AC221*PCG!$C$6+HFC!AC221+PFC!AC221+'SF6'!AC221</f>
        <v>0.43332943007160957</v>
      </c>
      <c r="AD221" s="94">
        <f>+'CO2'!AD221+'abs CO2'!AD221+'CH4'!AD221*PCG!$C$5+N2O!AD221*PCG!$C$6+HFC!AD221+PFC!AD221+'SF6'!AD221</f>
        <v>0.36536324940265386</v>
      </c>
      <c r="AE221" s="94">
        <f>+'CO2'!AE221+'abs CO2'!AE221+'CH4'!AE221*PCG!$C$5+N2O!AE221*PCG!$C$6+HFC!AE221+PFC!AE221+'SF6'!AE221</f>
        <v>0.29739706873369814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0.45432022830459207</v>
      </c>
      <c r="D222" s="94">
        <f>+'CO2'!D222+'abs CO2'!D222+'CH4'!D222*PCG!$C$5+N2O!D222*PCG!$C$6+HFC!D222+PFC!D222+'SF6'!D222</f>
        <v>0.45886691365943472</v>
      </c>
      <c r="E222" s="94">
        <f>+'CO2'!E222+'abs CO2'!E222+'CH4'!E222*PCG!$C$5+N2O!E222*PCG!$C$6+HFC!E222+PFC!E222+'SF6'!E222</f>
        <v>0.46342419366925175</v>
      </c>
      <c r="F222" s="94">
        <f>+'CO2'!F222+'abs CO2'!F222+'CH4'!F222*PCG!$C$5+N2O!F222*PCG!$C$6+HFC!F222+PFC!F222+'SF6'!F222</f>
        <v>0.46799207420382555</v>
      </c>
      <c r="G222" s="94">
        <f>+'CO2'!G222+'abs CO2'!G222+'CH4'!G222*PCG!$C$5+N2O!G222*PCG!$C$6+HFC!G222+PFC!G222+'SF6'!G222</f>
        <v>0.47257056109431211</v>
      </c>
      <c r="H222" s="94">
        <f>+'CO2'!H222+'abs CO2'!H222+'CH4'!H222*PCG!$C$5+N2O!H222*PCG!$C$6+HFC!H222+PFC!H222+'SF6'!H222</f>
        <v>0.47715966013356587</v>
      </c>
      <c r="I222" s="94">
        <f>+'CO2'!I222+'abs CO2'!I222+'CH4'!I222*PCG!$C$5+N2O!I222*PCG!$C$6+HFC!I222+PFC!I222+'SF6'!I222</f>
        <v>0.48175937707645738</v>
      </c>
      <c r="J222" s="94">
        <f>+'CO2'!J222+'abs CO2'!J222+'CH4'!J222*PCG!$C$5+N2O!J222*PCG!$C$6+HFC!J222+PFC!J222+'SF6'!J222</f>
        <v>0.48636971764018871</v>
      </c>
      <c r="K222" s="94">
        <f>+'CO2'!K222+'abs CO2'!K222+'CH4'!K222*PCG!$C$5+N2O!K222*PCG!$C$6+HFC!K222+PFC!K222+'SF6'!K222</f>
        <v>0.46317926604345239</v>
      </c>
      <c r="L222" s="94">
        <f>+'CO2'!L222+'abs CO2'!L222+'CH4'!L222*PCG!$C$5+N2O!L222*PCG!$C$6+HFC!L222+PFC!L222+'SF6'!L222</f>
        <v>0.43992732517820393</v>
      </c>
      <c r="M222" s="94">
        <f>+'CO2'!M222+'abs CO2'!M222+'CH4'!M222*PCG!$C$5+N2O!M222*PCG!$C$6+HFC!M222+PFC!M222+'SF6'!M222</f>
        <v>0.41661385153525571</v>
      </c>
      <c r="N222" s="94">
        <f>+'CO2'!N222+'abs CO2'!N222+'CH4'!N222*PCG!$C$5+N2O!N222*PCG!$C$6+HFC!N222+PFC!N222+'SF6'!N222</f>
        <v>0.3932388018955163</v>
      </c>
      <c r="O222" s="94">
        <f>+'CO2'!O222+'abs CO2'!O222+'CH4'!O222*PCG!$C$5+N2O!O222*PCG!$C$6+HFC!O222+PFC!O222+'SF6'!O222</f>
        <v>0.36980213332735584</v>
      </c>
      <c r="P222" s="94">
        <f>+'CO2'!P222+'abs CO2'!P222+'CH4'!P222*PCG!$C$5+N2O!P222*PCG!$C$6+HFC!P222+PFC!P222+'SF6'!P222</f>
        <v>0.34630380318400422</v>
      </c>
      <c r="Q222" s="94">
        <f>+'CO2'!Q222+'abs CO2'!Q222+'CH4'!Q222*PCG!$C$5+N2O!Q222*PCG!$C$6+HFC!Q222+PFC!Q222+'SF6'!Q222</f>
        <v>0.32274376910099406</v>
      </c>
      <c r="R222" s="94">
        <f>+'CO2'!R222+'abs CO2'!R222+'CH4'!R222*PCG!$C$5+N2O!R222*PCG!$C$6+HFC!R222+PFC!R222+'SF6'!R222</f>
        <v>0.29912198899363607</v>
      </c>
      <c r="S222" s="94">
        <f>+'CO2'!S222+'abs CO2'!S222+'CH4'!S222*PCG!$C$5+N2O!S222*PCG!$C$6+HFC!S222+PFC!S222+'SF6'!S222</f>
        <v>0.27543842105453586</v>
      </c>
      <c r="T222" s="94">
        <f>+'CO2'!T222+'abs CO2'!T222+'CH4'!T222*PCG!$C$5+N2O!T222*PCG!$C$6+HFC!T222+PFC!T222+'SF6'!T222</f>
        <v>0.25169302375114316</v>
      </c>
      <c r="U222" s="94">
        <f>+'CO2'!U222+'abs CO2'!U222+'CH4'!U222*PCG!$C$5+N2O!U222*PCG!$C$6+HFC!U222+PFC!U222+'SF6'!U222</f>
        <v>0.19990184111471593</v>
      </c>
      <c r="V222" s="94">
        <f>+'CO2'!V222+'abs CO2'!V222+'CH4'!V222*PCG!$C$5+N2O!V222*PCG!$C$6+HFC!V222+PFC!V222+'SF6'!V222</f>
        <v>0.14797678805491407</v>
      </c>
      <c r="W222" s="94">
        <f>+'CO2'!W222+'abs CO2'!W222+'CH4'!W222*PCG!$C$5+N2O!W222*PCG!$C$6+HFC!W222+PFC!W222+'SF6'!W222</f>
        <v>9.5917777420118797E-2</v>
      </c>
      <c r="X222" s="94">
        <f>+'CO2'!X222+'abs CO2'!X222+'CH4'!X222*PCG!$C$5+N2O!X222*PCG!$C$6+HFC!X222+PFC!X222+'SF6'!X222</f>
        <v>4.372472262643972E-2</v>
      </c>
      <c r="Y222" s="94">
        <f>+'CO2'!Y222+'abs CO2'!Y222+'CH4'!Y222*PCG!$C$5+N2O!Y222*PCG!$C$6+HFC!Y222+PFC!Y222+'SF6'!Y222</f>
        <v>7.0652838366333487E-2</v>
      </c>
      <c r="Z222" s="94">
        <f>+'CO2'!Z222+'abs CO2'!Z222+'CH4'!Z222*PCG!$C$5+N2O!Z222*PCG!$C$6+HFC!Z222+PFC!Z222+'SF6'!Z222</f>
        <v>9.7649841188241882E-2</v>
      </c>
      <c r="AA222" s="94">
        <f>+'CO2'!AA222+'abs CO2'!AA222+'CH4'!AA222*PCG!$C$5+N2O!AA222*PCG!$C$6+HFC!AA222+PFC!AA222+'SF6'!AA222</f>
        <v>8.9813449726320035E-2</v>
      </c>
      <c r="AB222" s="94">
        <f>+'CO2'!AB222+'abs CO2'!AB222+'CH4'!AB222*PCG!$C$5+N2O!AB222*PCG!$C$6+HFC!AB222+PFC!AB222+'SF6'!AB222</f>
        <v>8.1956743488597744E-2</v>
      </c>
      <c r="AC222" s="94">
        <f>+'CO2'!AC222+'abs CO2'!AC222+'CH4'!AC222*PCG!$C$5+N2O!AC222*PCG!$C$6+HFC!AC222+PFC!AC222+'SF6'!AC222</f>
        <v>8.120062132923718E-2</v>
      </c>
      <c r="AD222" s="94">
        <f>+'CO2'!AD222+'abs CO2'!AD222+'CH4'!AD222*PCG!$C$5+N2O!AD222*PCG!$C$6+HFC!AD222+PFC!AD222+'SF6'!AD222</f>
        <v>8.0339757165179562E-2</v>
      </c>
      <c r="AE222" s="94">
        <f>+'CO2'!AE222+'abs CO2'!AE222+'CH4'!AE222*PCG!$C$5+N2O!AE222*PCG!$C$6+HFC!AE222+PFC!AE222+'SF6'!AE222</f>
        <v>7.9478893001121945E-2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0.7106238180977873</v>
      </c>
      <c r="D223" s="94">
        <f>+'CO2'!D223+'abs CO2'!D223+'CH4'!D223*PCG!$C$5+N2O!D223*PCG!$C$6+HFC!D223+PFC!D223+'SF6'!D223</f>
        <v>0.72361093438189539</v>
      </c>
      <c r="E223" s="94">
        <f>+'CO2'!E223+'abs CO2'!E223+'CH4'!E223*PCG!$C$5+N2O!E223*PCG!$C$6+HFC!E223+PFC!E223+'SF6'!E223</f>
        <v>0.73672399555455237</v>
      </c>
      <c r="F223" s="94">
        <f>+'CO2'!F223+'abs CO2'!F223+'CH4'!F223*PCG!$C$5+N2O!F223*PCG!$C$6+HFC!F223+PFC!F223+'SF6'!F223</f>
        <v>0.74996305467283852</v>
      </c>
      <c r="G223" s="94">
        <f>+'CO2'!G223+'abs CO2'!G223+'CH4'!G223*PCG!$C$5+N2O!G223*PCG!$C$6+HFC!G223+PFC!G223+'SF6'!G223</f>
        <v>0.76332816531407399</v>
      </c>
      <c r="H223" s="94">
        <f>+'CO2'!H223+'abs CO2'!H223+'CH4'!H223*PCG!$C$5+N2O!H223*PCG!$C$6+HFC!H223+PFC!H223+'SF6'!H223</f>
        <v>0.77681938150176477</v>
      </c>
      <c r="I223" s="94">
        <f>+'CO2'!I223+'abs CO2'!I223+'CH4'!I223*PCG!$C$5+N2O!I223*PCG!$C$6+HFC!I223+PFC!I223+'SF6'!I223</f>
        <v>0.79043675763849042</v>
      </c>
      <c r="J223" s="94">
        <f>+'CO2'!J223+'abs CO2'!J223+'CH4'!J223*PCG!$C$5+N2O!J223*PCG!$C$6+HFC!J223+PFC!J223+'SF6'!J223</f>
        <v>0.80418034844504138</v>
      </c>
      <c r="K223" s="94">
        <f>+'CO2'!K223+'abs CO2'!K223+'CH4'!K223*PCG!$C$5+N2O!K223*PCG!$C$6+HFC!K223+PFC!K223+'SF6'!K223</f>
        <v>0.80058438312226121</v>
      </c>
      <c r="L223" s="94">
        <f>+'CO2'!L223+'abs CO2'!L223+'CH4'!L223*PCG!$C$5+N2O!L223*PCG!$C$6+HFC!L223+PFC!L223+'SF6'!L223</f>
        <v>0.7968034732990672</v>
      </c>
      <c r="M223" s="94">
        <f>+'CO2'!M223+'abs CO2'!M223+'CH4'!M223*PCG!$C$5+N2O!M223*PCG!$C$6+HFC!M223+PFC!M223+'SF6'!M223</f>
        <v>0.79283717568648227</v>
      </c>
      <c r="N223" s="94">
        <f>+'CO2'!N223+'abs CO2'!N223+'CH4'!N223*PCG!$C$5+N2O!N223*PCG!$C$6+HFC!N223+PFC!N223+'SF6'!N223</f>
        <v>0.78868505831769142</v>
      </c>
      <c r="O223" s="94">
        <f>+'CO2'!O223+'abs CO2'!O223+'CH4'!O223*PCG!$C$5+N2O!O223*PCG!$C$6+HFC!O223+PFC!O223+'SF6'!O223</f>
        <v>0.7843467000607075</v>
      </c>
      <c r="P223" s="94">
        <f>+'CO2'!P223+'abs CO2'!P223+'CH4'!P223*PCG!$C$5+N2O!P223*PCG!$C$6+HFC!P223+PFC!P223+'SF6'!P223</f>
        <v>0.77982169015972347</v>
      </c>
      <c r="Q223" s="94">
        <f>+'CO2'!Q223+'abs CO2'!Q223+'CH4'!Q223*PCG!$C$5+N2O!Q223*PCG!$C$6+HFC!Q223+PFC!Q223+'SF6'!Q223</f>
        <v>0.77510962780304982</v>
      </c>
      <c r="R223" s="94">
        <f>+'CO2'!R223+'abs CO2'!R223+'CH4'!R223*PCG!$C$5+N2O!R223*PCG!$C$6+HFC!R223+PFC!R223+'SF6'!R223</f>
        <v>0.77021012171566872</v>
      </c>
      <c r="S223" s="94">
        <f>+'CO2'!S223+'abs CO2'!S223+'CH4'!S223*PCG!$C$5+N2O!S223*PCG!$C$6+HFC!S223+PFC!S223+'SF6'!S223</f>
        <v>0.76512278977465986</v>
      </c>
      <c r="T223" s="94">
        <f>+'CO2'!T223+'abs CO2'!T223+'CH4'!T223*PCG!$C$5+N2O!T223*PCG!$C$6+HFC!T223+PFC!T223+'SF6'!T223</f>
        <v>0.75984725864587066</v>
      </c>
      <c r="U223" s="94">
        <f>+'CO2'!U223+'abs CO2'!U223+'CH4'!U223*PCG!$C$5+N2O!U223*PCG!$C$6+HFC!U223+PFC!U223+'SF6'!U223</f>
        <v>0.67946481796207225</v>
      </c>
      <c r="V223" s="94">
        <f>+'CO2'!V223+'abs CO2'!V223+'CH4'!V223*PCG!$C$5+N2O!V223*PCG!$C$6+HFC!V223+PFC!V223+'SF6'!V223</f>
        <v>0.59765581669357259</v>
      </c>
      <c r="W223" s="94">
        <f>+'CO2'!W223+'abs CO2'!W223+'CH4'!W223*PCG!$C$5+N2O!W223*PCG!$C$6+HFC!W223+PFC!W223+'SF6'!W223</f>
        <v>0.51441823086917071</v>
      </c>
      <c r="X223" s="94">
        <f>+'CO2'!X223+'abs CO2'!X223+'CH4'!X223*PCG!$C$5+N2O!X223*PCG!$C$6+HFC!X223+PFC!X223+'SF6'!X223</f>
        <v>0.42975007650853825</v>
      </c>
      <c r="Y223" s="94">
        <f>+'CO2'!Y223+'abs CO2'!Y223+'CH4'!Y223*PCG!$C$5+N2O!Y223*PCG!$C$6+HFC!Y223+PFC!Y223+'SF6'!Y223</f>
        <v>0.42242980436370953</v>
      </c>
      <c r="Z223" s="94">
        <f>+'CO2'!Z223+'abs CO2'!Z223+'CH4'!Z223*PCG!$C$5+N2O!Z223*PCG!$C$6+HFC!Z223+PFC!Z223+'SF6'!Z223</f>
        <v>0.41493932162723635</v>
      </c>
      <c r="AA223" s="94">
        <f>+'CO2'!AA223+'abs CO2'!AA223+'CH4'!AA223*PCG!$C$5+N2O!AA223*PCG!$C$6+HFC!AA223+PFC!AA223+'SF6'!AA223</f>
        <v>0.47950056934833085</v>
      </c>
      <c r="AB223" s="94">
        <f>+'CO2'!AB223+'abs CO2'!AB223+'CH4'!AB223*PCG!$C$5+N2O!AB223*PCG!$C$6+HFC!AB223+PFC!AB223+'SF6'!AB223</f>
        <v>0.5450336683464283</v>
      </c>
      <c r="AC223" s="94">
        <f>+'CO2'!AC223+'abs CO2'!AC223+'CH4'!AC223*PCG!$C$5+N2O!AC223*PCG!$C$6+HFC!AC223+PFC!AC223+'SF6'!AC223</f>
        <v>0.47922665893185235</v>
      </c>
      <c r="AD223" s="94">
        <f>+'CO2'!AD223+'abs CO2'!AD223+'CH4'!AD223*PCG!$C$5+N2O!AD223*PCG!$C$6+HFC!AD223+PFC!AD223+'SF6'!AD223</f>
        <v>0.40913864368520414</v>
      </c>
      <c r="AE223" s="94">
        <f>+'CO2'!AE223+'abs CO2'!AE223+'CH4'!AE223*PCG!$C$5+N2O!AE223*PCG!$C$6+HFC!AE223+PFC!AE223+'SF6'!AE223</f>
        <v>0.33905062843855588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2.5391076108338835</v>
      </c>
      <c r="D224" s="94">
        <f>+'CO2'!D224+'abs CO2'!D224+'CH4'!D224*PCG!$C$5+N2O!D224*PCG!$C$6+HFC!D224+PFC!D224+'SF6'!D224</f>
        <v>2.5633763597895629</v>
      </c>
      <c r="E224" s="94">
        <f>+'CO2'!E224+'abs CO2'!E224+'CH4'!E224*PCG!$C$5+N2O!E224*PCG!$C$6+HFC!E224+PFC!E224+'SF6'!E224</f>
        <v>2.5876816254454491</v>
      </c>
      <c r="F224" s="94">
        <f>+'CO2'!F224+'abs CO2'!F224+'CH4'!F224*PCG!$C$5+N2O!F224*PCG!$C$6+HFC!F224+PFC!F224+'SF6'!F224</f>
        <v>2.6120233759924485</v>
      </c>
      <c r="G224" s="94">
        <f>+'CO2'!G224+'abs CO2'!G224+'CH4'!G224*PCG!$C$5+N2O!G224*PCG!$C$6+HFC!G224+PFC!G224+'SF6'!G224</f>
        <v>2.6364015797497324</v>
      </c>
      <c r="H224" s="94">
        <f>+'CO2'!H224+'abs CO2'!H224+'CH4'!H224*PCG!$C$5+N2O!H224*PCG!$C$6+HFC!H224+PFC!H224+'SF6'!H224</f>
        <v>2.6608162051638362</v>
      </c>
      <c r="I224" s="94">
        <f>+'CO2'!I224+'abs CO2'!I224+'CH4'!I224*PCG!$C$5+N2O!I224*PCG!$C$6+HFC!I224+PFC!I224+'SF6'!I224</f>
        <v>2.6852672208077926</v>
      </c>
      <c r="J224" s="94">
        <f>+'CO2'!J224+'abs CO2'!J224+'CH4'!J224*PCG!$C$5+N2O!J224*PCG!$C$6+HFC!J224+PFC!J224+'SF6'!J224</f>
        <v>2.7097545953802498</v>
      </c>
      <c r="K224" s="94">
        <f>+'CO2'!K224+'abs CO2'!K224+'CH4'!K224*PCG!$C$5+N2O!K224*PCG!$C$6+HFC!K224+PFC!K224+'SF6'!K224</f>
        <v>2.6885059428680225</v>
      </c>
      <c r="L224" s="94">
        <f>+'CO2'!L224+'abs CO2'!L224+'CH4'!L224*PCG!$C$5+N2O!L224*PCG!$C$6+HFC!L224+PFC!L224+'SF6'!L224</f>
        <v>2.6672158310340031</v>
      </c>
      <c r="M224" s="94">
        <f>+'CO2'!M224+'abs CO2'!M224+'CH4'!M224*PCG!$C$5+N2O!M224*PCG!$C$6+HFC!M224+PFC!M224+'SF6'!M224</f>
        <v>2.6458843020047427</v>
      </c>
      <c r="N224" s="94">
        <f>+'CO2'!N224+'abs CO2'!N224+'CH4'!N224*PCG!$C$5+N2O!N224*PCG!$C$6+HFC!N224+PFC!N224+'SF6'!N224</f>
        <v>2.6245113977246999</v>
      </c>
      <c r="O224" s="94">
        <f>+'CO2'!O224+'abs CO2'!O224+'CH4'!O224*PCG!$C$5+N2O!O224*PCG!$C$6+HFC!O224+PFC!O224+'SF6'!O224</f>
        <v>2.6030971599575627</v>
      </c>
      <c r="P224" s="94">
        <f>+'CO2'!P224+'abs CO2'!P224+'CH4'!P224*PCG!$C$5+N2O!P224*PCG!$C$6+HFC!P224+PFC!P224+'SF6'!P224</f>
        <v>2.5816416302875314</v>
      </c>
      <c r="Q224" s="94">
        <f>+'CO2'!Q224+'abs CO2'!Q224+'CH4'!Q224*PCG!$C$5+N2O!Q224*PCG!$C$6+HFC!Q224+PFC!Q224+'SF6'!Q224</f>
        <v>2.5601448501205981</v>
      </c>
      <c r="R224" s="94">
        <f>+'CO2'!R224+'abs CO2'!R224+'CH4'!R224*PCG!$C$5+N2O!R224*PCG!$C$6+HFC!R224+PFC!R224+'SF6'!R224</f>
        <v>2.5386068606858174</v>
      </c>
      <c r="S224" s="94">
        <f>+'CO2'!S224+'abs CO2'!S224+'CH4'!S224*PCG!$C$5+N2O!S224*PCG!$C$6+HFC!S224+PFC!S224+'SF6'!S224</f>
        <v>2.517027703036558</v>
      </c>
      <c r="T224" s="94">
        <f>+'CO2'!T224+'abs CO2'!T224+'CH4'!T224*PCG!$C$5+N2O!T224*PCG!$C$6+HFC!T224+PFC!T224+'SF6'!T224</f>
        <v>2.4954074180517445</v>
      </c>
      <c r="U224" s="94">
        <f>+'CO2'!U224+'abs CO2'!U224+'CH4'!U224*PCG!$C$5+N2O!U224*PCG!$C$6+HFC!U224+PFC!U224+'SF6'!U224</f>
        <v>2.1630117034334204</v>
      </c>
      <c r="V224" s="94">
        <f>+'CO2'!V224+'abs CO2'!V224+'CH4'!V224*PCG!$C$5+N2O!V224*PCG!$C$6+HFC!V224+PFC!V224+'SF6'!V224</f>
        <v>1.8300547478130764</v>
      </c>
      <c r="W224" s="94">
        <f>+'CO2'!W224+'abs CO2'!W224+'CH4'!W224*PCG!$C$5+N2O!W224*PCG!$C$6+HFC!W224+PFC!W224+'SF6'!W224</f>
        <v>1.4965370683597525</v>
      </c>
      <c r="X224" s="94">
        <f>+'CO2'!X224+'abs CO2'!X224+'CH4'!X224*PCG!$C$5+N2O!X224*PCG!$C$6+HFC!X224+PFC!X224+'SF6'!X224</f>
        <v>1.1624591801352424</v>
      </c>
      <c r="Y224" s="94">
        <f>+'CO2'!Y224+'abs CO2'!Y224+'CH4'!Y224*PCG!$C$5+N2O!Y224*PCG!$C$6+HFC!Y224+PFC!Y224+'SF6'!Y224</f>
        <v>1.6902934492076174</v>
      </c>
      <c r="Z224" s="94">
        <f>+'CO2'!Z224+'abs CO2'!Z224+'CH4'!Z224*PCG!$C$5+N2O!Z224*PCG!$C$6+HFC!Z224+PFC!Z224+'SF6'!Z224</f>
        <v>2.219004067298648</v>
      </c>
      <c r="AA224" s="94">
        <f>+'CO2'!AA224+'abs CO2'!AA224+'CH4'!AA224*PCG!$C$5+N2O!AA224*PCG!$C$6+HFC!AA224+PFC!AA224+'SF6'!AA224</f>
        <v>2.0900876404626181</v>
      </c>
      <c r="AB224" s="94">
        <f>+'CO2'!AB224+'abs CO2'!AB224+'CH4'!AB224*PCG!$C$5+N2O!AB224*PCG!$C$6+HFC!AB224+PFC!AB224+'SF6'!AB224</f>
        <v>1.9609530813646665</v>
      </c>
      <c r="AC224" s="94">
        <f>+'CO2'!AC224+'abs CO2'!AC224+'CH4'!AC224*PCG!$C$5+N2O!AC224*PCG!$C$6+HFC!AC224+PFC!AC224+'SF6'!AC224</f>
        <v>1.9921044596676023</v>
      </c>
      <c r="AD224" s="94">
        <f>+'CO2'!AD224+'abs CO2'!AD224+'CH4'!AD224*PCG!$C$5+N2O!AD224*PCG!$C$6+HFC!AD224+PFC!AD224+'SF6'!AD224</f>
        <v>2.021630900372716</v>
      </c>
      <c r="AE224" s="94">
        <f>+'CO2'!AE224+'abs CO2'!AE224+'CH4'!AE224*PCG!$C$5+N2O!AE224*PCG!$C$6+HFC!AE224+PFC!AE224+'SF6'!AE224</f>
        <v>2.0511573410778299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0.44033050086509606</v>
      </c>
      <c r="D225" s="94">
        <f>+'CO2'!D225+'abs CO2'!D225+'CH4'!D225*PCG!$C$5+N2O!D225*PCG!$C$6+HFC!D225+PFC!D225+'SF6'!D225</f>
        <v>0.43163132217008238</v>
      </c>
      <c r="E225" s="94">
        <f>+'CO2'!E225+'abs CO2'!E225+'CH4'!E225*PCG!$C$5+N2O!E225*PCG!$C$6+HFC!E225+PFC!E225+'SF6'!E225</f>
        <v>0.42293214347506863</v>
      </c>
      <c r="F225" s="94">
        <f>+'CO2'!F225+'abs CO2'!F225+'CH4'!F225*PCG!$C$5+N2O!F225*PCG!$C$6+HFC!F225+PFC!F225+'SF6'!F225</f>
        <v>0.41423296478005484</v>
      </c>
      <c r="G225" s="94">
        <f>+'CO2'!G225+'abs CO2'!G225+'CH4'!G225*PCG!$C$5+N2O!G225*PCG!$C$6+HFC!G225+PFC!G225+'SF6'!G225</f>
        <v>0.4055337860850412</v>
      </c>
      <c r="H225" s="94">
        <f>+'CO2'!H225+'abs CO2'!H225+'CH4'!H225*PCG!$C$5+N2O!H225*PCG!$C$6+HFC!H225+PFC!H225+'SF6'!H225</f>
        <v>0.39683460739002741</v>
      </c>
      <c r="I225" s="94">
        <f>+'CO2'!I225+'abs CO2'!I225+'CH4'!I225*PCG!$C$5+N2O!I225*PCG!$C$6+HFC!I225+PFC!I225+'SF6'!I225</f>
        <v>0.38813542869501366</v>
      </c>
      <c r="J225" s="94">
        <f>+'CO2'!J225+'abs CO2'!J225+'CH4'!J225*PCG!$C$5+N2O!J225*PCG!$C$6+HFC!J225+PFC!J225+'SF6'!J225</f>
        <v>0.37943624999999997</v>
      </c>
      <c r="K225" s="94">
        <f>+'CO2'!K225+'abs CO2'!K225+'CH4'!K225*PCG!$C$5+N2O!K225*PCG!$C$6+HFC!K225+PFC!K225+'SF6'!K225</f>
        <v>0.38064937499999996</v>
      </c>
      <c r="L225" s="94">
        <f>+'CO2'!L225+'abs CO2'!L225+'CH4'!L225*PCG!$C$5+N2O!L225*PCG!$C$6+HFC!L225+PFC!L225+'SF6'!L225</f>
        <v>0.38186249999999999</v>
      </c>
      <c r="M225" s="94">
        <f>+'CO2'!M225+'abs CO2'!M225+'CH4'!M225*PCG!$C$5+N2O!M225*PCG!$C$6+HFC!M225+PFC!M225+'SF6'!M225</f>
        <v>0.38307562499999998</v>
      </c>
      <c r="N225" s="94">
        <f>+'CO2'!N225+'abs CO2'!N225+'CH4'!N225*PCG!$C$5+N2O!N225*PCG!$C$6+HFC!N225+PFC!N225+'SF6'!N225</f>
        <v>0.38428874999999996</v>
      </c>
      <c r="O225" s="94">
        <f>+'CO2'!O225+'abs CO2'!O225+'CH4'!O225*PCG!$C$5+N2O!O225*PCG!$C$6+HFC!O225+PFC!O225+'SF6'!O225</f>
        <v>0.38550187499999994</v>
      </c>
      <c r="P225" s="94">
        <f>+'CO2'!P225+'abs CO2'!P225+'CH4'!P225*PCG!$C$5+N2O!P225*PCG!$C$6+HFC!P225+PFC!P225+'SF6'!P225</f>
        <v>0.38671499999999992</v>
      </c>
      <c r="Q225" s="94">
        <f>+'CO2'!Q225+'abs CO2'!Q225+'CH4'!Q225*PCG!$C$5+N2O!Q225*PCG!$C$6+HFC!Q225+PFC!Q225+'SF6'!Q225</f>
        <v>0.38792812500000001</v>
      </c>
      <c r="R225" s="94">
        <f>+'CO2'!R225+'abs CO2'!R225+'CH4'!R225*PCG!$C$5+N2O!R225*PCG!$C$6+HFC!R225+PFC!R225+'SF6'!R225</f>
        <v>0.38914124999999994</v>
      </c>
      <c r="S225" s="94">
        <f>+'CO2'!S225+'abs CO2'!S225+'CH4'!S225*PCG!$C$5+N2O!S225*PCG!$C$6+HFC!S225+PFC!S225+'SF6'!S225</f>
        <v>0.39035437499999998</v>
      </c>
      <c r="T225" s="94">
        <f>+'CO2'!T225+'abs CO2'!T225+'CH4'!T225*PCG!$C$5+N2O!T225*PCG!$C$6+HFC!T225+PFC!T225+'SF6'!T225</f>
        <v>0.39156749999999996</v>
      </c>
      <c r="U225" s="94">
        <f>+'CO2'!U225+'abs CO2'!U225+'CH4'!U225*PCG!$C$5+N2O!U225*PCG!$C$6+HFC!U225+PFC!U225+'SF6'!U225</f>
        <v>0.38782418216199177</v>
      </c>
      <c r="V225" s="94">
        <f>+'CO2'!V225+'abs CO2'!V225+'CH4'!V225*PCG!$C$5+N2O!V225*PCG!$C$6+HFC!V225+PFC!V225+'SF6'!V225</f>
        <v>0.38408086432398358</v>
      </c>
      <c r="W225" s="94">
        <f>+'CO2'!W225+'abs CO2'!W225+'CH4'!W225*PCG!$C$5+N2O!W225*PCG!$C$6+HFC!W225+PFC!W225+'SF6'!W225</f>
        <v>0.3803375464859754</v>
      </c>
      <c r="X225" s="94">
        <f>+'CO2'!X225+'abs CO2'!X225+'CH4'!X225*PCG!$C$5+N2O!X225*PCG!$C$6+HFC!X225+PFC!X225+'SF6'!X225</f>
        <v>0.36704054108887485</v>
      </c>
      <c r="Y225" s="94">
        <f>+'CO2'!Y225+'abs CO2'!Y225+'CH4'!Y225*PCG!$C$5+N2O!Y225*PCG!$C$6+HFC!Y225+PFC!Y225+'SF6'!Y225</f>
        <v>0.35374353569177436</v>
      </c>
      <c r="Z225" s="94">
        <f>+'CO2'!Z225+'abs CO2'!Z225+'CH4'!Z225*PCG!$C$5+N2O!Z225*PCG!$C$6+HFC!Z225+PFC!Z225+'SF6'!Z225</f>
        <v>0.34044653029467387</v>
      </c>
      <c r="AA225" s="94">
        <f>+'CO2'!AA225+'abs CO2'!AA225+'CH4'!AA225*PCG!$C$5+N2O!AA225*PCG!$C$6+HFC!AA225+PFC!AA225+'SF6'!AA225</f>
        <v>0.30643272878584937</v>
      </c>
      <c r="AB225" s="94">
        <f>+'CO2'!AB225+'abs CO2'!AB225+'CH4'!AB225*PCG!$C$5+N2O!AB225*PCG!$C$6+HFC!AB225+PFC!AB225+'SF6'!AB225</f>
        <v>0.27241892727702488</v>
      </c>
      <c r="AC225" s="94">
        <f>+'CO2'!AC225+'abs CO2'!AC225+'CH4'!AC225*PCG!$C$5+N2O!AC225*PCG!$C$6+HFC!AC225+PFC!AC225+'SF6'!AC225</f>
        <v>0.23911471074298768</v>
      </c>
      <c r="AD225" s="94">
        <f>+'CO2'!AD225+'abs CO2'!AD225+'CH4'!AD225*PCG!$C$5+N2O!AD225*PCG!$C$6+HFC!AD225+PFC!AD225+'SF6'!AD225</f>
        <v>0.20581049420895053</v>
      </c>
      <c r="AE225" s="94">
        <f>+'CO2'!AE225+'abs CO2'!AE225+'CH4'!AE225*PCG!$C$5+N2O!AE225*PCG!$C$6+HFC!AE225+PFC!AE225+'SF6'!AE225</f>
        <v>0.17250627767491333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63.517442210847932</v>
      </c>
      <c r="D226" s="33">
        <f t="shared" si="57"/>
        <v>65.447193470177965</v>
      </c>
      <c r="E226" s="33">
        <f t="shared" si="57"/>
        <v>66.24536832906081</v>
      </c>
      <c r="F226" s="33">
        <f t="shared" si="57"/>
        <v>66.913362587419243</v>
      </c>
      <c r="G226" s="33">
        <f t="shared" si="57"/>
        <v>69.473348256009245</v>
      </c>
      <c r="H226" s="33">
        <f t="shared" si="57"/>
        <v>68.821883242766148</v>
      </c>
      <c r="I226" s="33">
        <f t="shared" si="57"/>
        <v>71.84856641895162</v>
      </c>
      <c r="J226" s="33">
        <f t="shared" si="57"/>
        <v>74.791206931448443</v>
      </c>
      <c r="K226" s="33">
        <f t="shared" si="57"/>
        <v>74.567441031671706</v>
      </c>
      <c r="L226" s="33">
        <f t="shared" si="57"/>
        <v>75.468985794823425</v>
      </c>
      <c r="M226" s="33">
        <f t="shared" si="57"/>
        <v>69.560266639070107</v>
      </c>
      <c r="N226" s="33">
        <f t="shared" si="57"/>
        <v>47.918361229694618</v>
      </c>
      <c r="O226" s="33">
        <f t="shared" si="57"/>
        <v>47.706252358592195</v>
      </c>
      <c r="P226" s="33">
        <f t="shared" si="57"/>
        <v>42.426132864633402</v>
      </c>
      <c r="Q226" s="33">
        <f t="shared" si="57"/>
        <v>48.008748345162921</v>
      </c>
      <c r="R226" s="33">
        <f t="shared" si="57"/>
        <v>48.868472244881403</v>
      </c>
      <c r="S226" s="33">
        <f t="shared" si="57"/>
        <v>48.387947976792631</v>
      </c>
      <c r="T226" s="33">
        <f t="shared" si="57"/>
        <v>45.533056918512059</v>
      </c>
      <c r="U226" s="33">
        <f t="shared" si="57"/>
        <v>43.206760023855104</v>
      </c>
      <c r="V226" s="33">
        <f t="shared" si="57"/>
        <v>41.858061101084225</v>
      </c>
      <c r="W226" s="33">
        <f t="shared" si="57"/>
        <v>42.019756407577937</v>
      </c>
      <c r="X226" s="33">
        <f t="shared" si="57"/>
        <v>43.539115172102939</v>
      </c>
      <c r="Y226" s="33">
        <f t="shared" si="57"/>
        <v>48.260521847057255</v>
      </c>
      <c r="Z226" s="33">
        <f t="shared" si="57"/>
        <v>43.104999261197101</v>
      </c>
      <c r="AA226" s="33">
        <f t="shared" si="57"/>
        <v>39.948397966184437</v>
      </c>
      <c r="AB226" s="33">
        <f t="shared" si="57"/>
        <v>41.767665487748914</v>
      </c>
      <c r="AC226" s="33">
        <f t="shared" si="57"/>
        <v>41.507355758796862</v>
      </c>
      <c r="AD226" s="33">
        <f t="shared" si="57"/>
        <v>40.028398354802803</v>
      </c>
      <c r="AE226" s="33">
        <f t="shared" si="57"/>
        <v>40.783166723565103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14.874932355990525</v>
      </c>
      <c r="D227" s="94">
        <f>+'CO2'!D227+'abs CO2'!D227+'CH4'!D227*PCG!$C$5+N2O!D227*PCG!$C$6+HFC!D227+PFC!D227+'SF6'!D227</f>
        <v>15.329175986260806</v>
      </c>
      <c r="E227" s="94">
        <f>+'CO2'!E227+'abs CO2'!E227+'CH4'!E227*PCG!$C$5+N2O!E227*PCG!$C$6+HFC!E227+PFC!E227+'SF6'!E227</f>
        <v>15.533339520328127</v>
      </c>
      <c r="F227" s="94">
        <f>+'CO2'!F227+'abs CO2'!F227+'CH4'!F227*PCG!$C$5+N2O!F227*PCG!$C$6+HFC!F227+PFC!F227+'SF6'!F227</f>
        <v>15.69683649295782</v>
      </c>
      <c r="G227" s="94">
        <f>+'CO2'!G227+'abs CO2'!G227+'CH4'!G227*PCG!$C$5+N2O!G227*PCG!$C$6+HFC!G227+PFC!G227+'SF6'!G227</f>
        <v>16.299191292421611</v>
      </c>
      <c r="H227" s="94">
        <f>+'CO2'!H227+'abs CO2'!H227+'CH4'!H227*PCG!$C$5+N2O!H227*PCG!$C$6+HFC!H227+PFC!H227+'SF6'!H227</f>
        <v>16.166471905411143</v>
      </c>
      <c r="I227" s="94">
        <f>+'CO2'!I227+'abs CO2'!I227+'CH4'!I227*PCG!$C$5+N2O!I227*PCG!$C$6+HFC!I227+PFC!I227+'SF6'!I227</f>
        <v>16.88273603927037</v>
      </c>
      <c r="J227" s="94">
        <f>+'CO2'!J227+'abs CO2'!J227+'CH4'!J227*PCG!$C$5+N2O!J227*PCG!$C$6+HFC!J227+PFC!J227+'SF6'!J227</f>
        <v>17.57899361375954</v>
      </c>
      <c r="K227" s="94">
        <f>+'CO2'!K227+'abs CO2'!K227+'CH4'!K227*PCG!$C$5+N2O!K227*PCG!$C$6+HFC!K227+PFC!K227+'SF6'!K227</f>
        <v>17.530393035033349</v>
      </c>
      <c r="L227" s="94">
        <f>+'CO2'!L227+'abs CO2'!L227+'CH4'!L227*PCG!$C$5+N2O!L227*PCG!$C$6+HFC!L227+PFC!L227+'SF6'!L227</f>
        <v>17.748094818784722</v>
      </c>
      <c r="M227" s="94">
        <f>+'CO2'!M227+'abs CO2'!M227+'CH4'!M227*PCG!$C$5+N2O!M227*PCG!$C$6+HFC!M227+PFC!M227+'SF6'!M227</f>
        <v>16.35853715175864</v>
      </c>
      <c r="N227" s="94">
        <f>+'CO2'!N227+'abs CO2'!N227+'CH4'!N227*PCG!$C$5+N2O!N227*PCG!$C$6+HFC!N227+PFC!N227+'SF6'!N227</f>
        <v>11.184199415103878</v>
      </c>
      <c r="O227" s="94">
        <f>+'CO2'!O227+'abs CO2'!O227+'CH4'!O227*PCG!$C$5+N2O!O227*PCG!$C$6+HFC!O227+PFC!O227+'SF6'!O227</f>
        <v>11.134692965984078</v>
      </c>
      <c r="P227" s="94">
        <f>+'CO2'!P227+'abs CO2'!P227+'CH4'!P227*PCG!$C$5+N2O!P227*PCG!$C$6+HFC!P227+PFC!P227+'SF6'!P227</f>
        <v>9.9023071364073907</v>
      </c>
      <c r="Q227" s="94">
        <f>+'CO2'!Q227+'abs CO2'!Q227+'CH4'!Q227*PCG!$C$5+N2O!Q227*PCG!$C$6+HFC!Q227+PFC!Q227+'SF6'!Q227</f>
        <v>11.187087491201748</v>
      </c>
      <c r="R227" s="94">
        <f>+'CO2'!R227+'abs CO2'!R227+'CH4'!R227*PCG!$C$5+N2O!R227*PCG!$C$6+HFC!R227+PFC!R227+'SF6'!R227</f>
        <v>11.350404071599074</v>
      </c>
      <c r="S227" s="94">
        <f>+'CO2'!S227+'abs CO2'!S227+'CH4'!S227*PCG!$C$5+N2O!S227*PCG!$C$6+HFC!S227+PFC!S227+'SF6'!S227</f>
        <v>11.20410745976643</v>
      </c>
      <c r="T227" s="94">
        <f>+'CO2'!T227+'abs CO2'!T227+'CH4'!T227*PCG!$C$5+N2O!T227*PCG!$C$6+HFC!T227+PFC!T227+'SF6'!T227</f>
        <v>10.536303872764696</v>
      </c>
      <c r="U227" s="94">
        <f>+'CO2'!U227+'abs CO2'!U227+'CH4'!U227*PCG!$C$5+N2O!U227*PCG!$C$6+HFC!U227+PFC!U227+'SF6'!U227</f>
        <v>9.9980010958560488</v>
      </c>
      <c r="V227" s="94">
        <f>+'CO2'!V227+'abs CO2'!V227+'CH4'!V227*PCG!$C$5+N2O!V227*PCG!$C$6+HFC!V227+PFC!V227+'SF6'!V227</f>
        <v>9.6859135127926983</v>
      </c>
      <c r="W227" s="94">
        <f>+'CO2'!W227+'abs CO2'!W227+'CH4'!W227*PCG!$C$5+N2O!W227*PCG!$C$6+HFC!W227+PFC!W227+'SF6'!W227</f>
        <v>9.7139747689177867</v>
      </c>
      <c r="X227" s="94">
        <f>+'CO2'!X227+'abs CO2'!X227+'CH4'!X227*PCG!$C$5+N2O!X227*PCG!$C$6+HFC!X227+PFC!X227+'SF6'!X227</f>
        <v>10.065214613346498</v>
      </c>
      <c r="Y227" s="94">
        <f>+'CO2'!Y227+'abs CO2'!Y227+'CH4'!Y227*PCG!$C$5+N2O!Y227*PCG!$C$6+HFC!Y227+PFC!Y227+'SF6'!Y227</f>
        <v>11.156692271366309</v>
      </c>
      <c r="Z227" s="94">
        <f>+'CO2'!Z227+'abs CO2'!Z227+'CH4'!Z227*PCG!$C$5+N2O!Z227*PCG!$C$6+HFC!Z227+PFC!Z227+'SF6'!Z227</f>
        <v>9.9648572727559959</v>
      </c>
      <c r="AA227" s="94">
        <f>+'CO2'!AA227+'abs CO2'!AA227+'CH4'!AA227*PCG!$C$5+N2O!AA227*PCG!$C$6+HFC!AA227+PFC!AA227+'SF6'!AA227</f>
        <v>9.2315684120460322</v>
      </c>
      <c r="AB227" s="94">
        <f>+'CO2'!AB227+'abs CO2'!AB227+'CH4'!AB227*PCG!$C$5+N2O!AB227*PCG!$C$6+HFC!AB227+PFC!AB227+'SF6'!AB227</f>
        <v>9.648267602321809</v>
      </c>
      <c r="AC227" s="94">
        <f>+'CO2'!AC227+'abs CO2'!AC227+'CH4'!AC227*PCG!$C$5+N2O!AC227*PCG!$C$6+HFC!AC227+PFC!AC227+'SF6'!AC227</f>
        <v>9.5844577681648211</v>
      </c>
      <c r="AD227" s="94">
        <f>+'CO2'!AD227+'abs CO2'!AD227+'CH4'!AD227*PCG!$C$5+N2O!AD227*PCG!$C$6+HFC!AD227+PFC!AD227+'SF6'!AD227</f>
        <v>9.242951918891551</v>
      </c>
      <c r="AE227" s="94">
        <f>+'CO2'!AE227+'abs CO2'!AE227+'CH4'!AE227*PCG!$C$5+N2O!AE227*PCG!$C$6+HFC!AE227+PFC!AE227+'SF6'!AE227</f>
        <v>9.4172353783628449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0.3985449505290582</v>
      </c>
      <c r="D228" s="94">
        <f>+'CO2'!D228+'abs CO2'!D228+'CH4'!D228*PCG!$C$5+N2O!D228*PCG!$C$6+HFC!D228+PFC!D228+'SF6'!D228</f>
        <v>0.41072913400338035</v>
      </c>
      <c r="E228" s="94">
        <f>+'CO2'!E228+'abs CO2'!E228+'CH4'!E228*PCG!$C$5+N2O!E228*PCG!$C$6+HFC!E228+PFC!E228+'SF6'!E228</f>
        <v>0.41630034420106293</v>
      </c>
      <c r="F228" s="94">
        <f>+'CO2'!F228+'abs CO2'!F228+'CH4'!F228*PCG!$C$5+N2O!F228*PCG!$C$6+HFC!F228+PFC!F228+'SF6'!F228</f>
        <v>0.42072231313487601</v>
      </c>
      <c r="G228" s="94">
        <f>+'CO2'!G228+'abs CO2'!G228+'CH4'!G228*PCG!$C$5+N2O!G228*PCG!$C$6+HFC!G228+PFC!G228+'SF6'!G228</f>
        <v>0.43687788800997718</v>
      </c>
      <c r="H228" s="94">
        <f>+'CO2'!H228+'abs CO2'!H228+'CH4'!H228*PCG!$C$5+N2O!H228*PCG!$C$6+HFC!H228+PFC!H228+'SF6'!H228</f>
        <v>0.43343823042713664</v>
      </c>
      <c r="I228" s="94">
        <f>+'CO2'!I228+'abs CO2'!I228+'CH4'!I228*PCG!$C$5+N2O!I228*PCG!$C$6+HFC!I228+PFC!I228+'SF6'!I228</f>
        <v>0.45267283121727675</v>
      </c>
      <c r="J228" s="94">
        <f>+'CO2'!J228+'abs CO2'!J228+'CH4'!J228*PCG!$C$5+N2O!J228*PCG!$C$6+HFC!J228+PFC!J228+'SF6'!J228</f>
        <v>0.4713694910267377</v>
      </c>
      <c r="K228" s="94">
        <f>+'CO2'!K228+'abs CO2'!K228+'CH4'!K228*PCG!$C$5+N2O!K228*PCG!$C$6+HFC!K228+PFC!K228+'SF6'!K228</f>
        <v>0.47008961662002791</v>
      </c>
      <c r="L228" s="94">
        <f>+'CO2'!L228+'abs CO2'!L228+'CH4'!L228*PCG!$C$5+N2O!L228*PCG!$C$6+HFC!L228+PFC!L228+'SF6'!L228</f>
        <v>0.47596102911265481</v>
      </c>
      <c r="M228" s="94">
        <f>+'CO2'!M228+'abs CO2'!M228+'CH4'!M228*PCG!$C$5+N2O!M228*PCG!$C$6+HFC!M228+PFC!M228+'SF6'!M228</f>
        <v>0.4386964492260797</v>
      </c>
      <c r="N228" s="94">
        <f>+'CO2'!N228+'abs CO2'!N228+'CH4'!N228*PCG!$C$5+N2O!N228*PCG!$C$6+HFC!N228+PFC!N228+'SF6'!N228</f>
        <v>0.29943834871623565</v>
      </c>
      <c r="O228" s="94">
        <f>+'CO2'!O228+'abs CO2'!O228+'CH4'!O228*PCG!$C$5+N2O!O228*PCG!$C$6+HFC!O228+PFC!O228+'SF6'!O228</f>
        <v>0.29811289583176565</v>
      </c>
      <c r="P228" s="94">
        <f>+'CO2'!P228+'abs CO2'!P228+'CH4'!P228*PCG!$C$5+N2O!P228*PCG!$C$6+HFC!P228+PFC!P228+'SF6'!P228</f>
        <v>0.26511781374378196</v>
      </c>
      <c r="Q228" s="94">
        <f>+'CO2'!Q228+'abs CO2'!Q228+'CH4'!Q228*PCG!$C$5+N2O!Q228*PCG!$C$6+HFC!Q228+PFC!Q228+'SF6'!Q228</f>
        <v>0.29940860339505593</v>
      </c>
      <c r="R228" s="94">
        <f>+'CO2'!R228+'abs CO2'!R228+'CH4'!R228*PCG!$C$5+N2O!R228*PCG!$C$6+HFC!R228+PFC!R228+'SF6'!R228</f>
        <v>0.30356154380579736</v>
      </c>
      <c r="S228" s="94">
        <f>+'CO2'!S228+'abs CO2'!S228+'CH4'!S228*PCG!$C$5+N2O!S228*PCG!$C$6+HFC!S228+PFC!S228+'SF6'!S228</f>
        <v>0.29944393541312625</v>
      </c>
      <c r="T228" s="94">
        <f>+'CO2'!T228+'abs CO2'!T228+'CH4'!T228*PCG!$C$5+N2O!T228*PCG!$C$6+HFC!T228+PFC!T228+'SF6'!T228</f>
        <v>0.28155596756857881</v>
      </c>
      <c r="U228" s="94">
        <f>+'CO2'!U228+'abs CO2'!U228+'CH4'!U228*PCG!$C$5+N2O!U228*PCG!$C$6+HFC!U228+PFC!U228+'SF6'!U228</f>
        <v>0.26717119269613604</v>
      </c>
      <c r="V228" s="94">
        <f>+'CO2'!V228+'abs CO2'!V228+'CH4'!V228*PCG!$C$5+N2O!V228*PCG!$C$6+HFC!V228+PFC!V228+'SF6'!V228</f>
        <v>0.25883144448114048</v>
      </c>
      <c r="W228" s="94">
        <f>+'CO2'!W228+'abs CO2'!W228+'CH4'!W228*PCG!$C$5+N2O!W228*PCG!$C$6+HFC!W228+PFC!W228+'SF6'!W228</f>
        <v>0.25952582588430578</v>
      </c>
      <c r="X228" s="94">
        <f>+'CO2'!X228+'abs CO2'!X228+'CH4'!X228*PCG!$C$5+N2O!X228*PCG!$C$6+HFC!X228+PFC!X228+'SF6'!X228</f>
        <v>0.26890981265360547</v>
      </c>
      <c r="Y228" s="94">
        <f>+'CO2'!Y228+'abs CO2'!Y228+'CH4'!Y228*PCG!$C$5+N2O!Y228*PCG!$C$6+HFC!Y228+PFC!Y228+'SF6'!Y228</f>
        <v>0.29807054730346683</v>
      </c>
      <c r="Z228" s="94">
        <f>+'CO2'!Z228+'abs CO2'!Z228+'CH4'!Z228*PCG!$C$5+N2O!Z228*PCG!$C$6+HFC!Z228+PFC!Z228+'SF6'!Z228</f>
        <v>0.26622859077277045</v>
      </c>
      <c r="AA228" s="94">
        <f>+'CO2'!AA228+'abs CO2'!AA228+'CH4'!AA228*PCG!$C$5+N2O!AA228*PCG!$C$6+HFC!AA228+PFC!AA228+'SF6'!AA228</f>
        <v>0.24661637782391213</v>
      </c>
      <c r="AB228" s="94">
        <f>+'CO2'!AB228+'abs CO2'!AB228+'CH4'!AB228*PCG!$C$5+N2O!AB228*PCG!$C$6+HFC!AB228+PFC!AB228+'SF6'!AB228</f>
        <v>0.25772623549024565</v>
      </c>
      <c r="AC228" s="94">
        <f>+'CO2'!AC228+'abs CO2'!AC228+'CH4'!AC228*PCG!$C$5+N2O!AC228*PCG!$C$6+HFC!AC228+PFC!AC228+'SF6'!AC228</f>
        <v>0.2559998795475168</v>
      </c>
      <c r="AD228" s="94">
        <f>+'CO2'!AD228+'abs CO2'!AD228+'CH4'!AD228*PCG!$C$5+N2O!AD228*PCG!$C$6+HFC!AD228+PFC!AD228+'SF6'!AD228</f>
        <v>0.24687829349711785</v>
      </c>
      <c r="AE228" s="94">
        <f>+'CO2'!AE228+'abs CO2'!AE228+'CH4'!AE228*PCG!$C$5+N2O!AE228*PCG!$C$6+HFC!AE228+PFC!AE228+'SF6'!AE228</f>
        <v>0.25153338674401721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48.243964904328351</v>
      </c>
      <c r="D229" s="94">
        <f>+'CO2'!D229+'abs CO2'!D229+'CH4'!D229*PCG!$C$5+N2O!D229*PCG!$C$6+HFC!D229+PFC!D229+'SF6'!D229</f>
        <v>49.707288349913775</v>
      </c>
      <c r="E229" s="94">
        <f>+'CO2'!E229+'abs CO2'!E229+'CH4'!E229*PCG!$C$5+N2O!E229*PCG!$C$6+HFC!E229+PFC!E229+'SF6'!E229</f>
        <v>50.295728464531621</v>
      </c>
      <c r="F229" s="94">
        <f>+'CO2'!F229+'abs CO2'!F229+'CH4'!F229*PCG!$C$5+N2O!F229*PCG!$C$6+HFC!F229+PFC!F229+'SF6'!F229</f>
        <v>50.795803781326555</v>
      </c>
      <c r="G229" s="94">
        <f>+'CO2'!G229+'abs CO2'!G229+'CH4'!G229*PCG!$C$5+N2O!G229*PCG!$C$6+HFC!G229+PFC!G229+'SF6'!G229</f>
        <v>52.737279075577653</v>
      </c>
      <c r="H229" s="94">
        <f>+'CO2'!H229+'abs CO2'!H229+'CH4'!H229*PCG!$C$5+N2O!H229*PCG!$C$6+HFC!H229+PFC!H229+'SF6'!H229</f>
        <v>52.221973106927869</v>
      </c>
      <c r="I229" s="94">
        <f>+'CO2'!I229+'abs CO2'!I229+'CH4'!I229*PCG!$C$5+N2O!I229*PCG!$C$6+HFC!I229+PFC!I229+'SF6'!I229</f>
        <v>54.513157548463973</v>
      </c>
      <c r="J229" s="94">
        <f>+'CO2'!J229+'abs CO2'!J229+'CH4'!J229*PCG!$C$5+N2O!J229*PCG!$C$6+HFC!J229+PFC!J229+'SF6'!J229</f>
        <v>56.740843826662164</v>
      </c>
      <c r="K229" s="94">
        <f>+'CO2'!K229+'abs CO2'!K229+'CH4'!K229*PCG!$C$5+N2O!K229*PCG!$C$6+HFC!K229+PFC!K229+'SF6'!K229</f>
        <v>56.56695838001832</v>
      </c>
      <c r="L229" s="94">
        <f>+'CO2'!L229+'abs CO2'!L229+'CH4'!L229*PCG!$C$5+N2O!L229*PCG!$C$6+HFC!L229+PFC!L229+'SF6'!L229</f>
        <v>57.244929946926042</v>
      </c>
      <c r="M229" s="94">
        <f>+'CO2'!M229+'abs CO2'!M229+'CH4'!M229*PCG!$C$5+N2O!M229*PCG!$C$6+HFC!M229+PFC!M229+'SF6'!M229</f>
        <v>52.763033038085396</v>
      </c>
      <c r="N229" s="94">
        <f>+'CO2'!N229+'abs CO2'!N229+'CH4'!N229*PCG!$C$5+N2O!N229*PCG!$C$6+HFC!N229+PFC!N229+'SF6'!N229</f>
        <v>36.434723465874505</v>
      </c>
      <c r="O229" s="94">
        <f>+'CO2'!O229+'abs CO2'!O229+'CH4'!O229*PCG!$C$5+N2O!O229*PCG!$C$6+HFC!O229+PFC!O229+'SF6'!O229</f>
        <v>36.273446496776351</v>
      </c>
      <c r="P229" s="94">
        <f>+'CO2'!P229+'abs CO2'!P229+'CH4'!P229*PCG!$C$5+N2O!P229*PCG!$C$6+HFC!P229+PFC!P229+'SF6'!P229</f>
        <v>32.25870791448223</v>
      </c>
      <c r="Q229" s="94">
        <f>+'CO2'!Q229+'abs CO2'!Q229+'CH4'!Q229*PCG!$C$5+N2O!Q229*PCG!$C$6+HFC!Q229+PFC!Q229+'SF6'!Q229</f>
        <v>36.522252250566119</v>
      </c>
      <c r="R229" s="94">
        <f>+'CO2'!R229+'abs CO2'!R229+'CH4'!R229*PCG!$C$5+N2O!R229*PCG!$C$6+HFC!R229+PFC!R229+'SF6'!R229</f>
        <v>37.214506629476531</v>
      </c>
      <c r="S229" s="94">
        <f>+'CO2'!S229+'abs CO2'!S229+'CH4'!S229*PCG!$C$5+N2O!S229*PCG!$C$6+HFC!S229+PFC!S229+'SF6'!S229</f>
        <v>36.884396581613075</v>
      </c>
      <c r="T229" s="94">
        <f>+'CO2'!T229+'abs CO2'!T229+'CH4'!T229*PCG!$C$5+N2O!T229*PCG!$C$6+HFC!T229+PFC!T229+'SF6'!T229</f>
        <v>34.715197078178782</v>
      </c>
      <c r="U229" s="94">
        <f>+'CO2'!U229+'abs CO2'!U229+'CH4'!U229*PCG!$C$5+N2O!U229*PCG!$C$6+HFC!U229+PFC!U229+'SF6'!U229</f>
        <v>32.941587735302917</v>
      </c>
      <c r="V229" s="94">
        <f>+'CO2'!V229+'abs CO2'!V229+'CH4'!V229*PCG!$C$5+N2O!V229*PCG!$C$6+HFC!V229+PFC!V229+'SF6'!V229</f>
        <v>31.913316143810384</v>
      </c>
      <c r="W229" s="94">
        <f>+'CO2'!W229+'abs CO2'!W229+'CH4'!W229*PCG!$C$5+N2O!W229*PCG!$C$6+HFC!W229+PFC!W229+'SF6'!W229</f>
        <v>32.046255812775847</v>
      </c>
      <c r="X229" s="94">
        <f>+'CO2'!X229+'abs CO2'!X229+'CH4'!X229*PCG!$C$5+N2O!X229*PCG!$C$6+HFC!X229+PFC!X229+'SF6'!X229</f>
        <v>33.204990746102837</v>
      </c>
      <c r="Y229" s="94">
        <f>+'CO2'!Y229+'abs CO2'!Y229+'CH4'!Y229*PCG!$C$5+N2O!Y229*PCG!$C$6+HFC!Y229+PFC!Y229+'SF6'!Y229</f>
        <v>36.805759028387477</v>
      </c>
      <c r="Z229" s="94">
        <f>+'CO2'!Z229+'abs CO2'!Z229+'CH4'!Z229*PCG!$C$5+N2O!Z229*PCG!$C$6+HFC!Z229+PFC!Z229+'SF6'!Z229</f>
        <v>32.873913397668332</v>
      </c>
      <c r="AA229" s="94">
        <f>+'CO2'!AA229+'abs CO2'!AA229+'CH4'!AA229*PCG!$C$5+N2O!AA229*PCG!$C$6+HFC!AA229+PFC!AA229+'SF6'!AA229</f>
        <v>30.470213176314491</v>
      </c>
      <c r="AB229" s="94">
        <f>+'CO2'!AB229+'abs CO2'!AB229+'CH4'!AB229*PCG!$C$5+N2O!AB229*PCG!$C$6+HFC!AB229+PFC!AB229+'SF6'!AB229</f>
        <v>31.861671649936856</v>
      </c>
      <c r="AC229" s="94">
        <f>+'CO2'!AC229+'abs CO2'!AC229+'CH4'!AC229*PCG!$C$5+N2O!AC229*PCG!$C$6+HFC!AC229+PFC!AC229+'SF6'!AC229</f>
        <v>31.666898111084524</v>
      </c>
      <c r="AD229" s="94">
        <f>+'CO2'!AD229+'abs CO2'!AD229+'CH4'!AD229*PCG!$C$5+N2O!AD229*PCG!$C$6+HFC!AD229+PFC!AD229+'SF6'!AD229</f>
        <v>30.538568142414135</v>
      </c>
      <c r="AE229" s="94">
        <f>+'CO2'!AE229+'abs CO2'!AE229+'CH4'!AE229*PCG!$C$5+N2O!AE229*PCG!$C$6+HFC!AE229+PFC!AE229+'SF6'!AE229</f>
        <v>31.114397958458238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2.3017777551866612</v>
      </c>
      <c r="D230" s="33">
        <f t="shared" si="58"/>
        <v>2.3099826197907398</v>
      </c>
      <c r="E230" s="33">
        <f t="shared" si="58"/>
        <v>2.3181874843948189</v>
      </c>
      <c r="F230" s="33">
        <f t="shared" si="58"/>
        <v>2.3263923489988976</v>
      </c>
      <c r="G230" s="33">
        <f t="shared" si="58"/>
        <v>2.3345972136029767</v>
      </c>
      <c r="H230" s="33">
        <f t="shared" si="58"/>
        <v>2.3428020782070558</v>
      </c>
      <c r="I230" s="33">
        <f t="shared" si="58"/>
        <v>2.3510069428111349</v>
      </c>
      <c r="J230" s="33">
        <f t="shared" si="58"/>
        <v>2.359211807415214</v>
      </c>
      <c r="K230" s="33">
        <f t="shared" si="58"/>
        <v>2.3192133105666213</v>
      </c>
      <c r="L230" s="33">
        <f t="shared" si="58"/>
        <v>2.2792148137180286</v>
      </c>
      <c r="M230" s="33">
        <f t="shared" si="58"/>
        <v>2.2392163168694355</v>
      </c>
      <c r="N230" s="33">
        <f t="shared" si="58"/>
        <v>2.1992178200208423</v>
      </c>
      <c r="O230" s="33">
        <f t="shared" si="58"/>
        <v>2.1592193231722496</v>
      </c>
      <c r="P230" s="33">
        <f t="shared" si="58"/>
        <v>2.1192208263236569</v>
      </c>
      <c r="Q230" s="33">
        <f t="shared" si="58"/>
        <v>2.0792223294750642</v>
      </c>
      <c r="R230" s="33">
        <f t="shared" si="58"/>
        <v>2.0392238326264716</v>
      </c>
      <c r="S230" s="33">
        <f t="shared" si="58"/>
        <v>1.9992253357778782</v>
      </c>
      <c r="T230" s="33">
        <f t="shared" si="58"/>
        <v>1.9592268389292855</v>
      </c>
      <c r="U230" s="33">
        <f t="shared" si="58"/>
        <v>1.9260345150562106</v>
      </c>
      <c r="V230" s="33">
        <f t="shared" si="58"/>
        <v>1.8928421911831361</v>
      </c>
      <c r="W230" s="33">
        <f t="shared" si="58"/>
        <v>1.8596498673100612</v>
      </c>
      <c r="X230" s="33">
        <f t="shared" si="58"/>
        <v>1.8156888317609032</v>
      </c>
      <c r="Y230" s="33">
        <f t="shared" si="58"/>
        <v>1.7717277962117453</v>
      </c>
      <c r="Z230" s="33">
        <f t="shared" si="58"/>
        <v>1.7277667606625877</v>
      </c>
      <c r="AA230" s="33">
        <f t="shared" si="58"/>
        <v>1.675322181893091</v>
      </c>
      <c r="AB230" s="33">
        <f t="shared" si="58"/>
        <v>1.6228776031235941</v>
      </c>
      <c r="AC230" s="33">
        <f t="shared" si="58"/>
        <v>1.5785835206817811</v>
      </c>
      <c r="AD230" s="33">
        <f t="shared" si="58"/>
        <v>1.5342894382399679</v>
      </c>
      <c r="AE230" s="33">
        <f t="shared" si="58"/>
        <v>1.4899953557981547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0.16408526139862697</v>
      </c>
      <c r="D232" s="94">
        <f>+'CO2'!D232+'abs CO2'!D232+'CH4'!D232*PCG!$C$5+N2O!D232*PCG!$C$6+HFC!D232+PFC!D232+'SF6'!D232</f>
        <v>0.1615296169131088</v>
      </c>
      <c r="E232" s="94">
        <f>+'CO2'!E232+'abs CO2'!E232+'CH4'!E232*PCG!$C$5+N2O!E232*PCG!$C$6+HFC!E232+PFC!E232+'SF6'!E232</f>
        <v>0.15897397242759065</v>
      </c>
      <c r="F232" s="94">
        <f>+'CO2'!F232+'abs CO2'!F232+'CH4'!F232*PCG!$C$5+N2O!F232*PCG!$C$6+HFC!F232+PFC!F232+'SF6'!F232</f>
        <v>0.15641832794207255</v>
      </c>
      <c r="G232" s="94">
        <f>+'CO2'!G232+'abs CO2'!G232+'CH4'!G232*PCG!$C$5+N2O!G232*PCG!$C$6+HFC!G232+PFC!G232+'SF6'!G232</f>
        <v>0.15386268345655441</v>
      </c>
      <c r="H232" s="94">
        <f>+'CO2'!H232+'abs CO2'!H232+'CH4'!H232*PCG!$C$5+N2O!H232*PCG!$C$6+HFC!H232+PFC!H232+'SF6'!H232</f>
        <v>0.15130703897103628</v>
      </c>
      <c r="I232" s="94">
        <f>+'CO2'!I232+'abs CO2'!I232+'CH4'!I232*PCG!$C$5+N2O!I232*PCG!$C$6+HFC!I232+PFC!I232+'SF6'!I232</f>
        <v>0.14875139448551813</v>
      </c>
      <c r="J232" s="94">
        <f>+'CO2'!J232+'abs CO2'!J232+'CH4'!J232*PCG!$C$5+N2O!J232*PCG!$C$6+HFC!J232+PFC!J232+'SF6'!J232</f>
        <v>0.14619575000000001</v>
      </c>
      <c r="K232" s="94">
        <f>+'CO2'!K232+'abs CO2'!K232+'CH4'!K232*PCG!$C$5+N2O!K232*PCG!$C$6+HFC!K232+PFC!K232+'SF6'!K232</f>
        <v>0.14318462499999998</v>
      </c>
      <c r="L232" s="94">
        <f>+'CO2'!L232+'abs CO2'!L232+'CH4'!L232*PCG!$C$5+N2O!L232*PCG!$C$6+HFC!L232+PFC!L232+'SF6'!L232</f>
        <v>0.14017350000000001</v>
      </c>
      <c r="M232" s="94">
        <f>+'CO2'!M232+'abs CO2'!M232+'CH4'!M232*PCG!$C$5+N2O!M232*PCG!$C$6+HFC!M232+PFC!M232+'SF6'!M232</f>
        <v>0.13716237500000003</v>
      </c>
      <c r="N232" s="94">
        <f>+'CO2'!N232+'abs CO2'!N232+'CH4'!N232*PCG!$C$5+N2O!N232*PCG!$C$6+HFC!N232+PFC!N232+'SF6'!N232</f>
        <v>0.13415125</v>
      </c>
      <c r="O232" s="94">
        <f>+'CO2'!O232+'abs CO2'!O232+'CH4'!O232*PCG!$C$5+N2O!O232*PCG!$C$6+HFC!O232+PFC!O232+'SF6'!O232</f>
        <v>0.131140125</v>
      </c>
      <c r="P232" s="94">
        <f>+'CO2'!P232+'abs CO2'!P232+'CH4'!P232*PCG!$C$5+N2O!P232*PCG!$C$6+HFC!P232+PFC!P232+'SF6'!P232</f>
        <v>0.12812899999999999</v>
      </c>
      <c r="Q232" s="94">
        <f>+'CO2'!Q232+'abs CO2'!Q232+'CH4'!Q232*PCG!$C$5+N2O!Q232*PCG!$C$6+HFC!Q232+PFC!Q232+'SF6'!Q232</f>
        <v>0.12511787499999999</v>
      </c>
      <c r="R232" s="94">
        <f>+'CO2'!R232+'abs CO2'!R232+'CH4'!R232*PCG!$C$5+N2O!R232*PCG!$C$6+HFC!R232+PFC!R232+'SF6'!R232</f>
        <v>0.12210675000000001</v>
      </c>
      <c r="S232" s="94">
        <f>+'CO2'!S232+'abs CO2'!S232+'CH4'!S232*PCG!$C$5+N2O!S232*PCG!$C$6+HFC!S232+PFC!S232+'SF6'!S232</f>
        <v>0.11909562500000001</v>
      </c>
      <c r="T232" s="94">
        <f>+'CO2'!T232+'abs CO2'!T232+'CH4'!T232*PCG!$C$5+N2O!T232*PCG!$C$6+HFC!T232+PFC!T232+'SF6'!T232</f>
        <v>0.11608449999999999</v>
      </c>
      <c r="U232" s="94">
        <f>+'CO2'!U232+'abs CO2'!U232+'CH4'!U232*PCG!$C$5+N2O!U232*PCG!$C$6+HFC!U232+PFC!U232+'SF6'!U232</f>
        <v>0.12090817297551791</v>
      </c>
      <c r="V232" s="94">
        <f>+'CO2'!V232+'abs CO2'!V232+'CH4'!V232*PCG!$C$5+N2O!V232*PCG!$C$6+HFC!V232+PFC!V232+'SF6'!V232</f>
        <v>0.12573184595103581</v>
      </c>
      <c r="W232" s="94">
        <f>+'CO2'!W232+'abs CO2'!W232+'CH4'!W232*PCG!$C$5+N2O!W232*PCG!$C$6+HFC!W232+PFC!W232+'SF6'!W232</f>
        <v>0.13055551892655368</v>
      </c>
      <c r="X232" s="94">
        <f>+'CO2'!X232+'abs CO2'!X232+'CH4'!X232*PCG!$C$5+N2O!X232*PCG!$C$6+HFC!X232+PFC!X232+'SF6'!X232</f>
        <v>0.12461048022598871</v>
      </c>
      <c r="Y232" s="94">
        <f>+'CO2'!Y232+'abs CO2'!Y232+'CH4'!Y232*PCG!$C$5+N2O!Y232*PCG!$C$6+HFC!Y232+PFC!Y232+'SF6'!Y232</f>
        <v>0.11866544152542371</v>
      </c>
      <c r="Z232" s="94">
        <f>+'CO2'!Z232+'abs CO2'!Z232+'CH4'!Z232*PCG!$C$5+N2O!Z232*PCG!$C$6+HFC!Z232+PFC!Z232+'SF6'!Z232</f>
        <v>0.11272040282485876</v>
      </c>
      <c r="AA232" s="94">
        <f>+'CO2'!AA232+'abs CO2'!AA232+'CH4'!AA232*PCG!$C$5+N2O!AA232*PCG!$C$6+HFC!AA232+PFC!AA232+'SF6'!AA232</f>
        <v>9.8291820903954816E-2</v>
      </c>
      <c r="AB232" s="94">
        <f>+'CO2'!AB232+'abs CO2'!AB232+'CH4'!AB232*PCG!$C$5+N2O!AB232*PCG!$C$6+HFC!AB232+PFC!AB232+'SF6'!AB232</f>
        <v>8.3863238983050856E-2</v>
      </c>
      <c r="AC232" s="94">
        <f>+'CO2'!AC232+'abs CO2'!AC232+'CH4'!AC232*PCG!$C$5+N2O!AC232*PCG!$C$6+HFC!AC232+PFC!AC232+'SF6'!AC232</f>
        <v>7.7585153389830533E-2</v>
      </c>
      <c r="AD232" s="94">
        <f>+'CO2'!AD232+'abs CO2'!AD232+'CH4'!AD232*PCG!$C$5+N2O!AD232*PCG!$C$6+HFC!AD232+PFC!AD232+'SF6'!AD232</f>
        <v>7.1307067796610182E-2</v>
      </c>
      <c r="AE232" s="94">
        <f>+'CO2'!AE232+'abs CO2'!AE232+'CH4'!AE232*PCG!$C$5+N2O!AE232*PCG!$C$6+HFC!AE232+PFC!AE232+'SF6'!AE232</f>
        <v>6.5028982203389832E-2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1.6768149532229553</v>
      </c>
      <c r="D233" s="94">
        <f>+'CO2'!D233+'abs CO2'!D233+'CH4'!D233*PCG!$C$5+N2O!D233*PCG!$C$6+HFC!D233+PFC!D233+'SF6'!D233</f>
        <v>1.6743378170482472</v>
      </c>
      <c r="E233" s="94">
        <f>+'CO2'!E233+'abs CO2'!E233+'CH4'!E233*PCG!$C$5+N2O!E233*PCG!$C$6+HFC!E233+PFC!E233+'SF6'!E233</f>
        <v>1.6718606808735392</v>
      </c>
      <c r="F233" s="94">
        <f>+'CO2'!F233+'abs CO2'!F233+'CH4'!F233*PCG!$C$5+N2O!F233*PCG!$C$6+HFC!F233+PFC!F233+'SF6'!F233</f>
        <v>1.6693835446988312</v>
      </c>
      <c r="G233" s="94">
        <f>+'CO2'!G233+'abs CO2'!G233+'CH4'!G233*PCG!$C$5+N2O!G233*PCG!$C$6+HFC!G233+PFC!G233+'SF6'!G233</f>
        <v>1.6669064085241234</v>
      </c>
      <c r="H233" s="94">
        <f>+'CO2'!H233+'abs CO2'!H233+'CH4'!H233*PCG!$C$5+N2O!H233*PCG!$C$6+HFC!H233+PFC!H233+'SF6'!H233</f>
        <v>1.6644292723494154</v>
      </c>
      <c r="I233" s="94">
        <f>+'CO2'!I233+'abs CO2'!I233+'CH4'!I233*PCG!$C$5+N2O!I233*PCG!$C$6+HFC!I233+PFC!I233+'SF6'!I233</f>
        <v>1.6619521361747074</v>
      </c>
      <c r="J233" s="94">
        <f>+'CO2'!J233+'abs CO2'!J233+'CH4'!J233*PCG!$C$5+N2O!J233*PCG!$C$6+HFC!J233+PFC!J233+'SF6'!J233</f>
        <v>1.6594749999999998</v>
      </c>
      <c r="K233" s="94">
        <f>+'CO2'!K233+'abs CO2'!K233+'CH4'!K233*PCG!$C$5+N2O!K233*PCG!$C$6+HFC!K233+PFC!K233+'SF6'!K233</f>
        <v>1.6101929999999998</v>
      </c>
      <c r="L233" s="94">
        <f>+'CO2'!L233+'abs CO2'!L233+'CH4'!L233*PCG!$C$5+N2O!L233*PCG!$C$6+HFC!L233+PFC!L233+'SF6'!L233</f>
        <v>1.5609109999999997</v>
      </c>
      <c r="M233" s="94">
        <f>+'CO2'!M233+'abs CO2'!M233+'CH4'!M233*PCG!$C$5+N2O!M233*PCG!$C$6+HFC!M233+PFC!M233+'SF6'!M233</f>
        <v>1.5116289999999997</v>
      </c>
      <c r="N233" s="94">
        <f>+'CO2'!N233+'abs CO2'!N233+'CH4'!N233*PCG!$C$5+N2O!N233*PCG!$C$6+HFC!N233+PFC!N233+'SF6'!N233</f>
        <v>1.4623469999999998</v>
      </c>
      <c r="O233" s="94">
        <f>+'CO2'!O233+'abs CO2'!O233+'CH4'!O233*PCG!$C$5+N2O!O233*PCG!$C$6+HFC!O233+PFC!O233+'SF6'!O233</f>
        <v>1.413065</v>
      </c>
      <c r="P233" s="94">
        <f>+'CO2'!P233+'abs CO2'!P233+'CH4'!P233*PCG!$C$5+N2O!P233*PCG!$C$6+HFC!P233+PFC!P233+'SF6'!P233</f>
        <v>1.363783</v>
      </c>
      <c r="Q233" s="94">
        <f>+'CO2'!Q233+'abs CO2'!Q233+'CH4'!Q233*PCG!$C$5+N2O!Q233*PCG!$C$6+HFC!Q233+PFC!Q233+'SF6'!Q233</f>
        <v>1.3145009999999999</v>
      </c>
      <c r="R233" s="94">
        <f>+'CO2'!R233+'abs CO2'!R233+'CH4'!R233*PCG!$C$5+N2O!R233*PCG!$C$6+HFC!R233+PFC!R233+'SF6'!R233</f>
        <v>1.2652189999999999</v>
      </c>
      <c r="S233" s="94">
        <f>+'CO2'!S233+'abs CO2'!S233+'CH4'!S233*PCG!$C$5+N2O!S233*PCG!$C$6+HFC!S233+PFC!S233+'SF6'!S233</f>
        <v>1.2159369999999998</v>
      </c>
      <c r="T233" s="94">
        <f>+'CO2'!T233+'abs CO2'!T233+'CH4'!T233*PCG!$C$5+N2O!T233*PCG!$C$6+HFC!T233+PFC!T233+'SF6'!T233</f>
        <v>1.166655</v>
      </c>
      <c r="U233" s="94">
        <f>+'CO2'!U233+'abs CO2'!U233+'CH4'!U233*PCG!$C$5+N2O!U233*PCG!$C$6+HFC!U233+PFC!U233+'SF6'!U233</f>
        <v>1.1173729999999999</v>
      </c>
      <c r="V233" s="94">
        <f>+'CO2'!V233+'abs CO2'!V233+'CH4'!V233*PCG!$C$5+N2O!V233*PCG!$C$6+HFC!V233+PFC!V233+'SF6'!V233</f>
        <v>1.0680909999999999</v>
      </c>
      <c r="W233" s="94">
        <f>+'CO2'!W233+'abs CO2'!W233+'CH4'!W233*PCG!$C$5+N2O!W233*PCG!$C$6+HFC!W233+PFC!W233+'SF6'!W233</f>
        <v>1.0188090000000001</v>
      </c>
      <c r="X233" s="94">
        <f>+'CO2'!X233+'abs CO2'!X233+'CH4'!X233*PCG!$C$5+N2O!X233*PCG!$C$6+HFC!X233+PFC!X233+'SF6'!X233</f>
        <v>0.96952699999999992</v>
      </c>
      <c r="Y233" s="94">
        <f>+'CO2'!Y233+'abs CO2'!Y233+'CH4'!Y233*PCG!$C$5+N2O!Y233*PCG!$C$6+HFC!Y233+PFC!Y233+'SF6'!Y233</f>
        <v>0.92024499999999987</v>
      </c>
      <c r="Z233" s="94">
        <f>+'CO2'!Z233+'abs CO2'!Z233+'CH4'!Z233*PCG!$C$5+N2O!Z233*PCG!$C$6+HFC!Z233+PFC!Z233+'SF6'!Z233</f>
        <v>0.87096299999999993</v>
      </c>
      <c r="AA233" s="94">
        <f>+'CO2'!AA233+'abs CO2'!AA233+'CH4'!AA233*PCG!$C$5+N2O!AA233*PCG!$C$6+HFC!AA233+PFC!AA233+'SF6'!AA233</f>
        <v>0.82168099999999999</v>
      </c>
      <c r="AB233" s="94">
        <f>+'CO2'!AB233+'abs CO2'!AB233+'CH4'!AB233*PCG!$C$5+N2O!AB233*PCG!$C$6+HFC!AB233+PFC!AB233+'SF6'!AB233</f>
        <v>0.77239899999999995</v>
      </c>
      <c r="AC233" s="94">
        <f>+'CO2'!AC233+'abs CO2'!AC233+'CH4'!AC233*PCG!$C$5+N2O!AC233*PCG!$C$6+HFC!AC233+PFC!AC233+'SF6'!AC233</f>
        <v>0.7231169999999999</v>
      </c>
      <c r="AD233" s="94">
        <f>+'CO2'!AD233+'abs CO2'!AD233+'CH4'!AD233*PCG!$C$5+N2O!AD233*PCG!$C$6+HFC!AD233+PFC!AD233+'SF6'!AD233</f>
        <v>0.67383499999999985</v>
      </c>
      <c r="AE233" s="94">
        <f>+'CO2'!AE233+'abs CO2'!AE233+'CH4'!AE233*PCG!$C$5+N2O!AE233*PCG!$C$6+HFC!AE233+PFC!AE233+'SF6'!AE233</f>
        <v>0.62455299999999991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5.572830405405408E-3</v>
      </c>
      <c r="D234" s="94">
        <f>+'CO2'!D234+'abs CO2'!D234+'CH4'!D234*PCG!$C$5+N2O!D234*PCG!$C$6+HFC!D234+PFC!D234+'SF6'!D234</f>
        <v>5.2170689189189219E-3</v>
      </c>
      <c r="E234" s="94">
        <f>+'CO2'!E234+'abs CO2'!E234+'CH4'!E234*PCG!$C$5+N2O!E234*PCG!$C$6+HFC!E234+PFC!E234+'SF6'!E234</f>
        <v>4.8613074324324341E-3</v>
      </c>
      <c r="F234" s="94">
        <f>+'CO2'!F234+'abs CO2'!F234+'CH4'!F234*PCG!$C$5+N2O!F234*PCG!$C$6+HFC!F234+PFC!F234+'SF6'!F234</f>
        <v>4.5055459459459471E-3</v>
      </c>
      <c r="G234" s="94">
        <f>+'CO2'!G234+'abs CO2'!G234+'CH4'!G234*PCG!$C$5+N2O!G234*PCG!$C$6+HFC!G234+PFC!G234+'SF6'!G234</f>
        <v>4.1497844594594602E-3</v>
      </c>
      <c r="H234" s="94">
        <f>+'CO2'!H234+'abs CO2'!H234+'CH4'!H234*PCG!$C$5+N2O!H234*PCG!$C$6+HFC!H234+PFC!H234+'SF6'!H234</f>
        <v>3.7940229729729732E-3</v>
      </c>
      <c r="I234" s="94">
        <f>+'CO2'!I234+'abs CO2'!I234+'CH4'!I234*PCG!$C$5+N2O!I234*PCG!$C$6+HFC!I234+PFC!I234+'SF6'!I234</f>
        <v>3.4382614864864871E-3</v>
      </c>
      <c r="J234" s="94">
        <f>+'CO2'!J234+'abs CO2'!J234+'CH4'!J234*PCG!$C$5+N2O!J234*PCG!$C$6+HFC!J234+PFC!J234+'SF6'!J234</f>
        <v>3.0824999999999997E-3</v>
      </c>
      <c r="K234" s="94">
        <f>+'CO2'!K234+'abs CO2'!K234+'CH4'!K234*PCG!$C$5+N2O!K234*PCG!$C$6+HFC!K234+PFC!K234+'SF6'!K234</f>
        <v>3.0599999999999998E-3</v>
      </c>
      <c r="L234" s="94">
        <f>+'CO2'!L234+'abs CO2'!L234+'CH4'!L234*PCG!$C$5+N2O!L234*PCG!$C$6+HFC!L234+PFC!L234+'SF6'!L234</f>
        <v>3.0374999999999998E-3</v>
      </c>
      <c r="M234" s="94">
        <f>+'CO2'!M234+'abs CO2'!M234+'CH4'!M234*PCG!$C$5+N2O!M234*PCG!$C$6+HFC!M234+PFC!M234+'SF6'!M234</f>
        <v>3.0150000000000003E-3</v>
      </c>
      <c r="N234" s="94">
        <f>+'CO2'!N234+'abs CO2'!N234+'CH4'!N234*PCG!$C$5+N2O!N234*PCG!$C$6+HFC!N234+PFC!N234+'SF6'!N234</f>
        <v>2.9924999999999999E-3</v>
      </c>
      <c r="O234" s="94">
        <f>+'CO2'!O234+'abs CO2'!O234+'CH4'!O234*PCG!$C$5+N2O!O234*PCG!$C$6+HFC!O234+PFC!O234+'SF6'!O234</f>
        <v>2.9699999999999996E-3</v>
      </c>
      <c r="P234" s="94">
        <f>+'CO2'!P234+'abs CO2'!P234+'CH4'!P234*PCG!$C$5+N2O!P234*PCG!$C$6+HFC!P234+PFC!P234+'SF6'!P234</f>
        <v>2.9475E-3</v>
      </c>
      <c r="Q234" s="94">
        <f>+'CO2'!Q234+'abs CO2'!Q234+'CH4'!Q234*PCG!$C$5+N2O!Q234*PCG!$C$6+HFC!Q234+PFC!Q234+'SF6'!Q234</f>
        <v>2.9250000000000001E-3</v>
      </c>
      <c r="R234" s="94">
        <f>+'CO2'!R234+'abs CO2'!R234+'CH4'!R234*PCG!$C$5+N2O!R234*PCG!$C$6+HFC!R234+PFC!R234+'SF6'!R234</f>
        <v>2.9025000000000001E-3</v>
      </c>
      <c r="S234" s="94">
        <f>+'CO2'!S234+'abs CO2'!S234+'CH4'!S234*PCG!$C$5+N2O!S234*PCG!$C$6+HFC!S234+PFC!S234+'SF6'!S234</f>
        <v>2.8799999999999997E-3</v>
      </c>
      <c r="T234" s="94">
        <f>+'CO2'!T234+'abs CO2'!T234+'CH4'!T234*PCG!$C$5+N2O!T234*PCG!$C$6+HFC!T234+PFC!T234+'SF6'!T234</f>
        <v>2.8574999999999998E-3</v>
      </c>
      <c r="U234" s="94">
        <f>+'CO2'!U234+'abs CO2'!U234+'CH4'!U234*PCG!$C$5+N2O!U234*PCG!$C$6+HFC!U234+PFC!U234+'SF6'!U234</f>
        <v>2.8350000000000003E-3</v>
      </c>
      <c r="V234" s="94">
        <f>+'CO2'!V234+'abs CO2'!V234+'CH4'!V234*PCG!$C$5+N2O!V234*PCG!$C$6+HFC!V234+PFC!V234+'SF6'!V234</f>
        <v>2.8124999999999999E-3</v>
      </c>
      <c r="W234" s="94">
        <f>+'CO2'!W234+'abs CO2'!W234+'CH4'!W234*PCG!$C$5+N2O!W234*PCG!$C$6+HFC!W234+PFC!W234+'SF6'!W234</f>
        <v>2.7899999999999999E-3</v>
      </c>
      <c r="X234" s="94">
        <f>+'CO2'!X234+'abs CO2'!X234+'CH4'!X234*PCG!$C$5+N2O!X234*PCG!$C$6+HFC!X234+PFC!X234+'SF6'!X234</f>
        <v>2.7675E-3</v>
      </c>
      <c r="Y234" s="94">
        <f>+'CO2'!Y234+'abs CO2'!Y234+'CH4'!Y234*PCG!$C$5+N2O!Y234*PCG!$C$6+HFC!Y234+PFC!Y234+'SF6'!Y234</f>
        <v>2.7449999999999996E-3</v>
      </c>
      <c r="Z234" s="94">
        <f>+'CO2'!Z234+'abs CO2'!Z234+'CH4'!Z234*PCG!$C$5+N2O!Z234*PCG!$C$6+HFC!Z234+PFC!Z234+'SF6'!Z234</f>
        <v>2.7225000000000001E-3</v>
      </c>
      <c r="AA234" s="94">
        <f>+'CO2'!AA234+'abs CO2'!AA234+'CH4'!AA234*PCG!$C$5+N2O!AA234*PCG!$C$6+HFC!AA234+PFC!AA234+'SF6'!AA234</f>
        <v>2.6999999999999997E-3</v>
      </c>
      <c r="AB234" s="94">
        <f>+'CO2'!AB234+'abs CO2'!AB234+'CH4'!AB234*PCG!$C$5+N2O!AB234*PCG!$C$6+HFC!AB234+PFC!AB234+'SF6'!AB234</f>
        <v>2.6775000000000002E-3</v>
      </c>
      <c r="AC234" s="94">
        <f>+'CO2'!AC234+'abs CO2'!AC234+'CH4'!AC234*PCG!$C$5+N2O!AC234*PCG!$C$6+HFC!AC234+PFC!AC234+'SF6'!AC234</f>
        <v>2.6549999999999998E-3</v>
      </c>
      <c r="AD234" s="94">
        <f>+'CO2'!AD234+'abs CO2'!AD234+'CH4'!AD234*PCG!$C$5+N2O!AD234*PCG!$C$6+HFC!AD234+PFC!AD234+'SF6'!AD234</f>
        <v>2.6324999999999999E-3</v>
      </c>
      <c r="AE234" s="94">
        <f>+'CO2'!AE234+'abs CO2'!AE234+'CH4'!AE234*PCG!$C$5+N2O!AE234*PCG!$C$6+HFC!AE234+PFC!AE234+'SF6'!AE234</f>
        <v>2.6099999999999999E-3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0.45361166858311264</v>
      </c>
      <c r="D235" s="94">
        <f>+'CO2'!D235+'abs CO2'!D235+'CH4'!D235*PCG!$C$5+N2O!D235*PCG!$C$6+HFC!D235+PFC!D235+'SF6'!D235</f>
        <v>0.46709722413055565</v>
      </c>
      <c r="E235" s="94">
        <f>+'CO2'!E235+'abs CO2'!E235+'CH4'!E235*PCG!$C$5+N2O!E235*PCG!$C$6+HFC!E235+PFC!E235+'SF6'!E235</f>
        <v>0.48058277967799884</v>
      </c>
      <c r="F235" s="94">
        <f>+'CO2'!F235+'abs CO2'!F235+'CH4'!F235*PCG!$C$5+N2O!F235*PCG!$C$6+HFC!F235+PFC!F235+'SF6'!F235</f>
        <v>0.4940683352254418</v>
      </c>
      <c r="G235" s="94">
        <f>+'CO2'!G235+'abs CO2'!G235+'CH4'!G235*PCG!$C$5+N2O!G235*PCG!$C$6+HFC!G235+PFC!G235+'SF6'!G235</f>
        <v>0.50755389077288493</v>
      </c>
      <c r="H235" s="94">
        <f>+'CO2'!H235+'abs CO2'!H235+'CH4'!H235*PCG!$C$5+N2O!H235*PCG!$C$6+HFC!H235+PFC!H235+'SF6'!H235</f>
        <v>0.52103944632032806</v>
      </c>
      <c r="I235" s="94">
        <f>+'CO2'!I235+'abs CO2'!I235+'CH4'!I235*PCG!$C$5+N2O!I235*PCG!$C$6+HFC!I235+PFC!I235+'SF6'!I235</f>
        <v>0.53452500186777119</v>
      </c>
      <c r="J235" s="94">
        <f>+'CO2'!J235+'abs CO2'!J235+'CH4'!J235*PCG!$C$5+N2O!J235*PCG!$C$6+HFC!J235+PFC!J235+'SF6'!J235</f>
        <v>0.54801055741521421</v>
      </c>
      <c r="K235" s="94">
        <f>+'CO2'!K235+'abs CO2'!K235+'CH4'!K235*PCG!$C$5+N2O!K235*PCG!$C$6+HFC!K235+PFC!K235+'SF6'!K235</f>
        <v>0.55865843556662143</v>
      </c>
      <c r="L235" s="94">
        <f>+'CO2'!L235+'abs CO2'!L235+'CH4'!L235*PCG!$C$5+N2O!L235*PCG!$C$6+HFC!L235+PFC!L235+'SF6'!L235</f>
        <v>0.56930631371802853</v>
      </c>
      <c r="M235" s="94">
        <f>+'CO2'!M235+'abs CO2'!M235+'CH4'!M235*PCG!$C$5+N2O!M235*PCG!$C$6+HFC!M235+PFC!M235+'SF6'!M235</f>
        <v>0.57995419186943553</v>
      </c>
      <c r="N235" s="94">
        <f>+'CO2'!N235+'abs CO2'!N235+'CH4'!N235*PCG!$C$5+N2O!N235*PCG!$C$6+HFC!N235+PFC!N235+'SF6'!N235</f>
        <v>0.59060207002084275</v>
      </c>
      <c r="O235" s="94">
        <f>+'CO2'!O235+'abs CO2'!O235+'CH4'!O235*PCG!$C$5+N2O!O235*PCG!$C$6+HFC!O235+PFC!O235+'SF6'!O235</f>
        <v>0.60124994817224986</v>
      </c>
      <c r="P235" s="94">
        <f>+'CO2'!P235+'abs CO2'!P235+'CH4'!P235*PCG!$C$5+N2O!P235*PCG!$C$6+HFC!P235+PFC!P235+'SF6'!P235</f>
        <v>0.61189782632365697</v>
      </c>
      <c r="Q235" s="94">
        <f>+'CO2'!Q235+'abs CO2'!Q235+'CH4'!Q235*PCG!$C$5+N2O!Q235*PCG!$C$6+HFC!Q235+PFC!Q235+'SF6'!Q235</f>
        <v>0.62254570447506419</v>
      </c>
      <c r="R235" s="94">
        <f>+'CO2'!R235+'abs CO2'!R235+'CH4'!R235*PCG!$C$5+N2O!R235*PCG!$C$6+HFC!R235+PFC!R235+'SF6'!R235</f>
        <v>0.63319358262647141</v>
      </c>
      <c r="S235" s="94">
        <f>+'CO2'!S235+'abs CO2'!S235+'CH4'!S235*PCG!$C$5+N2O!S235*PCG!$C$6+HFC!S235+PFC!S235+'SF6'!S235</f>
        <v>0.6438414607778784</v>
      </c>
      <c r="T235" s="94">
        <f>+'CO2'!T235+'abs CO2'!T235+'CH4'!T235*PCG!$C$5+N2O!T235*PCG!$C$6+HFC!T235+PFC!T235+'SF6'!T235</f>
        <v>0.65448933892928562</v>
      </c>
      <c r="U235" s="94">
        <f>+'CO2'!U235+'abs CO2'!U235+'CH4'!U235*PCG!$C$5+N2O!U235*PCG!$C$6+HFC!U235+PFC!U235+'SF6'!U235</f>
        <v>0.66513721708069284</v>
      </c>
      <c r="V235" s="94">
        <f>+'CO2'!V235+'abs CO2'!V235+'CH4'!V235*PCG!$C$5+N2O!V235*PCG!$C$6+HFC!V235+PFC!V235+'SF6'!V235</f>
        <v>0.67578509523210006</v>
      </c>
      <c r="W235" s="94">
        <f>+'CO2'!W235+'abs CO2'!W235+'CH4'!W235*PCG!$C$5+N2O!W235*PCG!$C$6+HFC!W235+PFC!W235+'SF6'!W235</f>
        <v>0.68643297338350728</v>
      </c>
      <c r="X235" s="94">
        <f>+'CO2'!X235+'abs CO2'!X235+'CH4'!X235*PCG!$C$5+N2O!X235*PCG!$C$6+HFC!X235+PFC!X235+'SF6'!X235</f>
        <v>0.6970808515349145</v>
      </c>
      <c r="Y235" s="94">
        <f>+'CO2'!Y235+'abs CO2'!Y235+'CH4'!Y235*PCG!$C$5+N2O!Y235*PCG!$C$6+HFC!Y235+PFC!Y235+'SF6'!Y235</f>
        <v>0.70772872968632183</v>
      </c>
      <c r="Z235" s="94">
        <f>+'CO2'!Z235+'abs CO2'!Z235+'CH4'!Z235*PCG!$C$5+N2O!Z235*PCG!$C$6+HFC!Z235+PFC!Z235+'SF6'!Z235</f>
        <v>0.71837660783772894</v>
      </c>
      <c r="AA235" s="94">
        <f>+'CO2'!AA235+'abs CO2'!AA235+'CH4'!AA235*PCG!$C$5+N2O!AA235*PCG!$C$6+HFC!AA235+PFC!AA235+'SF6'!AA235</f>
        <v>0.72902448598913616</v>
      </c>
      <c r="AB235" s="94">
        <f>+'CO2'!AB235+'abs CO2'!AB235+'CH4'!AB235*PCG!$C$5+N2O!AB235*PCG!$C$6+HFC!AB235+PFC!AB235+'SF6'!AB235</f>
        <v>0.73967236414054349</v>
      </c>
      <c r="AC235" s="94">
        <f>+'CO2'!AC235+'abs CO2'!AC235+'CH4'!AC235*PCG!$C$5+N2O!AC235*PCG!$C$6+HFC!AC235+PFC!AC235+'SF6'!AC235</f>
        <v>0.7503202422919506</v>
      </c>
      <c r="AD235" s="94">
        <f>+'CO2'!AD235+'abs CO2'!AD235+'CH4'!AD235*PCG!$C$5+N2O!AD235*PCG!$C$6+HFC!AD235+PFC!AD235+'SF6'!AD235</f>
        <v>0.76096812044335782</v>
      </c>
      <c r="AE235" s="94">
        <f>+'CO2'!AE235+'abs CO2'!AE235+'CH4'!AE235*PCG!$C$5+N2O!AE235*PCG!$C$6+HFC!AE235+PFC!AE235+'SF6'!AE235</f>
        <v>0.77161599859476504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1.693041576560865E-3</v>
      </c>
      <c r="D236" s="94">
        <f>+'CO2'!D236+'abs CO2'!D236+'CH4'!D236*PCG!$C$5+N2O!D236*PCG!$C$6+HFC!D236+PFC!D236+'SF6'!D236</f>
        <v>1.8008927799093126E-3</v>
      </c>
      <c r="E236" s="94">
        <f>+'CO2'!E236+'abs CO2'!E236+'CH4'!E236*PCG!$C$5+N2O!E236*PCG!$C$6+HFC!E236+PFC!E236+'SF6'!E236</f>
        <v>1.9087439832577604E-3</v>
      </c>
      <c r="F236" s="94">
        <f>+'CO2'!F236+'abs CO2'!F236+'CH4'!F236*PCG!$C$5+N2O!F236*PCG!$C$6+HFC!F236+PFC!F236+'SF6'!F236</f>
        <v>2.0165951866062083E-3</v>
      </c>
      <c r="G236" s="94">
        <f>+'CO2'!G236+'abs CO2'!G236+'CH4'!G236*PCG!$C$5+N2O!G236*PCG!$C$6+HFC!G236+PFC!G236+'SF6'!G236</f>
        <v>2.1244463899546561E-3</v>
      </c>
      <c r="H236" s="94">
        <f>+'CO2'!H236+'abs CO2'!H236+'CH4'!H236*PCG!$C$5+N2O!H236*PCG!$C$6+HFC!H236+PFC!H236+'SF6'!H236</f>
        <v>2.232297593303104E-3</v>
      </c>
      <c r="I236" s="94">
        <f>+'CO2'!I236+'abs CO2'!I236+'CH4'!I236*PCG!$C$5+N2O!I236*PCG!$C$6+HFC!I236+PFC!I236+'SF6'!I236</f>
        <v>2.3401487966515518E-3</v>
      </c>
      <c r="J236" s="94">
        <f>+'CO2'!J236+'abs CO2'!J236+'CH4'!J236*PCG!$C$5+N2O!J236*PCG!$C$6+HFC!J236+PFC!J236+'SF6'!J236</f>
        <v>2.4480000000000001E-3</v>
      </c>
      <c r="K236" s="94">
        <f>+'CO2'!K236+'abs CO2'!K236+'CH4'!K236*PCG!$C$5+N2O!K236*PCG!$C$6+HFC!K236+PFC!K236+'SF6'!K236</f>
        <v>3.0479999999999999E-3</v>
      </c>
      <c r="L236" s="94">
        <f>+'CO2'!L236+'abs CO2'!L236+'CH4'!L236*PCG!$C$5+N2O!L236*PCG!$C$6+HFC!L236+PFC!L236+'SF6'!L236</f>
        <v>3.6479999999999998E-3</v>
      </c>
      <c r="M236" s="94">
        <f>+'CO2'!M236+'abs CO2'!M236+'CH4'!M236*PCG!$C$5+N2O!M236*PCG!$C$6+HFC!M236+PFC!M236+'SF6'!M236</f>
        <v>4.2479999999999992E-3</v>
      </c>
      <c r="N236" s="94">
        <f>+'CO2'!N236+'abs CO2'!N236+'CH4'!N236*PCG!$C$5+N2O!N236*PCG!$C$6+HFC!N236+PFC!N236+'SF6'!N236</f>
        <v>4.8479999999999999E-3</v>
      </c>
      <c r="O236" s="94">
        <f>+'CO2'!O236+'abs CO2'!O236+'CH4'!O236*PCG!$C$5+N2O!O236*PCG!$C$6+HFC!O236+PFC!O236+'SF6'!O236</f>
        <v>5.4479999999999997E-3</v>
      </c>
      <c r="P236" s="94">
        <f>+'CO2'!P236+'abs CO2'!P236+'CH4'!P236*PCG!$C$5+N2O!P236*PCG!$C$6+HFC!P236+PFC!P236+'SF6'!P236</f>
        <v>6.0479999999999996E-3</v>
      </c>
      <c r="Q236" s="94">
        <f>+'CO2'!Q236+'abs CO2'!Q236+'CH4'!Q236*PCG!$C$5+N2O!Q236*PCG!$C$6+HFC!Q236+PFC!Q236+'SF6'!Q236</f>
        <v>6.6480000000000003E-3</v>
      </c>
      <c r="R236" s="94">
        <f>+'CO2'!R236+'abs CO2'!R236+'CH4'!R236*PCG!$C$5+N2O!R236*PCG!$C$6+HFC!R236+PFC!R236+'SF6'!R236</f>
        <v>7.2480000000000001E-3</v>
      </c>
      <c r="S236" s="94">
        <f>+'CO2'!S236+'abs CO2'!S236+'CH4'!S236*PCG!$C$5+N2O!S236*PCG!$C$6+HFC!S236+PFC!S236+'SF6'!S236</f>
        <v>7.8479999999999991E-3</v>
      </c>
      <c r="T236" s="94">
        <f>+'CO2'!T236+'abs CO2'!T236+'CH4'!T236*PCG!$C$5+N2O!T236*PCG!$C$6+HFC!T236+PFC!T236+'SF6'!T236</f>
        <v>8.4479999999999989E-3</v>
      </c>
      <c r="U236" s="94">
        <f>+'CO2'!U236+'abs CO2'!U236+'CH4'!U236*PCG!$C$5+N2O!U236*PCG!$C$6+HFC!U236+PFC!U236+'SF6'!U236</f>
        <v>9.0479999999999988E-3</v>
      </c>
      <c r="V236" s="94">
        <f>+'CO2'!V236+'abs CO2'!V236+'CH4'!V236*PCG!$C$5+N2O!V236*PCG!$C$6+HFC!V236+PFC!V236+'SF6'!V236</f>
        <v>9.6479999999999986E-3</v>
      </c>
      <c r="W236" s="94">
        <f>+'CO2'!W236+'abs CO2'!W236+'CH4'!W236*PCG!$C$5+N2O!W236*PCG!$C$6+HFC!W236+PFC!W236+'SF6'!W236</f>
        <v>1.0247999999999998E-2</v>
      </c>
      <c r="X236" s="94">
        <f>+'CO2'!X236+'abs CO2'!X236+'CH4'!X236*PCG!$C$5+N2O!X236*PCG!$C$6+HFC!X236+PFC!X236+'SF6'!X236</f>
        <v>1.0848E-2</v>
      </c>
      <c r="Y236" s="94">
        <f>+'CO2'!Y236+'abs CO2'!Y236+'CH4'!Y236*PCG!$C$5+N2O!Y236*PCG!$C$6+HFC!Y236+PFC!Y236+'SF6'!Y236</f>
        <v>1.1447999999999998E-2</v>
      </c>
      <c r="Z236" s="94">
        <f>+'CO2'!Z236+'abs CO2'!Z236+'CH4'!Z236*PCG!$C$5+N2O!Z236*PCG!$C$6+HFC!Z236+PFC!Z236+'SF6'!Z236</f>
        <v>1.2047999999999998E-2</v>
      </c>
      <c r="AA236" s="94">
        <f>+'CO2'!AA236+'abs CO2'!AA236+'CH4'!AA236*PCG!$C$5+N2O!AA236*PCG!$C$6+HFC!AA236+PFC!AA236+'SF6'!AA236</f>
        <v>1.2648E-2</v>
      </c>
      <c r="AB236" s="94">
        <f>+'CO2'!AB236+'abs CO2'!AB236+'CH4'!AB236*PCG!$C$5+N2O!AB236*PCG!$C$6+HFC!AB236+PFC!AB236+'SF6'!AB236</f>
        <v>1.3247999999999998E-2</v>
      </c>
      <c r="AC236" s="94">
        <f>+'CO2'!AC236+'abs CO2'!AC236+'CH4'!AC236*PCG!$C$5+N2O!AC236*PCG!$C$6+HFC!AC236+PFC!AC236+'SF6'!AC236</f>
        <v>1.3847999999999999E-2</v>
      </c>
      <c r="AD236" s="94">
        <f>+'CO2'!AD236+'abs CO2'!AD236+'CH4'!AD236*PCG!$C$5+N2O!AD236*PCG!$C$6+HFC!AD236+PFC!AD236+'SF6'!AD236</f>
        <v>1.4447999999999997E-2</v>
      </c>
      <c r="AE236" s="94">
        <f>+'CO2'!AE236+'abs CO2'!AE236+'CH4'!AE236*PCG!$C$5+N2O!AE236*PCG!$C$6+HFC!AE236+PFC!AE236+'SF6'!AE236</f>
        <v>1.5047999999999999E-2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1.0692500000000001E-3</v>
      </c>
      <c r="L237" s="33">
        <f t="shared" si="59"/>
        <v>2.1385000000000002E-3</v>
      </c>
      <c r="M237" s="33">
        <f t="shared" si="59"/>
        <v>3.2077499999999997E-3</v>
      </c>
      <c r="N237" s="33">
        <f t="shared" si="59"/>
        <v>4.2770000000000004E-3</v>
      </c>
      <c r="O237" s="33">
        <f t="shared" si="59"/>
        <v>5.3462499999999994E-3</v>
      </c>
      <c r="P237" s="33">
        <f t="shared" si="59"/>
        <v>6.4154999999999993E-3</v>
      </c>
      <c r="Q237" s="33">
        <f t="shared" si="59"/>
        <v>7.4847499999999992E-3</v>
      </c>
      <c r="R237" s="33">
        <f t="shared" si="59"/>
        <v>8.5540000000000008E-3</v>
      </c>
      <c r="S237" s="33">
        <f t="shared" si="59"/>
        <v>9.6232499999999999E-3</v>
      </c>
      <c r="T237" s="33">
        <f t="shared" si="59"/>
        <v>1.0692499999999999E-2</v>
      </c>
      <c r="U237" s="33">
        <f t="shared" si="59"/>
        <v>1.0733125E-2</v>
      </c>
      <c r="V237" s="33">
        <f t="shared" si="59"/>
        <v>1.0773749999999999E-2</v>
      </c>
      <c r="W237" s="33">
        <f t="shared" si="59"/>
        <v>1.0814375000000001E-2</v>
      </c>
      <c r="X237" s="33">
        <f t="shared" si="59"/>
        <v>1.0855E-2</v>
      </c>
      <c r="Y237" s="33">
        <f t="shared" si="59"/>
        <v>1.0895625000000001E-2</v>
      </c>
      <c r="Z237" s="33">
        <f t="shared" si="59"/>
        <v>1.093625E-2</v>
      </c>
      <c r="AA237" s="33">
        <f t="shared" si="59"/>
        <v>1.0976875000000001E-2</v>
      </c>
      <c r="AB237" s="33">
        <f t="shared" si="59"/>
        <v>1.10175E-2</v>
      </c>
      <c r="AC237" s="33">
        <f t="shared" si="59"/>
        <v>1.1058124999999999E-2</v>
      </c>
      <c r="AD237" s="33">
        <f t="shared" si="59"/>
        <v>1.1098749999999999E-2</v>
      </c>
      <c r="AE237" s="33">
        <f t="shared" si="59"/>
        <v>1.1139374999999998E-2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1.5675000000000002E-4</v>
      </c>
      <c r="L238" s="94">
        <f>+'CO2'!L238+'abs CO2'!L238+'CH4'!L238*PCG!$C$5+N2O!L238*PCG!$C$6+HFC!L238+PFC!L238+'SF6'!L238</f>
        <v>3.1350000000000003E-4</v>
      </c>
      <c r="M238" s="94">
        <f>+'CO2'!M238+'abs CO2'!M238+'CH4'!M238*PCG!$C$5+N2O!M238*PCG!$C$6+HFC!M238+PFC!M238+'SF6'!M238</f>
        <v>4.7024999999999996E-4</v>
      </c>
      <c r="N238" s="94">
        <f>+'CO2'!N238+'abs CO2'!N238+'CH4'!N238*PCG!$C$5+N2O!N238*PCG!$C$6+HFC!N238+PFC!N238+'SF6'!N238</f>
        <v>6.2700000000000006E-4</v>
      </c>
      <c r="O238" s="94">
        <f>+'CO2'!O238+'abs CO2'!O238+'CH4'!O238*PCG!$C$5+N2O!O238*PCG!$C$6+HFC!O238+PFC!O238+'SF6'!O238</f>
        <v>7.8375000000000005E-4</v>
      </c>
      <c r="P238" s="94">
        <f>+'CO2'!P238+'abs CO2'!P238+'CH4'!P238*PCG!$C$5+N2O!P238*PCG!$C$6+HFC!P238+PFC!P238+'SF6'!P238</f>
        <v>9.4049999999999993E-4</v>
      </c>
      <c r="Q238" s="94">
        <f>+'CO2'!Q238+'abs CO2'!Q238+'CH4'!Q238*PCG!$C$5+N2O!Q238*PCG!$C$6+HFC!Q238+PFC!Q238+'SF6'!Q238</f>
        <v>1.0972500000000001E-3</v>
      </c>
      <c r="R238" s="94">
        <f>+'CO2'!R238+'abs CO2'!R238+'CH4'!R238*PCG!$C$5+N2O!R238*PCG!$C$6+HFC!R238+PFC!R238+'SF6'!R238</f>
        <v>1.2540000000000001E-3</v>
      </c>
      <c r="S238" s="94">
        <f>+'CO2'!S238+'abs CO2'!S238+'CH4'!S238*PCG!$C$5+N2O!S238*PCG!$C$6+HFC!S238+PFC!S238+'SF6'!S238</f>
        <v>1.4107500000000001E-3</v>
      </c>
      <c r="T238" s="94">
        <f>+'CO2'!T238+'abs CO2'!T238+'CH4'!T238*PCG!$C$5+N2O!T238*PCG!$C$6+HFC!T238+PFC!T238+'SF6'!T238</f>
        <v>1.5675000000000001E-3</v>
      </c>
      <c r="U238" s="94">
        <f>+'CO2'!U238+'abs CO2'!U238+'CH4'!U238*PCG!$C$5+N2O!U238*PCG!$C$6+HFC!U238+PFC!U238+'SF6'!U238</f>
        <v>1.464375E-3</v>
      </c>
      <c r="V238" s="94">
        <f>+'CO2'!V238+'abs CO2'!V238+'CH4'!V238*PCG!$C$5+N2O!V238*PCG!$C$6+HFC!V238+PFC!V238+'SF6'!V238</f>
        <v>1.36125E-3</v>
      </c>
      <c r="W238" s="94">
        <f>+'CO2'!W238+'abs CO2'!W238+'CH4'!W238*PCG!$C$5+N2O!W238*PCG!$C$6+HFC!W238+PFC!W238+'SF6'!W238</f>
        <v>1.2581250000000001E-3</v>
      </c>
      <c r="X238" s="94">
        <f>+'CO2'!X238+'abs CO2'!X238+'CH4'!X238*PCG!$C$5+N2O!X238*PCG!$C$6+HFC!X238+PFC!X238+'SF6'!X238</f>
        <v>1.155E-3</v>
      </c>
      <c r="Y238" s="94">
        <f>+'CO2'!Y238+'abs CO2'!Y238+'CH4'!Y238*PCG!$C$5+N2O!Y238*PCG!$C$6+HFC!Y238+PFC!Y238+'SF6'!Y238</f>
        <v>1.0518750000000001E-3</v>
      </c>
      <c r="Z238" s="94">
        <f>+'CO2'!Z238+'abs CO2'!Z238+'CH4'!Z238*PCG!$C$5+N2O!Z238*PCG!$C$6+HFC!Z238+PFC!Z238+'SF6'!Z238</f>
        <v>9.4875000000000005E-4</v>
      </c>
      <c r="AA238" s="94">
        <f>+'CO2'!AA238+'abs CO2'!AA238+'CH4'!AA238*PCG!$C$5+N2O!AA238*PCG!$C$6+HFC!AA238+PFC!AA238+'SF6'!AA238</f>
        <v>8.4562500000000002E-4</v>
      </c>
      <c r="AB238" s="94">
        <f>+'CO2'!AB238+'abs CO2'!AB238+'CH4'!AB238*PCG!$C$5+N2O!AB238*PCG!$C$6+HFC!AB238+PFC!AB238+'SF6'!AB238</f>
        <v>7.4249999999999989E-4</v>
      </c>
      <c r="AC238" s="94">
        <f>+'CO2'!AC238+'abs CO2'!AC238+'CH4'!AC238*PCG!$C$5+N2O!AC238*PCG!$C$6+HFC!AC238+PFC!AC238+'SF6'!AC238</f>
        <v>6.3937499999999997E-4</v>
      </c>
      <c r="AD238" s="94">
        <f>+'CO2'!AD238+'abs CO2'!AD238+'CH4'!AD238*PCG!$C$5+N2O!AD238*PCG!$C$6+HFC!AD238+PFC!AD238+'SF6'!AD238</f>
        <v>5.3624999999999994E-4</v>
      </c>
      <c r="AE238" s="94">
        <f>+'CO2'!AE238+'abs CO2'!AE238+'CH4'!AE238*PCG!$C$5+N2O!AE238*PCG!$C$6+HFC!AE238+PFC!AE238+'SF6'!AE238</f>
        <v>4.3312499999999992E-4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9.1250000000000001E-4</v>
      </c>
      <c r="L239" s="94">
        <f>+'CO2'!L239+'abs CO2'!L239+'CH4'!L239*PCG!$C$5+N2O!L239*PCG!$C$6+HFC!L239+PFC!L239+'SF6'!L239</f>
        <v>1.825E-3</v>
      </c>
      <c r="M239" s="94">
        <f>+'CO2'!M239+'abs CO2'!M239+'CH4'!M239*PCG!$C$5+N2O!M239*PCG!$C$6+HFC!M239+PFC!M239+'SF6'!M239</f>
        <v>2.7374999999999999E-3</v>
      </c>
      <c r="N239" s="94">
        <f>+'CO2'!N239+'abs CO2'!N239+'CH4'!N239*PCG!$C$5+N2O!N239*PCG!$C$6+HFC!N239+PFC!N239+'SF6'!N239</f>
        <v>3.65E-3</v>
      </c>
      <c r="O239" s="94">
        <f>+'CO2'!O239+'abs CO2'!O239+'CH4'!O239*PCG!$C$5+N2O!O239*PCG!$C$6+HFC!O239+PFC!O239+'SF6'!O239</f>
        <v>4.5624999999999997E-3</v>
      </c>
      <c r="P239" s="94">
        <f>+'CO2'!P239+'abs CO2'!P239+'CH4'!P239*PCG!$C$5+N2O!P239*PCG!$C$6+HFC!P239+PFC!P239+'SF6'!P239</f>
        <v>5.4749999999999998E-3</v>
      </c>
      <c r="Q239" s="94">
        <f>+'CO2'!Q239+'abs CO2'!Q239+'CH4'!Q239*PCG!$C$5+N2O!Q239*PCG!$C$6+HFC!Q239+PFC!Q239+'SF6'!Q239</f>
        <v>6.3874999999999991E-3</v>
      </c>
      <c r="R239" s="94">
        <f>+'CO2'!R239+'abs CO2'!R239+'CH4'!R239*PCG!$C$5+N2O!R239*PCG!$C$6+HFC!R239+PFC!R239+'SF6'!R239</f>
        <v>7.3000000000000001E-3</v>
      </c>
      <c r="S239" s="94">
        <f>+'CO2'!S239+'abs CO2'!S239+'CH4'!S239*PCG!$C$5+N2O!S239*PCG!$C$6+HFC!S239+PFC!S239+'SF6'!S239</f>
        <v>8.2124999999999993E-3</v>
      </c>
      <c r="T239" s="94">
        <f>+'CO2'!T239+'abs CO2'!T239+'CH4'!T239*PCG!$C$5+N2O!T239*PCG!$C$6+HFC!T239+PFC!T239+'SF6'!T239</f>
        <v>9.1249999999999994E-3</v>
      </c>
      <c r="U239" s="94">
        <f>+'CO2'!U239+'abs CO2'!U239+'CH4'!U239*PCG!$C$5+N2O!U239*PCG!$C$6+HFC!U239+PFC!U239+'SF6'!U239</f>
        <v>9.2687499999999992E-3</v>
      </c>
      <c r="V239" s="94">
        <f>+'CO2'!V239+'abs CO2'!V239+'CH4'!V239*PCG!$C$5+N2O!V239*PCG!$C$6+HFC!V239+PFC!V239+'SF6'!V239</f>
        <v>9.412499999999999E-3</v>
      </c>
      <c r="W239" s="94">
        <f>+'CO2'!W239+'abs CO2'!W239+'CH4'!W239*PCG!$C$5+N2O!W239*PCG!$C$6+HFC!W239+PFC!W239+'SF6'!W239</f>
        <v>9.5562500000000005E-3</v>
      </c>
      <c r="X239" s="94">
        <f>+'CO2'!X239+'abs CO2'!X239+'CH4'!X239*PCG!$C$5+N2O!X239*PCG!$C$6+HFC!X239+PFC!X239+'SF6'!X239</f>
        <v>9.7000000000000003E-3</v>
      </c>
      <c r="Y239" s="94">
        <f>+'CO2'!Y239+'abs CO2'!Y239+'CH4'!Y239*PCG!$C$5+N2O!Y239*PCG!$C$6+HFC!Y239+PFC!Y239+'SF6'!Y239</f>
        <v>9.8437500000000001E-3</v>
      </c>
      <c r="Z239" s="94">
        <f>+'CO2'!Z239+'abs CO2'!Z239+'CH4'!Z239*PCG!$C$5+N2O!Z239*PCG!$C$6+HFC!Z239+PFC!Z239+'SF6'!Z239</f>
        <v>9.9874999999999999E-3</v>
      </c>
      <c r="AA239" s="94">
        <f>+'CO2'!AA239+'abs CO2'!AA239+'CH4'!AA239*PCG!$C$5+N2O!AA239*PCG!$C$6+HFC!AA239+PFC!AA239+'SF6'!AA239</f>
        <v>1.013125E-2</v>
      </c>
      <c r="AB239" s="94">
        <f>+'CO2'!AB239+'abs CO2'!AB239+'CH4'!AB239*PCG!$C$5+N2O!AB239*PCG!$C$6+HFC!AB239+PFC!AB239+'SF6'!AB239</f>
        <v>1.0274999999999999E-2</v>
      </c>
      <c r="AC239" s="94">
        <f>+'CO2'!AC239+'abs CO2'!AC239+'CH4'!AC239*PCG!$C$5+N2O!AC239*PCG!$C$6+HFC!AC239+PFC!AC239+'SF6'!AC239</f>
        <v>1.0418749999999999E-2</v>
      </c>
      <c r="AD239" s="94">
        <f>+'CO2'!AD239+'abs CO2'!AD239+'CH4'!AD239*PCG!$C$5+N2O!AD239*PCG!$C$6+HFC!AD239+PFC!AD239+'SF6'!AD239</f>
        <v>1.0562499999999999E-2</v>
      </c>
      <c r="AE239" s="94">
        <f>+'CO2'!AE239+'abs CO2'!AE239+'CH4'!AE239*PCG!$C$5+N2O!AE239*PCG!$C$6+HFC!AE239+PFC!AE239+'SF6'!AE239</f>
        <v>1.0706249999999999E-2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2.1000864064523315</v>
      </c>
      <c r="D240" s="33">
        <f t="shared" si="60"/>
        <v>2.174671184092642</v>
      </c>
      <c r="E240" s="33">
        <f t="shared" si="60"/>
        <v>2.2652497278257533</v>
      </c>
      <c r="F240" s="33">
        <f t="shared" si="60"/>
        <v>2.2636846248670164</v>
      </c>
      <c r="G240" s="33">
        <f t="shared" si="60"/>
        <v>2.3172863166162143</v>
      </c>
      <c r="H240" s="33">
        <f t="shared" si="60"/>
        <v>2.7283343301444338</v>
      </c>
      <c r="I240" s="33">
        <f t="shared" si="60"/>
        <v>2.8857944254786614</v>
      </c>
      <c r="J240" s="33">
        <f t="shared" si="60"/>
        <v>3.0855262492298099</v>
      </c>
      <c r="K240" s="33">
        <f t="shared" si="60"/>
        <v>3.1551211809817543</v>
      </c>
      <c r="L240" s="33">
        <f t="shared" si="60"/>
        <v>3.293064531055133</v>
      </c>
      <c r="M240" s="33">
        <f t="shared" si="60"/>
        <v>3.1370820255376817</v>
      </c>
      <c r="N240" s="33">
        <f t="shared" si="60"/>
        <v>5.0354181191820215</v>
      </c>
      <c r="O240" s="33">
        <f t="shared" si="60"/>
        <v>4.9814148585068452</v>
      </c>
      <c r="P240" s="33">
        <f t="shared" si="60"/>
        <v>4.5761576820408481</v>
      </c>
      <c r="Q240" s="33">
        <f t="shared" si="60"/>
        <v>4.3327545256137077</v>
      </c>
      <c r="R240" s="33">
        <f t="shared" si="60"/>
        <v>4.2487271812050693</v>
      </c>
      <c r="S240" s="33">
        <f t="shared" si="60"/>
        <v>4.233500449518572</v>
      </c>
      <c r="T240" s="33">
        <f t="shared" si="60"/>
        <v>3.9085218886399611</v>
      </c>
      <c r="U240" s="33">
        <f t="shared" si="60"/>
        <v>3.7566819622051097</v>
      </c>
      <c r="V240" s="33">
        <f t="shared" si="60"/>
        <v>3.6568124255597363</v>
      </c>
      <c r="W240" s="33">
        <f t="shared" si="60"/>
        <v>3.6322719878641063</v>
      </c>
      <c r="X240" s="33">
        <f t="shared" si="60"/>
        <v>3.6849136659637685</v>
      </c>
      <c r="Y240" s="33">
        <f t="shared" si="60"/>
        <v>4.0551733167130664</v>
      </c>
      <c r="Z240" s="33">
        <f t="shared" si="60"/>
        <v>3.8996383532865035</v>
      </c>
      <c r="AA240" s="33">
        <f t="shared" si="60"/>
        <v>3.7142771108754635</v>
      </c>
      <c r="AB240" s="33">
        <f t="shared" si="60"/>
        <v>3.7943346608214541</v>
      </c>
      <c r="AC240" s="33">
        <f t="shared" si="60"/>
        <v>3.7762845200315684</v>
      </c>
      <c r="AD240" s="33">
        <f t="shared" si="60"/>
        <v>3.6862929064093928</v>
      </c>
      <c r="AE240" s="33">
        <f t="shared" si="60"/>
        <v>3.7162374829375171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0.89543453911041371</v>
      </c>
      <c r="D241" s="94">
        <f>+'CO2'!D241+'abs CO2'!D241+'CH4'!D241*PCG!$C$5+N2O!D241*PCG!$C$6+HFC!D241+PFC!D241+'SF6'!D241</f>
        <v>0.90569809062101569</v>
      </c>
      <c r="E241" s="94">
        <f>+'CO2'!E241+'abs CO2'!E241+'CH4'!E241*PCG!$C$5+N2O!E241*PCG!$C$6+HFC!E241+PFC!E241+'SF6'!E241</f>
        <v>0.91600440140018269</v>
      </c>
      <c r="F241" s="94">
        <f>+'CO2'!F241+'abs CO2'!F241+'CH4'!F241*PCG!$C$5+N2O!F241*PCG!$C$6+HFC!F241+PFC!F241+'SF6'!F241</f>
        <v>0.92635347144791447</v>
      </c>
      <c r="G241" s="94">
        <f>+'CO2'!G241+'abs CO2'!G241+'CH4'!G241*PCG!$C$5+N2O!G241*PCG!$C$6+HFC!G241+PFC!G241+'SF6'!G241</f>
        <v>0.9367453007642107</v>
      </c>
      <c r="H241" s="94">
        <f>+'CO2'!H241+'abs CO2'!H241+'CH4'!H241*PCG!$C$5+N2O!H241*PCG!$C$6+HFC!H241+PFC!H241+'SF6'!H241</f>
        <v>0.94717988934907116</v>
      </c>
      <c r="I241" s="94">
        <f>+'CO2'!I241+'abs CO2'!I241+'CH4'!I241*PCG!$C$5+N2O!I241*PCG!$C$6+HFC!I241+PFC!I241+'SF6'!I241</f>
        <v>0.95765723720249663</v>
      </c>
      <c r="J241" s="94">
        <f>+'CO2'!J241+'abs CO2'!J241+'CH4'!J241*PCG!$C$5+N2O!J241*PCG!$C$6+HFC!J241+PFC!J241+'SF6'!J241</f>
        <v>0.96817734432448677</v>
      </c>
      <c r="K241" s="94">
        <f>+'CO2'!K241+'abs CO2'!K241+'CH4'!K241*PCG!$C$5+N2O!K241*PCG!$C$6+HFC!K241+PFC!K241+'SF6'!K241</f>
        <v>0.91256461572745151</v>
      </c>
      <c r="L241" s="94">
        <f>+'CO2'!L241+'abs CO2'!L241+'CH4'!L241*PCG!$C$5+N2O!L241*PCG!$C$6+HFC!L241+PFC!L241+'SF6'!L241</f>
        <v>0.85663886363023045</v>
      </c>
      <c r="M241" s="94">
        <f>+'CO2'!M241+'abs CO2'!M241+'CH4'!M241*PCG!$C$5+N2O!M241*PCG!$C$6+HFC!M241+PFC!M241+'SF6'!M241</f>
        <v>0.80040008803282392</v>
      </c>
      <c r="N241" s="94">
        <f>+'CO2'!N241+'abs CO2'!N241+'CH4'!N241*PCG!$C$5+N2O!N241*PCG!$C$6+HFC!N241+PFC!N241+'SF6'!N241</f>
        <v>0.74384828893523136</v>
      </c>
      <c r="O241" s="94">
        <f>+'CO2'!O241+'abs CO2'!O241+'CH4'!O241*PCG!$C$5+N2O!O241*PCG!$C$6+HFC!O241+PFC!O241+'SF6'!O241</f>
        <v>0.68698346633745289</v>
      </c>
      <c r="P241" s="94">
        <f>+'CO2'!P241+'abs CO2'!P241+'CH4'!P241*PCG!$C$5+N2O!P241*PCG!$C$6+HFC!P241+PFC!P241+'SF6'!P241</f>
        <v>0.6298056202394885</v>
      </c>
      <c r="Q241" s="94">
        <f>+'CO2'!Q241+'abs CO2'!Q241+'CH4'!Q241*PCG!$C$5+N2O!Q241*PCG!$C$6+HFC!Q241+PFC!Q241+'SF6'!Q241</f>
        <v>0.57231475064133852</v>
      </c>
      <c r="R241" s="94">
        <f>+'CO2'!R241+'abs CO2'!R241+'CH4'!R241*PCG!$C$5+N2O!R241*PCG!$C$6+HFC!R241+PFC!R241+'SF6'!R241</f>
        <v>0.51451085754300241</v>
      </c>
      <c r="S241" s="94">
        <f>+'CO2'!S241+'abs CO2'!S241+'CH4'!S241*PCG!$C$5+N2O!S241*PCG!$C$6+HFC!S241+PFC!S241+'SF6'!S241</f>
        <v>0.45639394094448071</v>
      </c>
      <c r="T241" s="94">
        <f>+'CO2'!T241+'abs CO2'!T241+'CH4'!T241*PCG!$C$5+N2O!T241*PCG!$C$6+HFC!T241+PFC!T241+'SF6'!T241</f>
        <v>0.39796400084577277</v>
      </c>
      <c r="U241" s="94">
        <f>+'CO2'!U241+'abs CO2'!U241+'CH4'!U241*PCG!$C$5+N2O!U241*PCG!$C$6+HFC!U241+PFC!U241+'SF6'!U241</f>
        <v>0.35281921159336804</v>
      </c>
      <c r="V241" s="94">
        <f>+'CO2'!V241+'abs CO2'!V241+'CH4'!V241*PCG!$C$5+N2O!V241*PCG!$C$6+HFC!V241+PFC!V241+'SF6'!V241</f>
        <v>0.30743259347086355</v>
      </c>
      <c r="W241" s="94">
        <f>+'CO2'!W241+'abs CO2'!W241+'CH4'!W241*PCG!$C$5+N2O!W241*PCG!$C$6+HFC!W241+PFC!W241+'SF6'!W241</f>
        <v>0.26180414647825978</v>
      </c>
      <c r="X241" s="94">
        <f>+'CO2'!X241+'abs CO2'!X241+'CH4'!X241*PCG!$C$5+N2O!X241*PCG!$C$6+HFC!X241+PFC!X241+'SF6'!X241</f>
        <v>0.2159338706155563</v>
      </c>
      <c r="Y241" s="94">
        <f>+'CO2'!Y241+'abs CO2'!Y241+'CH4'!Y241*PCG!$C$5+N2O!Y241*PCG!$C$6+HFC!Y241+PFC!Y241+'SF6'!Y241</f>
        <v>0.31705283728802647</v>
      </c>
      <c r="Z241" s="94">
        <f>+'CO2'!Z241+'abs CO2'!Z241+'CH4'!Z241*PCG!$C$5+N2O!Z241*PCG!$C$6+HFC!Z241+PFC!Z241+'SF6'!Z241</f>
        <v>0.41869283038265254</v>
      </c>
      <c r="AA241" s="94">
        <f>+'CO2'!AA241+'abs CO2'!AA241+'CH4'!AA241*PCG!$C$5+N2O!AA241*PCG!$C$6+HFC!AA241+PFC!AA241+'SF6'!AA241</f>
        <v>0.37857070438084511</v>
      </c>
      <c r="AB241" s="94">
        <f>+'CO2'!AB241+'abs CO2'!AB241+'CH4'!AB241*PCG!$C$5+N2O!AB241*PCG!$C$6+HFC!AB241+PFC!AB241+'SF6'!AB241</f>
        <v>0.3382361865253245</v>
      </c>
      <c r="AC241" s="94">
        <f>+'CO2'!AC241+'abs CO2'!AC241+'CH4'!AC241*PCG!$C$5+N2O!AC241*PCG!$C$6+HFC!AC241+PFC!AC241+'SF6'!AC241</f>
        <v>0.31097492001149646</v>
      </c>
      <c r="AD241" s="94">
        <f>+'CO2'!AD241+'abs CO2'!AD241+'CH4'!AD241*PCG!$C$5+N2O!AD241*PCG!$C$6+HFC!AD241+PFC!AD241+'SF6'!AD241</f>
        <v>0.28284415173282224</v>
      </c>
      <c r="AE241" s="94">
        <f>+'CO2'!AE241+'abs CO2'!AE241+'CH4'!AE241*PCG!$C$5+N2O!AE241*PCG!$C$6+HFC!AE241+PFC!AE241+'SF6'!AE241</f>
        <v>0.25471338345414812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0.45703127473832772</v>
      </c>
      <c r="D243" s="94">
        <f>+'CO2'!D243+'abs CO2'!D243+'CH4'!D243*PCG!$C$5+N2O!D243*PCG!$C$6+HFC!D243+PFC!D243+'SF6'!D243</f>
        <v>0.49912626700271223</v>
      </c>
      <c r="E243" s="94">
        <f>+'CO2'!E243+'abs CO2'!E243+'CH4'!E243*PCG!$C$5+N2O!E243*PCG!$C$6+HFC!E243+PFC!E243+'SF6'!E243</f>
        <v>0.55717226609133252</v>
      </c>
      <c r="F243" s="94">
        <f>+'CO2'!F243+'abs CO2'!F243+'CH4'!F243*PCG!$C$5+N2O!F243*PCG!$C$6+HFC!F243+PFC!F243+'SF6'!F243</f>
        <v>0.52303185921954032</v>
      </c>
      <c r="G243" s="94">
        <f>+'CO2'!G243+'abs CO2'!G243+'CH4'!G243*PCG!$C$5+N2O!G243*PCG!$C$6+HFC!G243+PFC!G243+'SF6'!G243</f>
        <v>0.54401548778711828</v>
      </c>
      <c r="H243" s="94">
        <f>+'CO2'!H243+'abs CO2'!H243+'CH4'!H243*PCG!$C$5+N2O!H243*PCG!$C$6+HFC!H243+PFC!H243+'SF6'!H243</f>
        <v>0.92240267886515348</v>
      </c>
      <c r="I243" s="94">
        <f>+'CO2'!I243+'abs CO2'!I243+'CH4'!I243*PCG!$C$5+N2O!I243*PCG!$C$6+HFC!I243+PFC!I243+'SF6'!I243</f>
        <v>1.0471591924806314</v>
      </c>
      <c r="J243" s="94">
        <f>+'CO2'!J243+'abs CO2'!J243+'CH4'!J243*PCG!$C$5+N2O!J243*PCG!$C$6+HFC!J243+PFC!J243+'SF6'!J243</f>
        <v>1.214144675244466</v>
      </c>
      <c r="K243" s="94">
        <f>+'CO2'!K243+'abs CO2'!K243+'CH4'!K243*PCG!$C$5+N2O!K243*PCG!$C$6+HFC!K243+PFC!K243+'SF6'!K243</f>
        <v>1.3218030229878168</v>
      </c>
      <c r="L243" s="94">
        <f>+'CO2'!L243+'abs CO2'!L243+'CH4'!L243*PCG!$C$5+N2O!L243*PCG!$C$6+HFC!L243+PFC!L243+'SF6'!L243</f>
        <v>1.4981228125527883</v>
      </c>
      <c r="M243" s="94">
        <f>+'CO2'!M243+'abs CO2'!M243+'CH4'!M243*PCG!$C$5+N2O!M243*PCG!$C$6+HFC!M243+PFC!M243+'SF6'!M243</f>
        <v>1.3808297700271146</v>
      </c>
      <c r="N243" s="94">
        <f>+'CO2'!N243+'abs CO2'!N243+'CH4'!N243*PCG!$C$5+N2O!N243*PCG!$C$6+HFC!N243+PFC!N243+'SF6'!N243</f>
        <v>3.3181683501634187</v>
      </c>
      <c r="O243" s="94">
        <f>+'CO2'!O243+'abs CO2'!O243+'CH4'!O243*PCG!$C$5+N2O!O243*PCG!$C$6+HFC!O243+PFC!O243+'SF6'!O243</f>
        <v>3.3034805994803924</v>
      </c>
      <c r="P243" s="94">
        <f>+'CO2'!P243+'abs CO2'!P243+'CH4'!P243*PCG!$C$5+N2O!P243*PCG!$C$6+HFC!P243+PFC!P243+'SF6'!P243</f>
        <v>2.9378519565067314</v>
      </c>
      <c r="Q243" s="94">
        <f>+'CO2'!Q243+'abs CO2'!Q243+'CH4'!Q243*PCG!$C$5+N2O!Q243*PCG!$C$6+HFC!Q243+PFC!Q243+'SF6'!Q243</f>
        <v>2.7343903570721126</v>
      </c>
      <c r="R243" s="94">
        <f>+'CO2'!R243+'abs CO2'!R243+'CH4'!R243*PCG!$C$5+N2O!R243*PCG!$C$6+HFC!R243+PFC!R243+'SF6'!R243</f>
        <v>2.6906175931561811</v>
      </c>
      <c r="S243" s="94">
        <f>+'CO2'!S243+'abs CO2'!S243+'CH4'!S243*PCG!$C$5+N2O!S243*PCG!$C$6+HFC!S243+PFC!S243+'SF6'!S243</f>
        <v>2.715958465462577</v>
      </c>
      <c r="T243" s="94">
        <f>+'CO2'!T243+'abs CO2'!T243+'CH4'!T243*PCG!$C$5+N2O!T243*PCG!$C$6+HFC!T243+PFC!T243+'SF6'!T243</f>
        <v>2.4318605320770454</v>
      </c>
      <c r="U243" s="94">
        <f>+'CO2'!U243+'abs CO2'!U243+'CH4'!U243*PCG!$C$5+N2O!U243*PCG!$C$6+HFC!U243+PFC!U243+'SF6'!U243</f>
        <v>2.3076160822889702</v>
      </c>
      <c r="V243" s="94">
        <f>+'CO2'!V243+'abs CO2'!V243+'CH4'!V243*PCG!$C$5+N2O!V243*PCG!$C$6+HFC!V243+PFC!V243+'SF6'!V243</f>
        <v>2.2355838511604729</v>
      </c>
      <c r="W243" s="94">
        <f>+'CO2'!W243+'abs CO2'!W243+'CH4'!W243*PCG!$C$5+N2O!W243*PCG!$C$6+HFC!W243+PFC!W243+'SF6'!W243</f>
        <v>2.2391225478518177</v>
      </c>
      <c r="X243" s="94">
        <f>+'CO2'!X243+'abs CO2'!X243+'CH4'!X243*PCG!$C$5+N2O!X243*PCG!$C$6+HFC!X243+PFC!X243+'SF6'!X243</f>
        <v>2.3200851892085548</v>
      </c>
      <c r="Y243" s="94">
        <f>+'CO2'!Y243+'abs CO2'!Y243+'CH4'!Y243*PCG!$C$5+N2O!Y243*PCG!$C$6+HFC!Y243+PFC!Y243+'SF6'!Y243</f>
        <v>2.5716765606797543</v>
      </c>
      <c r="Z243" s="94">
        <f>+'CO2'!Z243+'abs CO2'!Z243+'CH4'!Z243*PCG!$C$5+N2O!Z243*PCG!$C$6+HFC!Z243+PFC!Z243+'SF6'!Z243</f>
        <v>2.2969522915529361</v>
      </c>
      <c r="AA243" s="94">
        <f>+'CO2'!AA243+'abs CO2'!AA243+'CH4'!AA243*PCG!$C$5+N2O!AA243*PCG!$C$6+HFC!AA243+PFC!AA243+'SF6'!AA243</f>
        <v>2.1341638625380743</v>
      </c>
      <c r="AB243" s="94">
        <f>+'CO2'!AB243+'abs CO2'!AB243+'CH4'!AB243*PCG!$C$5+N2O!AB243*PCG!$C$6+HFC!AB243+PFC!AB243+'SF6'!AB243</f>
        <v>2.2370066177339569</v>
      </c>
      <c r="AC243" s="94">
        <f>+'CO2'!AC243+'abs CO2'!AC243+'CH4'!AC243*PCG!$C$5+N2O!AC243*PCG!$C$6+HFC!AC243+PFC!AC243+'SF6'!AC243</f>
        <v>2.2286684308522711</v>
      </c>
      <c r="AD243" s="94">
        <f>+'CO2'!AD243+'abs CO2'!AD243+'CH4'!AD243*PCG!$C$5+N2O!AD243*PCG!$C$6+HFC!AD243+PFC!AD243+'SF6'!AD243</f>
        <v>2.1492582729031411</v>
      </c>
      <c r="AE243" s="94">
        <f>+'CO2'!AE243+'abs CO2'!AE243+'CH4'!AE243*PCG!$C$5+N2O!AE243*PCG!$C$6+HFC!AE243+PFC!AE243+'SF6'!AE243</f>
        <v>2.1897843051043107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0.74762059260359026</v>
      </c>
      <c r="D244" s="33">
        <f t="shared" si="61"/>
        <v>0.769846826468914</v>
      </c>
      <c r="E244" s="33">
        <f t="shared" si="61"/>
        <v>0.79207306033423797</v>
      </c>
      <c r="F244" s="33">
        <f t="shared" si="61"/>
        <v>0.8142992941995616</v>
      </c>
      <c r="G244" s="33">
        <f t="shared" si="61"/>
        <v>0.83652552806488545</v>
      </c>
      <c r="H244" s="33">
        <f t="shared" si="61"/>
        <v>0.8587517619302093</v>
      </c>
      <c r="I244" s="33">
        <f t="shared" si="61"/>
        <v>0.88097799579553315</v>
      </c>
      <c r="J244" s="33">
        <f t="shared" si="61"/>
        <v>0.90320422966085701</v>
      </c>
      <c r="K244" s="33">
        <f t="shared" si="61"/>
        <v>0.92075354226648565</v>
      </c>
      <c r="L244" s="33">
        <f t="shared" si="61"/>
        <v>0.93830285487211407</v>
      </c>
      <c r="M244" s="33">
        <f t="shared" si="61"/>
        <v>0.95585216747774271</v>
      </c>
      <c r="N244" s="33">
        <f t="shared" si="61"/>
        <v>0.97340148008337124</v>
      </c>
      <c r="O244" s="33">
        <f t="shared" si="61"/>
        <v>0.99095079268899966</v>
      </c>
      <c r="P244" s="33">
        <f t="shared" si="61"/>
        <v>1.0085001052946281</v>
      </c>
      <c r="Q244" s="33">
        <f t="shared" si="61"/>
        <v>1.0260494179002568</v>
      </c>
      <c r="R244" s="33">
        <f t="shared" si="61"/>
        <v>1.0435987305058856</v>
      </c>
      <c r="S244" s="33">
        <f t="shared" si="61"/>
        <v>1.0611480431115141</v>
      </c>
      <c r="T244" s="33">
        <f t="shared" si="61"/>
        <v>1.0786973557171426</v>
      </c>
      <c r="U244" s="33">
        <f t="shared" si="61"/>
        <v>1.0962466683227714</v>
      </c>
      <c r="V244" s="33">
        <f t="shared" si="61"/>
        <v>1.1137959809284002</v>
      </c>
      <c r="W244" s="33">
        <f t="shared" si="61"/>
        <v>1.1313452935340287</v>
      </c>
      <c r="X244" s="33">
        <f t="shared" si="61"/>
        <v>1.1488946061396574</v>
      </c>
      <c r="Y244" s="33">
        <f t="shared" si="61"/>
        <v>1.1664439187452862</v>
      </c>
      <c r="Z244" s="33">
        <f t="shared" si="61"/>
        <v>1.1839932313509147</v>
      </c>
      <c r="AA244" s="33">
        <f t="shared" si="61"/>
        <v>1.2015425439565439</v>
      </c>
      <c r="AB244" s="33">
        <f t="shared" si="61"/>
        <v>1.2190918565621724</v>
      </c>
      <c r="AC244" s="33">
        <f t="shared" si="61"/>
        <v>1.236641169167801</v>
      </c>
      <c r="AD244" s="33">
        <f t="shared" si="61"/>
        <v>1.2541904817734295</v>
      </c>
      <c r="AE244" s="33">
        <f t="shared" si="61"/>
        <v>1.2717397943790585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0.74762059260359026</v>
      </c>
      <c r="D249" s="94">
        <f>+'CO2'!D249+'abs CO2'!D249+'CH4'!D249*PCG!$C$5+N2O!D249*PCG!$C$6+HFC!D249+PFC!D249+'SF6'!D249</f>
        <v>0.769846826468914</v>
      </c>
      <c r="E249" s="94">
        <f>+'CO2'!E249+'abs CO2'!E249+'CH4'!E249*PCG!$C$5+N2O!E249*PCG!$C$6+HFC!E249+PFC!E249+'SF6'!E249</f>
        <v>0.79207306033423797</v>
      </c>
      <c r="F249" s="94">
        <f>+'CO2'!F249+'abs CO2'!F249+'CH4'!F249*PCG!$C$5+N2O!F249*PCG!$C$6+HFC!F249+PFC!F249+'SF6'!F249</f>
        <v>0.8142992941995616</v>
      </c>
      <c r="G249" s="94">
        <f>+'CO2'!G249+'abs CO2'!G249+'CH4'!G249*PCG!$C$5+N2O!G249*PCG!$C$6+HFC!G249+PFC!G249+'SF6'!G249</f>
        <v>0.83652552806488545</v>
      </c>
      <c r="H249" s="94">
        <f>+'CO2'!H249+'abs CO2'!H249+'CH4'!H249*PCG!$C$5+N2O!H249*PCG!$C$6+HFC!H249+PFC!H249+'SF6'!H249</f>
        <v>0.8587517619302093</v>
      </c>
      <c r="I249" s="94">
        <f>+'CO2'!I249+'abs CO2'!I249+'CH4'!I249*PCG!$C$5+N2O!I249*PCG!$C$6+HFC!I249+PFC!I249+'SF6'!I249</f>
        <v>0.88097799579553315</v>
      </c>
      <c r="J249" s="94">
        <f>+'CO2'!J249+'abs CO2'!J249+'CH4'!J249*PCG!$C$5+N2O!J249*PCG!$C$6+HFC!J249+PFC!J249+'SF6'!J249</f>
        <v>0.90320422966085701</v>
      </c>
      <c r="K249" s="94">
        <f>+'CO2'!K249+'abs CO2'!K249+'CH4'!K249*PCG!$C$5+N2O!K249*PCG!$C$6+HFC!K249+PFC!K249+'SF6'!K249</f>
        <v>0.92075354226648565</v>
      </c>
      <c r="L249" s="94">
        <f>+'CO2'!L249+'abs CO2'!L249+'CH4'!L249*PCG!$C$5+N2O!L249*PCG!$C$6+HFC!L249+PFC!L249+'SF6'!L249</f>
        <v>0.93830285487211407</v>
      </c>
      <c r="M249" s="94">
        <f>+'CO2'!M249+'abs CO2'!M249+'CH4'!M249*PCG!$C$5+N2O!M249*PCG!$C$6+HFC!M249+PFC!M249+'SF6'!M249</f>
        <v>0.95585216747774271</v>
      </c>
      <c r="N249" s="94">
        <f>+'CO2'!N249+'abs CO2'!N249+'CH4'!N249*PCG!$C$5+N2O!N249*PCG!$C$6+HFC!N249+PFC!N249+'SF6'!N249</f>
        <v>0.97340148008337124</v>
      </c>
      <c r="O249" s="94">
        <f>+'CO2'!O249+'abs CO2'!O249+'CH4'!O249*PCG!$C$5+N2O!O249*PCG!$C$6+HFC!O249+PFC!O249+'SF6'!O249</f>
        <v>0.99095079268899966</v>
      </c>
      <c r="P249" s="94">
        <f>+'CO2'!P249+'abs CO2'!P249+'CH4'!P249*PCG!$C$5+N2O!P249*PCG!$C$6+HFC!P249+PFC!P249+'SF6'!P249</f>
        <v>1.0085001052946281</v>
      </c>
      <c r="Q249" s="94">
        <f>+'CO2'!Q249+'abs CO2'!Q249+'CH4'!Q249*PCG!$C$5+N2O!Q249*PCG!$C$6+HFC!Q249+PFC!Q249+'SF6'!Q249</f>
        <v>1.0260494179002568</v>
      </c>
      <c r="R249" s="94">
        <f>+'CO2'!R249+'abs CO2'!R249+'CH4'!R249*PCG!$C$5+N2O!R249*PCG!$C$6+HFC!R249+PFC!R249+'SF6'!R249</f>
        <v>1.0435987305058856</v>
      </c>
      <c r="S249" s="94">
        <f>+'CO2'!S249+'abs CO2'!S249+'CH4'!S249*PCG!$C$5+N2O!S249*PCG!$C$6+HFC!S249+PFC!S249+'SF6'!S249</f>
        <v>1.0611480431115141</v>
      </c>
      <c r="T249" s="94">
        <f>+'CO2'!T249+'abs CO2'!T249+'CH4'!T249*PCG!$C$5+N2O!T249*PCG!$C$6+HFC!T249+PFC!T249+'SF6'!T249</f>
        <v>1.0786973557171426</v>
      </c>
      <c r="U249" s="94">
        <f>+'CO2'!U249+'abs CO2'!U249+'CH4'!U249*PCG!$C$5+N2O!U249*PCG!$C$6+HFC!U249+PFC!U249+'SF6'!U249</f>
        <v>1.0962466683227714</v>
      </c>
      <c r="V249" s="94">
        <f>+'CO2'!V249+'abs CO2'!V249+'CH4'!V249*PCG!$C$5+N2O!V249*PCG!$C$6+HFC!V249+PFC!V249+'SF6'!V249</f>
        <v>1.1137959809284002</v>
      </c>
      <c r="W249" s="94">
        <f>+'CO2'!W249+'abs CO2'!W249+'CH4'!W249*PCG!$C$5+N2O!W249*PCG!$C$6+HFC!W249+PFC!W249+'SF6'!W249</f>
        <v>1.1313452935340287</v>
      </c>
      <c r="X249" s="94">
        <f>+'CO2'!X249+'abs CO2'!X249+'CH4'!X249*PCG!$C$5+N2O!X249*PCG!$C$6+HFC!X249+PFC!X249+'SF6'!X249</f>
        <v>1.1488946061396574</v>
      </c>
      <c r="Y249" s="94">
        <f>+'CO2'!Y249+'abs CO2'!Y249+'CH4'!Y249*PCG!$C$5+N2O!Y249*PCG!$C$6+HFC!Y249+PFC!Y249+'SF6'!Y249</f>
        <v>1.1664439187452862</v>
      </c>
      <c r="Z249" s="94">
        <f>+'CO2'!Z249+'abs CO2'!Z249+'CH4'!Z249*PCG!$C$5+N2O!Z249*PCG!$C$6+HFC!Z249+PFC!Z249+'SF6'!Z249</f>
        <v>1.1839932313509147</v>
      </c>
      <c r="AA249" s="94">
        <f>+'CO2'!AA249+'abs CO2'!AA249+'CH4'!AA249*PCG!$C$5+N2O!AA249*PCG!$C$6+HFC!AA249+PFC!AA249+'SF6'!AA249</f>
        <v>1.2015425439565439</v>
      </c>
      <c r="AB249" s="94">
        <f>+'CO2'!AB249+'abs CO2'!AB249+'CH4'!AB249*PCG!$C$5+N2O!AB249*PCG!$C$6+HFC!AB249+PFC!AB249+'SF6'!AB249</f>
        <v>1.2190918565621724</v>
      </c>
      <c r="AC249" s="94">
        <f>+'CO2'!AC249+'abs CO2'!AC249+'CH4'!AC249*PCG!$C$5+N2O!AC249*PCG!$C$6+HFC!AC249+PFC!AC249+'SF6'!AC249</f>
        <v>1.236641169167801</v>
      </c>
      <c r="AD249" s="94">
        <f>+'CO2'!AD249+'abs CO2'!AD249+'CH4'!AD249*PCG!$C$5+N2O!AD249*PCG!$C$6+HFC!AD249+PFC!AD249+'SF6'!AD249</f>
        <v>1.2541904817734295</v>
      </c>
      <c r="AE249" s="94">
        <f>+'CO2'!AE249+'abs CO2'!AE249+'CH4'!AE249*PCG!$C$5+N2O!AE249*PCG!$C$6+HFC!AE249+PFC!AE249+'SF6'!AE249</f>
        <v>1.2717397943790585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32.592624999999998</v>
      </c>
      <c r="D252" s="33">
        <f t="shared" si="62"/>
        <v>29.318250000000003</v>
      </c>
      <c r="E252" s="33">
        <f t="shared" si="62"/>
        <v>29.267875</v>
      </c>
      <c r="F252" s="33">
        <f t="shared" si="62"/>
        <v>30.728749999999998</v>
      </c>
      <c r="G252" s="33">
        <f t="shared" si="62"/>
        <v>29.217500000000001</v>
      </c>
      <c r="H252" s="33">
        <f t="shared" si="62"/>
        <v>28.804425000000002</v>
      </c>
      <c r="I252" s="33">
        <f t="shared" si="62"/>
        <v>27.973237499999996</v>
      </c>
      <c r="J252" s="33">
        <f t="shared" si="62"/>
        <v>18.187893750000001</v>
      </c>
      <c r="K252" s="33">
        <f t="shared" si="62"/>
        <v>28.401425000000003</v>
      </c>
      <c r="L252" s="33">
        <f t="shared" si="62"/>
        <v>15.475200000000001</v>
      </c>
      <c r="M252" s="33">
        <f t="shared" si="62"/>
        <v>21.8980125</v>
      </c>
      <c r="N252" s="33">
        <f t="shared" si="62"/>
        <v>22.46725</v>
      </c>
      <c r="O252" s="33">
        <f t="shared" si="62"/>
        <v>21.862750000000002</v>
      </c>
      <c r="P252" s="33">
        <f t="shared" si="62"/>
        <v>22.971</v>
      </c>
      <c r="Q252" s="33">
        <f t="shared" si="62"/>
        <v>19.142500000000002</v>
      </c>
      <c r="R252" s="33">
        <f t="shared" si="62"/>
        <v>19.092124999999999</v>
      </c>
      <c r="S252" s="33">
        <f t="shared" si="62"/>
        <v>23.071749999999998</v>
      </c>
      <c r="T252" s="33">
        <f t="shared" si="62"/>
        <v>20.936353749999999</v>
      </c>
      <c r="U252" s="33">
        <f t="shared" si="62"/>
        <v>19.898125</v>
      </c>
      <c r="V252" s="33">
        <f t="shared" si="62"/>
        <v>23.6158</v>
      </c>
      <c r="W252" s="33">
        <f t="shared" si="62"/>
        <v>20.2457125</v>
      </c>
      <c r="X252" s="33">
        <f t="shared" si="62"/>
        <v>21.202837499999998</v>
      </c>
      <c r="Y252" s="33">
        <f t="shared" si="62"/>
        <v>20.3867625</v>
      </c>
      <c r="Z252" s="33">
        <f t="shared" si="62"/>
        <v>20.6084125</v>
      </c>
      <c r="AA252" s="33">
        <f t="shared" si="62"/>
        <v>25.162312499999999</v>
      </c>
      <c r="AB252" s="33">
        <f t="shared" si="62"/>
        <v>20.517737499999999</v>
      </c>
      <c r="AC252" s="33">
        <f t="shared" si="62"/>
        <v>21.197800000000001</v>
      </c>
      <c r="AD252" s="33">
        <f t="shared" si="62"/>
        <v>17.842825000000001</v>
      </c>
      <c r="AE252" s="33">
        <f t="shared" si="62"/>
        <v>8.2463875000000009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32.592624999999998</v>
      </c>
      <c r="D253" s="94">
        <f>+'CO2'!D253+'abs CO2'!D253+'CH4'!D253*PCG!$C$5+N2O!D253*PCG!$C$6+HFC!D253+PFC!D253+'SF6'!D253</f>
        <v>29.318250000000003</v>
      </c>
      <c r="E253" s="94">
        <f>+'CO2'!E253+'abs CO2'!E253+'CH4'!E253*PCG!$C$5+N2O!E253*PCG!$C$6+HFC!E253+PFC!E253+'SF6'!E253</f>
        <v>29.267875</v>
      </c>
      <c r="F253" s="94">
        <f>+'CO2'!F253+'abs CO2'!F253+'CH4'!F253*PCG!$C$5+N2O!F253*PCG!$C$6+HFC!F253+PFC!F253+'SF6'!F253</f>
        <v>30.728749999999998</v>
      </c>
      <c r="G253" s="94">
        <f>+'CO2'!G253+'abs CO2'!G253+'CH4'!G253*PCG!$C$5+N2O!G253*PCG!$C$6+HFC!G253+PFC!G253+'SF6'!G253</f>
        <v>29.217500000000001</v>
      </c>
      <c r="H253" s="94">
        <f>+'CO2'!H253+'abs CO2'!H253+'CH4'!H253*PCG!$C$5+N2O!H253*PCG!$C$6+HFC!H253+PFC!H253+'SF6'!H253</f>
        <v>28.804425000000002</v>
      </c>
      <c r="I253" s="94">
        <f>+'CO2'!I253+'abs CO2'!I253+'CH4'!I253*PCG!$C$5+N2O!I253*PCG!$C$6+HFC!I253+PFC!I253+'SF6'!I253</f>
        <v>27.973237499999996</v>
      </c>
      <c r="J253" s="94">
        <f>+'CO2'!J253+'abs CO2'!J253+'CH4'!J253*PCG!$C$5+N2O!J253*PCG!$C$6+HFC!J253+PFC!J253+'SF6'!J253</f>
        <v>18.187893750000001</v>
      </c>
      <c r="K253" s="94">
        <f>+'CO2'!K253+'abs CO2'!K253+'CH4'!K253*PCG!$C$5+N2O!K253*PCG!$C$6+HFC!K253+PFC!K253+'SF6'!K253</f>
        <v>28.401425000000003</v>
      </c>
      <c r="L253" s="94">
        <f>+'CO2'!L253+'abs CO2'!L253+'CH4'!L253*PCG!$C$5+N2O!L253*PCG!$C$6+HFC!L253+PFC!L253+'SF6'!L253</f>
        <v>15.475200000000001</v>
      </c>
      <c r="M253" s="94">
        <f>+'CO2'!M253+'abs CO2'!M253+'CH4'!M253*PCG!$C$5+N2O!M253*PCG!$C$6+HFC!M253+PFC!M253+'SF6'!M253</f>
        <v>21.8980125</v>
      </c>
      <c r="N253" s="94">
        <f>+'CO2'!N253+'abs CO2'!N253+'CH4'!N253*PCG!$C$5+N2O!N253*PCG!$C$6+HFC!N253+PFC!N253+'SF6'!N253</f>
        <v>22.46725</v>
      </c>
      <c r="O253" s="94">
        <f>+'CO2'!O253+'abs CO2'!O253+'CH4'!O253*PCG!$C$5+N2O!O253*PCG!$C$6+HFC!O253+PFC!O253+'SF6'!O253</f>
        <v>21.862750000000002</v>
      </c>
      <c r="P253" s="94">
        <f>+'CO2'!P253+'abs CO2'!P253+'CH4'!P253*PCG!$C$5+N2O!P253*PCG!$C$6+HFC!P253+PFC!P253+'SF6'!P253</f>
        <v>22.971</v>
      </c>
      <c r="Q253" s="94">
        <f>+'CO2'!Q253+'abs CO2'!Q253+'CH4'!Q253*PCG!$C$5+N2O!Q253*PCG!$C$6+HFC!Q253+PFC!Q253+'SF6'!Q253</f>
        <v>19.142500000000002</v>
      </c>
      <c r="R253" s="94">
        <f>+'CO2'!R253+'abs CO2'!R253+'CH4'!R253*PCG!$C$5+N2O!R253*PCG!$C$6+HFC!R253+PFC!R253+'SF6'!R253</f>
        <v>19.092124999999999</v>
      </c>
      <c r="S253" s="94">
        <f>+'CO2'!S253+'abs CO2'!S253+'CH4'!S253*PCG!$C$5+N2O!S253*PCG!$C$6+HFC!S253+PFC!S253+'SF6'!S253</f>
        <v>23.071749999999998</v>
      </c>
      <c r="T253" s="94">
        <f>+'CO2'!T253+'abs CO2'!T253+'CH4'!T253*PCG!$C$5+N2O!T253*PCG!$C$6+HFC!T253+PFC!T253+'SF6'!T253</f>
        <v>20.936353749999999</v>
      </c>
      <c r="U253" s="94">
        <f>+'CO2'!U253+'abs CO2'!U253+'CH4'!U253*PCG!$C$5+N2O!U253*PCG!$C$6+HFC!U253+PFC!U253+'SF6'!U253</f>
        <v>19.898125</v>
      </c>
      <c r="V253" s="94">
        <f>+'CO2'!V253+'abs CO2'!V253+'CH4'!V253*PCG!$C$5+N2O!V253*PCG!$C$6+HFC!V253+PFC!V253+'SF6'!V253</f>
        <v>23.6158</v>
      </c>
      <c r="W253" s="94">
        <f>+'CO2'!W253+'abs CO2'!W253+'CH4'!W253*PCG!$C$5+N2O!W253*PCG!$C$6+HFC!W253+PFC!W253+'SF6'!W253</f>
        <v>20.2457125</v>
      </c>
      <c r="X253" s="94">
        <f>+'CO2'!X253+'abs CO2'!X253+'CH4'!X253*PCG!$C$5+N2O!X253*PCG!$C$6+HFC!X253+PFC!X253+'SF6'!X253</f>
        <v>21.202837499999998</v>
      </c>
      <c r="Y253" s="94">
        <f>+'CO2'!Y253+'abs CO2'!Y253+'CH4'!Y253*PCG!$C$5+N2O!Y253*PCG!$C$6+HFC!Y253+PFC!Y253+'SF6'!Y253</f>
        <v>20.3867625</v>
      </c>
      <c r="Z253" s="94">
        <f>+'CO2'!Z253+'abs CO2'!Z253+'CH4'!Z253*PCG!$C$5+N2O!Z253*PCG!$C$6+HFC!Z253+PFC!Z253+'SF6'!Z253</f>
        <v>20.6084125</v>
      </c>
      <c r="AA253" s="94">
        <f>+'CO2'!AA253+'abs CO2'!AA253+'CH4'!AA253*PCG!$C$5+N2O!AA253*PCG!$C$6+HFC!AA253+PFC!AA253+'SF6'!AA253</f>
        <v>25.162312499999999</v>
      </c>
      <c r="AB253" s="94">
        <f>+'CO2'!AB253+'abs CO2'!AB253+'CH4'!AB253*PCG!$C$5+N2O!AB253*PCG!$C$6+HFC!AB253+PFC!AB253+'SF6'!AB253</f>
        <v>20.517737499999999</v>
      </c>
      <c r="AC253" s="94">
        <f>+'CO2'!AC253+'abs CO2'!AC253+'CH4'!AC253*PCG!$C$5+N2O!AC253*PCG!$C$6+HFC!AC253+PFC!AC253+'SF6'!AC253</f>
        <v>21.197800000000001</v>
      </c>
      <c r="AD253" s="94">
        <f>+'CO2'!AD253+'abs CO2'!AD253+'CH4'!AD253*PCG!$C$5+N2O!AD253*PCG!$C$6+HFC!AD253+PFC!AD253+'SF6'!AD253</f>
        <v>17.842825000000001</v>
      </c>
      <c r="AE253" s="94">
        <f>+'CO2'!AE253+'abs CO2'!AE253+'CH4'!AE253*PCG!$C$5+N2O!AE253*PCG!$C$6+HFC!AE253+PFC!AE253+'SF6'!AE253</f>
        <v>8.2463875000000009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337.55343696156024</v>
      </c>
      <c r="D257" s="33">
        <f t="shared" si="63"/>
        <v>336.20419492870678</v>
      </c>
      <c r="E257" s="33">
        <f t="shared" si="63"/>
        <v>349.04759628770825</v>
      </c>
      <c r="F257" s="33">
        <f t="shared" si="63"/>
        <v>362.97702296253328</v>
      </c>
      <c r="G257" s="33">
        <f t="shared" si="63"/>
        <v>369.53882935966442</v>
      </c>
      <c r="H257" s="33">
        <f t="shared" si="63"/>
        <v>379.58165587727228</v>
      </c>
      <c r="I257" s="33">
        <f t="shared" si="63"/>
        <v>389.99596304263423</v>
      </c>
      <c r="J257" s="33">
        <f t="shared" si="63"/>
        <v>400.00241927417056</v>
      </c>
      <c r="K257" s="33">
        <f t="shared" si="63"/>
        <v>390.607644746662</v>
      </c>
      <c r="L257" s="33">
        <f t="shared" si="63"/>
        <v>390.24242299436588</v>
      </c>
      <c r="M257" s="33">
        <f t="shared" si="63"/>
        <v>368.49201973079971</v>
      </c>
      <c r="N257" s="33">
        <f t="shared" si="63"/>
        <v>368.46242276182505</v>
      </c>
      <c r="O257" s="33">
        <f t="shared" si="63"/>
        <v>369.51685866530693</v>
      </c>
      <c r="P257" s="33">
        <f t="shared" si="63"/>
        <v>347.00165036896453</v>
      </c>
      <c r="Q257" s="33">
        <f t="shared" si="63"/>
        <v>366.55470229078003</v>
      </c>
      <c r="R257" s="33">
        <f t="shared" si="63"/>
        <v>342.74304172595544</v>
      </c>
      <c r="S257" s="33">
        <f t="shared" si="63"/>
        <v>342.45864215099238</v>
      </c>
      <c r="T257" s="33">
        <f t="shared" si="63"/>
        <v>350.53524822336209</v>
      </c>
      <c r="U257" s="33">
        <f t="shared" si="63"/>
        <v>349.19398434015</v>
      </c>
      <c r="V257" s="33">
        <f t="shared" si="63"/>
        <v>341.21544308592945</v>
      </c>
      <c r="W257" s="33">
        <f t="shared" si="63"/>
        <v>326.59678644396826</v>
      </c>
      <c r="X257" s="33">
        <f t="shared" si="63"/>
        <v>286.47374451749022</v>
      </c>
      <c r="Y257" s="33">
        <f t="shared" si="63"/>
        <v>274.17655952787385</v>
      </c>
      <c r="Z257" s="33">
        <f t="shared" si="63"/>
        <v>290.9207341759124</v>
      </c>
      <c r="AA257" s="33">
        <f t="shared" si="63"/>
        <v>302.98613845140699</v>
      </c>
      <c r="AB257" s="33">
        <f t="shared" si="63"/>
        <v>307.23820058346695</v>
      </c>
      <c r="AC257" s="33">
        <f t="shared" si="63"/>
        <v>295.17268558934563</v>
      </c>
      <c r="AD257" s="33">
        <f t="shared" si="63"/>
        <v>278.70299603078587</v>
      </c>
      <c r="AE257" s="33">
        <f t="shared" si="63"/>
        <v>264.03508391958394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266.26051839293029</v>
      </c>
      <c r="D258" s="33">
        <f t="shared" si="64"/>
        <v>265.39793962560105</v>
      </c>
      <c r="E258" s="33">
        <f t="shared" si="64"/>
        <v>275.49522985639322</v>
      </c>
      <c r="F258" s="33">
        <f t="shared" si="64"/>
        <v>286.39518473750479</v>
      </c>
      <c r="G258" s="33">
        <f t="shared" si="64"/>
        <v>291.81419580845119</v>
      </c>
      <c r="H258" s="33">
        <f t="shared" si="64"/>
        <v>299.37148328286867</v>
      </c>
      <c r="I258" s="33">
        <f t="shared" si="64"/>
        <v>307.64341705360312</v>
      </c>
      <c r="J258" s="33">
        <f t="shared" si="64"/>
        <v>315.92880137504017</v>
      </c>
      <c r="K258" s="33">
        <f t="shared" si="64"/>
        <v>308.4402048693637</v>
      </c>
      <c r="L258" s="33">
        <f t="shared" si="64"/>
        <v>307.58401785878141</v>
      </c>
      <c r="M258" s="33">
        <f t="shared" si="64"/>
        <v>290.79695003013819</v>
      </c>
      <c r="N258" s="33">
        <f t="shared" si="64"/>
        <v>289.6948606561283</v>
      </c>
      <c r="O258" s="33">
        <f t="shared" si="64"/>
        <v>290.07230434651058</v>
      </c>
      <c r="P258" s="33">
        <f t="shared" si="64"/>
        <v>272.79684358404933</v>
      </c>
      <c r="Q258" s="33">
        <f t="shared" si="64"/>
        <v>287.28942326803946</v>
      </c>
      <c r="R258" s="33">
        <f t="shared" si="64"/>
        <v>268.94904148296541</v>
      </c>
      <c r="S258" s="33">
        <f t="shared" si="64"/>
        <v>268.25916522289651</v>
      </c>
      <c r="T258" s="33">
        <f t="shared" si="64"/>
        <v>273.96951349673577</v>
      </c>
      <c r="U258" s="33">
        <f t="shared" si="64"/>
        <v>272.02900776558096</v>
      </c>
      <c r="V258" s="33">
        <f t="shared" si="64"/>
        <v>265.04933682989224</v>
      </c>
      <c r="W258" s="33">
        <f t="shared" si="64"/>
        <v>253.11209851429831</v>
      </c>
      <c r="X258" s="33">
        <f t="shared" si="64"/>
        <v>222.12108366069037</v>
      </c>
      <c r="Y258" s="33">
        <f t="shared" si="64"/>
        <v>213.64373445109112</v>
      </c>
      <c r="Z258" s="33">
        <f t="shared" si="64"/>
        <v>227.38132424195533</v>
      </c>
      <c r="AA258" s="33">
        <f t="shared" si="64"/>
        <v>237.04195779829033</v>
      </c>
      <c r="AB258" s="33">
        <f t="shared" si="64"/>
        <v>240.63486522238608</v>
      </c>
      <c r="AC258" s="33">
        <f t="shared" si="64"/>
        <v>230.54338161540318</v>
      </c>
      <c r="AD258" s="33">
        <f t="shared" si="64"/>
        <v>216.88797822398487</v>
      </c>
      <c r="AE258" s="33">
        <f t="shared" si="64"/>
        <v>204.65596979120204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53.708702243725973</v>
      </c>
      <c r="D259" s="94">
        <f>+'CO2'!D259+'abs CO2'!D259+'CH4'!D259*PCG!$C$5+N2O!D259*PCG!$C$6+HFC!D259+PFC!D259+'SF6'!D259</f>
        <v>51.361173361285672</v>
      </c>
      <c r="E259" s="94">
        <f>+'CO2'!E259+'abs CO2'!E259+'CH4'!E259*PCG!$C$5+N2O!E259*PCG!$C$6+HFC!E259+PFC!E259+'SF6'!E259</f>
        <v>56.717453474751423</v>
      </c>
      <c r="F259" s="94">
        <f>+'CO2'!F259+'abs CO2'!F259+'CH4'!F259*PCG!$C$5+N2O!F259*PCG!$C$6+HFC!F259+PFC!F259+'SF6'!F259</f>
        <v>63.620103886981759</v>
      </c>
      <c r="G259" s="94">
        <f>+'CO2'!G259+'abs CO2'!G259+'CH4'!G259*PCG!$C$5+N2O!G259*PCG!$C$6+HFC!G259+PFC!G259+'SF6'!G259</f>
        <v>63.690814861943977</v>
      </c>
      <c r="H259" s="94">
        <f>+'CO2'!H259+'abs CO2'!H259+'CH4'!H259*PCG!$C$5+N2O!H259*PCG!$C$6+HFC!H259+PFC!H259+'SF6'!H259</f>
        <v>70.119313777589085</v>
      </c>
      <c r="I259" s="94">
        <f>+'CO2'!I259+'abs CO2'!I259+'CH4'!I259*PCG!$C$5+N2O!I259*PCG!$C$6+HFC!I259+PFC!I259+'SF6'!I259</f>
        <v>72.945388678573892</v>
      </c>
      <c r="J259" s="94">
        <f>+'CO2'!J259+'abs CO2'!J259+'CH4'!J259*PCG!$C$5+N2O!J259*PCG!$C$6+HFC!J259+PFC!J259+'SF6'!J259</f>
        <v>71.868088678121296</v>
      </c>
      <c r="K259" s="94">
        <f>+'CO2'!K259+'abs CO2'!K259+'CH4'!K259*PCG!$C$5+N2O!K259*PCG!$C$6+HFC!K259+PFC!K259+'SF6'!K259</f>
        <v>69.761033840503444</v>
      </c>
      <c r="L259" s="94">
        <f>+'CO2'!L259+'abs CO2'!L259+'CH4'!L259*PCG!$C$5+N2O!L259*PCG!$C$6+HFC!L259+PFC!L259+'SF6'!L259</f>
        <v>76.349374632636199</v>
      </c>
      <c r="M259" s="94">
        <f>+'CO2'!M259+'abs CO2'!M259+'CH4'!M259*PCG!$C$5+N2O!M259*PCG!$C$6+HFC!M259+PFC!M259+'SF6'!M259</f>
        <v>65.719586990480181</v>
      </c>
      <c r="N259" s="94">
        <f>+'CO2'!N259+'abs CO2'!N259+'CH4'!N259*PCG!$C$5+N2O!N259*PCG!$C$6+HFC!N259+PFC!N259+'SF6'!N259</f>
        <v>70.602063400171346</v>
      </c>
      <c r="O259" s="94">
        <f>+'CO2'!O259+'abs CO2'!O259+'CH4'!O259*PCG!$C$5+N2O!O259*PCG!$C$6+HFC!O259+PFC!O259+'SF6'!O259</f>
        <v>77.320908348199978</v>
      </c>
      <c r="P259" s="94">
        <f>+'CO2'!P259+'abs CO2'!P259+'CH4'!P259*PCG!$C$5+N2O!P259*PCG!$C$6+HFC!P259+PFC!P259+'SF6'!P259</f>
        <v>66.186309743664722</v>
      </c>
      <c r="Q259" s="94">
        <f>+'CO2'!Q259+'abs CO2'!Q259+'CH4'!Q259*PCG!$C$5+N2O!Q259*PCG!$C$6+HFC!Q259+PFC!Q259+'SF6'!Q259</f>
        <v>85.473645468188209</v>
      </c>
      <c r="R259" s="94">
        <f>+'CO2'!R259+'abs CO2'!R259+'CH4'!R259*PCG!$C$5+N2O!R259*PCG!$C$6+HFC!R259+PFC!R259+'SF6'!R259</f>
        <v>72.861373892150908</v>
      </c>
      <c r="S259" s="94">
        <f>+'CO2'!S259+'abs CO2'!S259+'CH4'!S259*PCG!$C$5+N2O!S259*PCG!$C$6+HFC!S259+PFC!S259+'SF6'!S259</f>
        <v>78.957939174141131</v>
      </c>
      <c r="T259" s="94">
        <f>+'CO2'!T259+'abs CO2'!T259+'CH4'!T259*PCG!$C$5+N2O!T259*PCG!$C$6+HFC!T259+PFC!T259+'SF6'!T259</f>
        <v>91.745409897109411</v>
      </c>
      <c r="U259" s="94">
        <f>+'CO2'!U259+'abs CO2'!U259+'CH4'!U259*PCG!$C$5+N2O!U259*PCG!$C$6+HFC!U259+PFC!U259+'SF6'!U259</f>
        <v>102.25926505561864</v>
      </c>
      <c r="V259" s="94">
        <f>+'CO2'!V259+'abs CO2'!V259+'CH4'!V259*PCG!$C$5+N2O!V259*PCG!$C$6+HFC!V259+PFC!V259+'SF6'!V259</f>
        <v>107.88524605261648</v>
      </c>
      <c r="W259" s="94">
        <f>+'CO2'!W259+'abs CO2'!W259+'CH4'!W259*PCG!$C$5+N2O!W259*PCG!$C$6+HFC!W259+PFC!W259+'SF6'!W259</f>
        <v>107.48290167862812</v>
      </c>
      <c r="X259" s="94">
        <f>+'CO2'!X259+'abs CO2'!X259+'CH4'!X259*PCG!$C$5+N2O!X259*PCG!$C$6+HFC!X259+PFC!X259+'SF6'!X259</f>
        <v>86.283883933946413</v>
      </c>
      <c r="Y259" s="94">
        <f>+'CO2'!Y259+'abs CO2'!Y259+'CH4'!Y259*PCG!$C$5+N2O!Y259*PCG!$C$6+HFC!Y259+PFC!Y259+'SF6'!Y259</f>
        <v>68.563919602698149</v>
      </c>
      <c r="Z259" s="94">
        <f>+'CO2'!Z259+'abs CO2'!Z259+'CH4'!Z259*PCG!$C$5+N2O!Z259*PCG!$C$6+HFC!Z259+PFC!Z259+'SF6'!Z259</f>
        <v>71.649149661942459</v>
      </c>
      <c r="AA259" s="94">
        <f>+'CO2'!AA259+'abs CO2'!AA259+'CH4'!AA259*PCG!$C$5+N2O!AA259*PCG!$C$6+HFC!AA259+PFC!AA259+'SF6'!AA259</f>
        <v>78.954232931422979</v>
      </c>
      <c r="AB259" s="94">
        <f>+'CO2'!AB259+'abs CO2'!AB259+'CH4'!AB259*PCG!$C$5+N2O!AB259*PCG!$C$6+HFC!AB259+PFC!AB259+'SF6'!AB259</f>
        <v>81.181774687110519</v>
      </c>
      <c r="AC259" s="94">
        <f>+'CO2'!AC259+'abs CO2'!AC259+'CH4'!AC259*PCG!$C$5+N2O!AC259*PCG!$C$6+HFC!AC259+PFC!AC259+'SF6'!AC259</f>
        <v>85.868583006187635</v>
      </c>
      <c r="AD259" s="94">
        <f>+'CO2'!AD259+'abs CO2'!AD259+'CH4'!AD259*PCG!$C$5+N2O!AD259*PCG!$C$6+HFC!AD259+PFC!AD259+'SF6'!AD259</f>
        <v>90.555391325264765</v>
      </c>
      <c r="AE259" s="94">
        <f>+'CO2'!AE259+'abs CO2'!AE259+'CH4'!AE259*PCG!$C$5+N2O!AE259*PCG!$C$6+HFC!AE259+PFC!AE259+'SF6'!AE259</f>
        <v>95.242199644341895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6.4302984739496836</v>
      </c>
      <c r="D260" s="33">
        <f t="shared" si="65"/>
        <v>6.6224952731571687</v>
      </c>
      <c r="E260" s="33">
        <f t="shared" si="65"/>
        <v>6.9909205437342701</v>
      </c>
      <c r="F260" s="33">
        <f t="shared" si="65"/>
        <v>7.1186836133668123</v>
      </c>
      <c r="G260" s="33">
        <f t="shared" si="65"/>
        <v>7.3779067208551465</v>
      </c>
      <c r="H260" s="33">
        <f t="shared" si="65"/>
        <v>8.4721064785976097</v>
      </c>
      <c r="I260" s="33">
        <f t="shared" si="65"/>
        <v>8.9556762887094585</v>
      </c>
      <c r="J260" s="33">
        <f t="shared" si="65"/>
        <v>9.8198610930887238</v>
      </c>
      <c r="K260" s="33">
        <f t="shared" si="65"/>
        <v>9.8498283336840586</v>
      </c>
      <c r="L260" s="33">
        <f t="shared" si="65"/>
        <v>10.049861798786146</v>
      </c>
      <c r="M260" s="33">
        <f t="shared" si="65"/>
        <v>9.5142758036143302</v>
      </c>
      <c r="N260" s="33">
        <f t="shared" si="65"/>
        <v>13.41618184264024</v>
      </c>
      <c r="O260" s="33">
        <f t="shared" si="65"/>
        <v>13.137021773603536</v>
      </c>
      <c r="P260" s="33">
        <f t="shared" si="65"/>
        <v>12.052692053917989</v>
      </c>
      <c r="Q260" s="33">
        <f t="shared" si="65"/>
        <v>11.525492865708376</v>
      </c>
      <c r="R260" s="33">
        <f t="shared" si="65"/>
        <v>11.225771417955677</v>
      </c>
      <c r="S260" s="33">
        <f t="shared" si="65"/>
        <v>11.078923058022205</v>
      </c>
      <c r="T260" s="33">
        <f t="shared" si="65"/>
        <v>10.197264412650533</v>
      </c>
      <c r="U260" s="33">
        <f t="shared" si="65"/>
        <v>9.788335853727034</v>
      </c>
      <c r="V260" s="33">
        <f t="shared" si="65"/>
        <v>9.504743819652969</v>
      </c>
      <c r="W260" s="33">
        <f t="shared" si="65"/>
        <v>9.4029287951521567</v>
      </c>
      <c r="X260" s="33">
        <f t="shared" si="65"/>
        <v>9.4873681324723869</v>
      </c>
      <c r="Y260" s="33">
        <f t="shared" si="65"/>
        <v>10.321157345226021</v>
      </c>
      <c r="Z260" s="33">
        <f t="shared" si="65"/>
        <v>9.884165773346</v>
      </c>
      <c r="AA260" s="33">
        <f t="shared" si="65"/>
        <v>9.4871675769730537</v>
      </c>
      <c r="AB260" s="33">
        <f t="shared" si="65"/>
        <v>9.7324277938340185</v>
      </c>
      <c r="AC260" s="33">
        <f t="shared" si="65"/>
        <v>9.5436626629581802</v>
      </c>
      <c r="AD260" s="33">
        <f t="shared" si="65"/>
        <v>9.1705627541051378</v>
      </c>
      <c r="AE260" s="33">
        <f t="shared" si="65"/>
        <v>9.0886428569251105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6.4302984739496836</v>
      </c>
      <c r="D261" s="94">
        <f>+'CO2'!D261+'abs CO2'!D261+'CH4'!D261*PCG!$C$5+N2O!D261*PCG!$C$6+HFC!D261+PFC!D261+'SF6'!D261</f>
        <v>6.6224952731571687</v>
      </c>
      <c r="E261" s="94">
        <f>+'CO2'!E261+'abs CO2'!E261+'CH4'!E261*PCG!$C$5+N2O!E261*PCG!$C$6+HFC!E261+PFC!E261+'SF6'!E261</f>
        <v>6.9909205437342701</v>
      </c>
      <c r="F261" s="94">
        <f>+'CO2'!F261+'abs CO2'!F261+'CH4'!F261*PCG!$C$5+N2O!F261*PCG!$C$6+HFC!F261+PFC!F261+'SF6'!F261</f>
        <v>7.1186836133668123</v>
      </c>
      <c r="G261" s="94">
        <f>+'CO2'!G261+'abs CO2'!G261+'CH4'!G261*PCG!$C$5+N2O!G261*PCG!$C$6+HFC!G261+PFC!G261+'SF6'!G261</f>
        <v>7.3779067208551465</v>
      </c>
      <c r="H261" s="94">
        <f>+'CO2'!H261+'abs CO2'!H261+'CH4'!H261*PCG!$C$5+N2O!H261*PCG!$C$6+HFC!H261+PFC!H261+'SF6'!H261</f>
        <v>8.4721064785976097</v>
      </c>
      <c r="I261" s="94">
        <f>+'CO2'!I261+'abs CO2'!I261+'CH4'!I261*PCG!$C$5+N2O!I261*PCG!$C$6+HFC!I261+PFC!I261+'SF6'!I261</f>
        <v>8.9556762887094585</v>
      </c>
      <c r="J261" s="94">
        <f>+'CO2'!J261+'abs CO2'!J261+'CH4'!J261*PCG!$C$5+N2O!J261*PCG!$C$6+HFC!J261+PFC!J261+'SF6'!J261</f>
        <v>9.8198610930887238</v>
      </c>
      <c r="K261" s="94">
        <f>+'CO2'!K261+'abs CO2'!K261+'CH4'!K261*PCG!$C$5+N2O!K261*PCG!$C$6+HFC!K261+PFC!K261+'SF6'!K261</f>
        <v>9.8498283336840586</v>
      </c>
      <c r="L261" s="94">
        <f>+'CO2'!L261+'abs CO2'!L261+'CH4'!L261*PCG!$C$5+N2O!L261*PCG!$C$6+HFC!L261+PFC!L261+'SF6'!L261</f>
        <v>10.049861798786146</v>
      </c>
      <c r="M261" s="94">
        <f>+'CO2'!M261+'abs CO2'!M261+'CH4'!M261*PCG!$C$5+N2O!M261*PCG!$C$6+HFC!M261+PFC!M261+'SF6'!M261</f>
        <v>9.5142758036143302</v>
      </c>
      <c r="N261" s="94">
        <f>+'CO2'!N261+'abs CO2'!N261+'CH4'!N261*PCG!$C$5+N2O!N261*PCG!$C$6+HFC!N261+PFC!N261+'SF6'!N261</f>
        <v>13.41618184264024</v>
      </c>
      <c r="O261" s="94">
        <f>+'CO2'!O261+'abs CO2'!O261+'CH4'!O261*PCG!$C$5+N2O!O261*PCG!$C$6+HFC!O261+PFC!O261+'SF6'!O261</f>
        <v>13.137021773603536</v>
      </c>
      <c r="P261" s="94">
        <f>+'CO2'!P261+'abs CO2'!P261+'CH4'!P261*PCG!$C$5+N2O!P261*PCG!$C$6+HFC!P261+PFC!P261+'SF6'!P261</f>
        <v>12.052692053917989</v>
      </c>
      <c r="Q261" s="94">
        <f>+'CO2'!Q261+'abs CO2'!Q261+'CH4'!Q261*PCG!$C$5+N2O!Q261*PCG!$C$6+HFC!Q261+PFC!Q261+'SF6'!Q261</f>
        <v>11.525492865708376</v>
      </c>
      <c r="R261" s="94">
        <f>+'CO2'!R261+'abs CO2'!R261+'CH4'!R261*PCG!$C$5+N2O!R261*PCG!$C$6+HFC!R261+PFC!R261+'SF6'!R261</f>
        <v>11.225771417955677</v>
      </c>
      <c r="S261" s="94">
        <f>+'CO2'!S261+'abs CO2'!S261+'CH4'!S261*PCG!$C$5+N2O!S261*PCG!$C$6+HFC!S261+PFC!S261+'SF6'!S261</f>
        <v>11.078923058022205</v>
      </c>
      <c r="T261" s="94">
        <f>+'CO2'!T261+'abs CO2'!T261+'CH4'!T261*PCG!$C$5+N2O!T261*PCG!$C$6+HFC!T261+PFC!T261+'SF6'!T261</f>
        <v>10.197264412650533</v>
      </c>
      <c r="U261" s="94">
        <f>+'CO2'!U261+'abs CO2'!U261+'CH4'!U261*PCG!$C$5+N2O!U261*PCG!$C$6+HFC!U261+PFC!U261+'SF6'!U261</f>
        <v>9.788335853727034</v>
      </c>
      <c r="V261" s="94">
        <f>+'CO2'!V261+'abs CO2'!V261+'CH4'!V261*PCG!$C$5+N2O!V261*PCG!$C$6+HFC!V261+PFC!V261+'SF6'!V261</f>
        <v>9.504743819652969</v>
      </c>
      <c r="W261" s="94">
        <f>+'CO2'!W261+'abs CO2'!W261+'CH4'!W261*PCG!$C$5+N2O!W261*PCG!$C$6+HFC!W261+PFC!W261+'SF6'!W261</f>
        <v>9.4029287951521567</v>
      </c>
      <c r="X261" s="94">
        <f>+'CO2'!X261+'abs CO2'!X261+'CH4'!X261*PCG!$C$5+N2O!X261*PCG!$C$6+HFC!X261+PFC!X261+'SF6'!X261</f>
        <v>9.4873681324723869</v>
      </c>
      <c r="Y261" s="94">
        <f>+'CO2'!Y261+'abs CO2'!Y261+'CH4'!Y261*PCG!$C$5+N2O!Y261*PCG!$C$6+HFC!Y261+PFC!Y261+'SF6'!Y261</f>
        <v>10.321157345226021</v>
      </c>
      <c r="Z261" s="94">
        <f>+'CO2'!Z261+'abs CO2'!Z261+'CH4'!Z261*PCG!$C$5+N2O!Z261*PCG!$C$6+HFC!Z261+PFC!Z261+'SF6'!Z261</f>
        <v>9.884165773346</v>
      </c>
      <c r="AA261" s="94">
        <f>+'CO2'!AA261+'abs CO2'!AA261+'CH4'!AA261*PCG!$C$5+N2O!AA261*PCG!$C$6+HFC!AA261+PFC!AA261+'SF6'!AA261</f>
        <v>9.4871675769730537</v>
      </c>
      <c r="AB261" s="94">
        <f>+'CO2'!AB261+'abs CO2'!AB261+'CH4'!AB261*PCG!$C$5+N2O!AB261*PCG!$C$6+HFC!AB261+PFC!AB261+'SF6'!AB261</f>
        <v>9.7324277938340185</v>
      </c>
      <c r="AC261" s="94">
        <f>+'CO2'!AC261+'abs CO2'!AC261+'CH4'!AC261*PCG!$C$5+N2O!AC261*PCG!$C$6+HFC!AC261+PFC!AC261+'SF6'!AC261</f>
        <v>9.5436626629581802</v>
      </c>
      <c r="AD261" s="94">
        <f>+'CO2'!AD261+'abs CO2'!AD261+'CH4'!AD261*PCG!$C$5+N2O!AD261*PCG!$C$6+HFC!AD261+PFC!AD261+'SF6'!AD261</f>
        <v>9.1705627541051378</v>
      </c>
      <c r="AE261" s="94">
        <f>+'CO2'!AE261+'abs CO2'!AE261+'CH4'!AE261*PCG!$C$5+N2O!AE261*PCG!$C$6+HFC!AE261+PFC!AE261+'SF6'!AE261</f>
        <v>9.0886428569251105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184.99918038837555</v>
      </c>
      <c r="D264" s="94">
        <f>+'CO2'!D264+'abs CO2'!D264+'CH4'!D264*PCG!$C$5+N2O!D264*PCG!$C$6+HFC!D264+PFC!D264+'SF6'!D264</f>
        <v>186.36119241085461</v>
      </c>
      <c r="E264" s="94">
        <f>+'CO2'!E264+'abs CO2'!E264+'CH4'!E264*PCG!$C$5+N2O!E264*PCG!$C$6+HFC!E264+PFC!E264+'SF6'!E264</f>
        <v>190.82902241000104</v>
      </c>
      <c r="F264" s="94">
        <f>+'CO2'!F264+'abs CO2'!F264+'CH4'!F264*PCG!$C$5+N2O!F264*PCG!$C$6+HFC!F264+PFC!F264+'SF6'!F264</f>
        <v>195.59633004956714</v>
      </c>
      <c r="G264" s="94">
        <f>+'CO2'!G264+'abs CO2'!G264+'CH4'!G264*PCG!$C$5+N2O!G264*PCG!$C$6+HFC!G264+PFC!G264+'SF6'!G264</f>
        <v>200.08861161600711</v>
      </c>
      <c r="H264" s="94">
        <f>+'CO2'!H264+'abs CO2'!H264+'CH4'!H264*PCG!$C$5+N2O!H264*PCG!$C$6+HFC!H264+PFC!H264+'SF6'!H264</f>
        <v>199.87230101400371</v>
      </c>
      <c r="I264" s="94">
        <f>+'CO2'!I264+'abs CO2'!I264+'CH4'!I264*PCG!$C$5+N2O!I264*PCG!$C$6+HFC!I264+PFC!I264+'SF6'!I264</f>
        <v>201.38340435136203</v>
      </c>
      <c r="J264" s="94">
        <f>+'CO2'!J264+'abs CO2'!J264+'CH4'!J264*PCG!$C$5+N2O!J264*PCG!$C$6+HFC!J264+PFC!J264+'SF6'!J264</f>
        <v>211.70357706040795</v>
      </c>
      <c r="K264" s="94">
        <f>+'CO2'!K264+'abs CO2'!K264+'CH4'!K264*PCG!$C$5+N2O!K264*PCG!$C$6+HFC!K264+PFC!K264+'SF6'!K264</f>
        <v>205.66194337913433</v>
      </c>
      <c r="L264" s="94">
        <f>+'CO2'!L264+'abs CO2'!L264+'CH4'!L264*PCG!$C$5+N2O!L264*PCG!$C$6+HFC!L264+PFC!L264+'SF6'!L264</f>
        <v>199.51644283020963</v>
      </c>
      <c r="M264" s="94">
        <f>+'CO2'!M264+'abs CO2'!M264+'CH4'!M264*PCG!$C$5+N2O!M264*PCG!$C$6+HFC!M264+PFC!M264+'SF6'!M264</f>
        <v>193.44420417422253</v>
      </c>
      <c r="N264" s="94">
        <f>+'CO2'!N264+'abs CO2'!N264+'CH4'!N264*PCG!$C$5+N2O!N264*PCG!$C$6+HFC!N264+PFC!N264+'SF6'!N264</f>
        <v>181.93333546692239</v>
      </c>
      <c r="O264" s="94">
        <f>+'CO2'!O264+'abs CO2'!O264+'CH4'!O264*PCG!$C$5+N2O!O264*PCG!$C$6+HFC!O264+PFC!O264+'SF6'!O264</f>
        <v>176.48796785122966</v>
      </c>
      <c r="P264" s="94">
        <f>+'CO2'!P264+'abs CO2'!P264+'CH4'!P264*PCG!$C$5+N2O!P264*PCG!$C$6+HFC!P264+PFC!P264+'SF6'!P264</f>
        <v>170.91923701192246</v>
      </c>
      <c r="Q264" s="94">
        <f>+'CO2'!Q264+'abs CO2'!Q264+'CH4'!Q264*PCG!$C$5+N2O!Q264*PCG!$C$6+HFC!Q264+PFC!Q264+'SF6'!Q264</f>
        <v>165.4472156083049</v>
      </c>
      <c r="R264" s="94">
        <f>+'CO2'!R264+'abs CO2'!R264+'CH4'!R264*PCG!$C$5+N2O!R264*PCG!$C$6+HFC!R264+PFC!R264+'SF6'!R264</f>
        <v>159.96475461042141</v>
      </c>
      <c r="S264" s="94">
        <f>+'CO2'!S264+'abs CO2'!S264+'CH4'!S264*PCG!$C$5+N2O!S264*PCG!$C$6+HFC!S264+PFC!S264+'SF6'!S264</f>
        <v>154.16762014345551</v>
      </c>
      <c r="T264" s="94">
        <f>+'CO2'!T264+'abs CO2'!T264+'CH4'!T264*PCG!$C$5+N2O!T264*PCG!$C$6+HFC!T264+PFC!T264+'SF6'!T264</f>
        <v>148.4823171736781</v>
      </c>
      <c r="U264" s="94">
        <f>+'CO2'!U264+'abs CO2'!U264+'CH4'!U264*PCG!$C$5+N2O!U264*PCG!$C$6+HFC!U264+PFC!U264+'SF6'!U264</f>
        <v>136.36643048431958</v>
      </c>
      <c r="V264" s="94">
        <f>+'CO2'!V264+'abs CO2'!V264+'CH4'!V264*PCG!$C$5+N2O!V264*PCG!$C$6+HFC!V264+PFC!V264+'SF6'!V264</f>
        <v>124.29693453681661</v>
      </c>
      <c r="W264" s="94">
        <f>+'CO2'!W264+'abs CO2'!W264+'CH4'!W264*PCG!$C$5+N2O!W264*PCG!$C$6+HFC!W264+PFC!W264+'SF6'!W264</f>
        <v>112.27689556313945</v>
      </c>
      <c r="X264" s="94">
        <f>+'CO2'!X264+'abs CO2'!X264+'CH4'!X264*PCG!$C$5+N2O!X264*PCG!$C$6+HFC!X264+PFC!X264+'SF6'!X264</f>
        <v>99.704200263251735</v>
      </c>
      <c r="Y264" s="94">
        <f>+'CO2'!Y264+'abs CO2'!Y264+'CH4'!Y264*PCG!$C$5+N2O!Y264*PCG!$C$6+HFC!Y264+PFC!Y264+'SF6'!Y264</f>
        <v>107.22420844169079</v>
      </c>
      <c r="Z264" s="94">
        <f>+'CO2'!Z264+'abs CO2'!Z264+'CH4'!Z264*PCG!$C$5+N2O!Z264*PCG!$C$6+HFC!Z264+PFC!Z264+'SF6'!Z264</f>
        <v>114.60853022295294</v>
      </c>
      <c r="AA264" s="94">
        <f>+'CO2'!AA264+'abs CO2'!AA264+'CH4'!AA264*PCG!$C$5+N2O!AA264*PCG!$C$6+HFC!AA264+PFC!AA264+'SF6'!AA264</f>
        <v>115.90948135943029</v>
      </c>
      <c r="AB264" s="94">
        <f>+'CO2'!AB264+'abs CO2'!AB264+'CH4'!AB264*PCG!$C$5+N2O!AB264*PCG!$C$6+HFC!AB264+PFC!AB264+'SF6'!AB264</f>
        <v>117.29644551262612</v>
      </c>
      <c r="AC264" s="94">
        <f>+'CO2'!AC264+'abs CO2'!AC264+'CH4'!AC264*PCG!$C$5+N2O!AC264*PCG!$C$6+HFC!AC264+PFC!AC264+'SF6'!AC264</f>
        <v>99.952106683174264</v>
      </c>
      <c r="AD264" s="94">
        <f>+'CO2'!AD264+'abs CO2'!AD264+'CH4'!AD264*PCG!$C$5+N2O!AD264*PCG!$C$6+HFC!AD264+PFC!AD264+'SF6'!AD264</f>
        <v>82.72823768649306</v>
      </c>
      <c r="AE264" s="94">
        <f>+'CO2'!AE264+'abs CO2'!AE264+'CH4'!AE264*PCG!$C$5+N2O!AE264*PCG!$C$6+HFC!AE264+PFC!AE264+'SF6'!AE264</f>
        <v>65.513759034224279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21.122337286879091</v>
      </c>
      <c r="D265" s="94">
        <f>+'CO2'!D265+'abs CO2'!D265+'CH4'!D265*PCG!$C$5+N2O!D265*PCG!$C$6+HFC!D265+PFC!D265+'SF6'!D265</f>
        <v>21.053078580303609</v>
      </c>
      <c r="E265" s="94">
        <f>+'CO2'!E265+'abs CO2'!E265+'CH4'!E265*PCG!$C$5+N2O!E265*PCG!$C$6+HFC!E265+PFC!E265+'SF6'!E265</f>
        <v>20.957833427906454</v>
      </c>
      <c r="F265" s="94">
        <f>+'CO2'!F265+'abs CO2'!F265+'CH4'!F265*PCG!$C$5+N2O!F265*PCG!$C$6+HFC!F265+PFC!F265+'SF6'!F265</f>
        <v>20.060067187589063</v>
      </c>
      <c r="G265" s="94">
        <f>+'CO2'!G265+'abs CO2'!G265+'CH4'!G265*PCG!$C$5+N2O!G265*PCG!$C$6+HFC!G265+PFC!G265+'SF6'!G265</f>
        <v>20.656862609644953</v>
      </c>
      <c r="H265" s="94">
        <f>+'CO2'!H265+'abs CO2'!H265+'CH4'!H265*PCG!$C$5+N2O!H265*PCG!$C$6+HFC!H265+PFC!H265+'SF6'!H265</f>
        <v>20.907762012678269</v>
      </c>
      <c r="I265" s="94">
        <f>+'CO2'!I265+'abs CO2'!I265+'CH4'!I265*PCG!$C$5+N2O!I265*PCG!$C$6+HFC!I265+PFC!I265+'SF6'!I265</f>
        <v>24.358947734957724</v>
      </c>
      <c r="J265" s="94">
        <f>+'CO2'!J265+'abs CO2'!J265+'CH4'!J265*PCG!$C$5+N2O!J265*PCG!$C$6+HFC!J265+PFC!J265+'SF6'!J265</f>
        <v>22.5372745434222</v>
      </c>
      <c r="K265" s="94">
        <f>+'CO2'!K265+'abs CO2'!K265+'CH4'!K265*PCG!$C$5+N2O!K265*PCG!$C$6+HFC!K265+PFC!K265+'SF6'!K265</f>
        <v>23.167399316041859</v>
      </c>
      <c r="L265" s="94">
        <f>+'CO2'!L265+'abs CO2'!L265+'CH4'!L265*PCG!$C$5+N2O!L265*PCG!$C$6+HFC!L265+PFC!L265+'SF6'!L265</f>
        <v>21.668338597149425</v>
      </c>
      <c r="M265" s="94">
        <f>+'CO2'!M265+'abs CO2'!M265+'CH4'!M265*PCG!$C$5+N2O!M265*PCG!$C$6+HFC!M265+PFC!M265+'SF6'!M265</f>
        <v>22.118883061821194</v>
      </c>
      <c r="N265" s="94">
        <f>+'CO2'!N265+'abs CO2'!N265+'CH4'!N265*PCG!$C$5+N2O!N265*PCG!$C$6+HFC!N265+PFC!N265+'SF6'!N265</f>
        <v>23.743279946394317</v>
      </c>
      <c r="O265" s="94">
        <f>+'CO2'!O265+'abs CO2'!O265+'CH4'!O265*PCG!$C$5+N2O!O265*PCG!$C$6+HFC!O265+PFC!O265+'SF6'!O265</f>
        <v>23.126406373477373</v>
      </c>
      <c r="P265" s="94">
        <f>+'CO2'!P265+'abs CO2'!P265+'CH4'!P265*PCG!$C$5+N2O!P265*PCG!$C$6+HFC!P265+PFC!P265+'SF6'!P265</f>
        <v>23.638604774544174</v>
      </c>
      <c r="Q265" s="94">
        <f>+'CO2'!Q265+'abs CO2'!Q265+'CH4'!Q265*PCG!$C$5+N2O!Q265*PCG!$C$6+HFC!Q265+PFC!Q265+'SF6'!Q265</f>
        <v>24.843069325837984</v>
      </c>
      <c r="R265" s="94">
        <f>+'CO2'!R265+'abs CO2'!R265+'CH4'!R265*PCG!$C$5+N2O!R265*PCG!$C$6+HFC!R265+PFC!R265+'SF6'!R265</f>
        <v>24.897141562437401</v>
      </c>
      <c r="S265" s="94">
        <f>+'CO2'!S265+'abs CO2'!S265+'CH4'!S265*PCG!$C$5+N2O!S265*PCG!$C$6+HFC!S265+PFC!S265+'SF6'!S265</f>
        <v>24.054682847277643</v>
      </c>
      <c r="T265" s="94">
        <f>+'CO2'!T265+'abs CO2'!T265+'CH4'!T265*PCG!$C$5+N2O!T265*PCG!$C$6+HFC!T265+PFC!T265+'SF6'!T265</f>
        <v>23.544522013297733</v>
      </c>
      <c r="U265" s="94">
        <f>+'CO2'!U265+'abs CO2'!U265+'CH4'!U265*PCG!$C$5+N2O!U265*PCG!$C$6+HFC!U265+PFC!U265+'SF6'!U265</f>
        <v>23.614976371915688</v>
      </c>
      <c r="V265" s="94">
        <f>+'CO2'!V265+'abs CO2'!V265+'CH4'!V265*PCG!$C$5+N2O!V265*PCG!$C$6+HFC!V265+PFC!V265+'SF6'!V265</f>
        <v>23.362412420806173</v>
      </c>
      <c r="W265" s="94">
        <f>+'CO2'!W265+'abs CO2'!W265+'CH4'!W265*PCG!$C$5+N2O!W265*PCG!$C$6+HFC!W265+PFC!W265+'SF6'!W265</f>
        <v>23.949372477378567</v>
      </c>
      <c r="X265" s="94">
        <f>+'CO2'!X265+'abs CO2'!X265+'CH4'!X265*PCG!$C$5+N2O!X265*PCG!$C$6+HFC!X265+PFC!X265+'SF6'!X265</f>
        <v>26.645631331019846</v>
      </c>
      <c r="Y265" s="94">
        <f>+'CO2'!Y265+'abs CO2'!Y265+'CH4'!Y265*PCG!$C$5+N2O!Y265*PCG!$C$6+HFC!Y265+PFC!Y265+'SF6'!Y265</f>
        <v>27.534449061476145</v>
      </c>
      <c r="Z265" s="94">
        <f>+'CO2'!Z265+'abs CO2'!Z265+'CH4'!Z265*PCG!$C$5+N2O!Z265*PCG!$C$6+HFC!Z265+PFC!Z265+'SF6'!Z265</f>
        <v>31.239478583713932</v>
      </c>
      <c r="AA265" s="94">
        <f>+'CO2'!AA265+'abs CO2'!AA265+'CH4'!AA265*PCG!$C$5+N2O!AA265*PCG!$C$6+HFC!AA265+PFC!AA265+'SF6'!AA265</f>
        <v>32.691075930463988</v>
      </c>
      <c r="AB265" s="94">
        <f>+'CO2'!AB265+'abs CO2'!AB265+'CH4'!AB265*PCG!$C$5+N2O!AB265*PCG!$C$6+HFC!AB265+PFC!AB265+'SF6'!AB265</f>
        <v>32.424217228815415</v>
      </c>
      <c r="AC265" s="94">
        <f>+'CO2'!AC265+'abs CO2'!AC265+'CH4'!AC265*PCG!$C$5+N2O!AC265*PCG!$C$6+HFC!AC265+PFC!AC265+'SF6'!AC265</f>
        <v>35.179029263083088</v>
      </c>
      <c r="AD265" s="94">
        <f>+'CO2'!AD265+'abs CO2'!AD265+'CH4'!AD265*PCG!$C$5+N2O!AD265*PCG!$C$6+HFC!AD265+PFC!AD265+'SF6'!AD265</f>
        <v>34.433786458121929</v>
      </c>
      <c r="AE265" s="94">
        <f>+'CO2'!AE265+'abs CO2'!AE265+'CH4'!AE265*PCG!$C$5+N2O!AE265*PCG!$C$6+HFC!AE265+PFC!AE265+'SF6'!AE265</f>
        <v>34.811368255710754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71.292918568629943</v>
      </c>
      <c r="D269" s="33">
        <f t="shared" si="66"/>
        <v>70.806255303105729</v>
      </c>
      <c r="E269" s="33">
        <f t="shared" si="66"/>
        <v>73.552366431315022</v>
      </c>
      <c r="F269" s="33">
        <f t="shared" si="66"/>
        <v>76.581838225028505</v>
      </c>
      <c r="G269" s="33">
        <f t="shared" si="66"/>
        <v>77.72463355121323</v>
      </c>
      <c r="H269" s="33">
        <f t="shared" si="66"/>
        <v>80.210172594403616</v>
      </c>
      <c r="I269" s="33">
        <f t="shared" si="66"/>
        <v>82.352545989031142</v>
      </c>
      <c r="J269" s="33">
        <f t="shared" si="66"/>
        <v>84.073617899130412</v>
      </c>
      <c r="K269" s="33">
        <f t="shared" si="66"/>
        <v>82.167439877298335</v>
      </c>
      <c r="L269" s="33">
        <f t="shared" si="66"/>
        <v>82.658405135584474</v>
      </c>
      <c r="M269" s="33">
        <f t="shared" si="66"/>
        <v>77.695069700661548</v>
      </c>
      <c r="N269" s="33">
        <f t="shared" si="66"/>
        <v>78.767562105696754</v>
      </c>
      <c r="O269" s="33">
        <f t="shared" si="66"/>
        <v>79.444554318796349</v>
      </c>
      <c r="P269" s="33">
        <f t="shared" si="66"/>
        <v>74.204806784915206</v>
      </c>
      <c r="Q269" s="33">
        <f t="shared" si="66"/>
        <v>79.265279022740543</v>
      </c>
      <c r="R269" s="33">
        <f t="shared" si="66"/>
        <v>73.794000242990052</v>
      </c>
      <c r="S269" s="33">
        <f t="shared" si="66"/>
        <v>74.199476928095862</v>
      </c>
      <c r="T269" s="33">
        <f t="shared" si="66"/>
        <v>76.565734726626317</v>
      </c>
      <c r="U269" s="33">
        <f t="shared" si="66"/>
        <v>77.164976574569067</v>
      </c>
      <c r="V269" s="33">
        <f t="shared" si="66"/>
        <v>76.166106256037224</v>
      </c>
      <c r="W269" s="33">
        <f t="shared" si="66"/>
        <v>73.484687929669946</v>
      </c>
      <c r="X269" s="33">
        <f t="shared" si="66"/>
        <v>64.352660856799872</v>
      </c>
      <c r="Y269" s="33">
        <f t="shared" si="66"/>
        <v>60.532825076782714</v>
      </c>
      <c r="Z269" s="33">
        <f t="shared" si="66"/>
        <v>63.53940993395706</v>
      </c>
      <c r="AA269" s="33">
        <f t="shared" si="66"/>
        <v>65.944180653116632</v>
      </c>
      <c r="AB269" s="33">
        <f t="shared" si="66"/>
        <v>66.60333536108088</v>
      </c>
      <c r="AC269" s="33">
        <f t="shared" si="66"/>
        <v>64.629303973942442</v>
      </c>
      <c r="AD269" s="33">
        <f t="shared" si="66"/>
        <v>61.815017806800974</v>
      </c>
      <c r="AE269" s="33">
        <f t="shared" si="66"/>
        <v>59.379114128381914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28.469724083135517</v>
      </c>
      <c r="D270" s="33">
        <f t="shared" si="67"/>
        <v>28.372320291478964</v>
      </c>
      <c r="E270" s="33">
        <f t="shared" si="67"/>
        <v>29.391124891353666</v>
      </c>
      <c r="F270" s="33">
        <f t="shared" si="67"/>
        <v>30.546381844957892</v>
      </c>
      <c r="G270" s="33">
        <f t="shared" si="67"/>
        <v>31.017234255093857</v>
      </c>
      <c r="H270" s="33">
        <f t="shared" si="67"/>
        <v>31.820001572504584</v>
      </c>
      <c r="I270" s="33">
        <f t="shared" si="67"/>
        <v>32.313141892859342</v>
      </c>
      <c r="J270" s="33">
        <f t="shared" si="67"/>
        <v>33.372974659092598</v>
      </c>
      <c r="K270" s="33">
        <f t="shared" si="67"/>
        <v>32.520780576062251</v>
      </c>
      <c r="L270" s="33">
        <f t="shared" si="67"/>
        <v>32.561752614143188</v>
      </c>
      <c r="M270" s="33">
        <f t="shared" si="67"/>
        <v>30.741114106034239</v>
      </c>
      <c r="N270" s="33">
        <f t="shared" si="67"/>
        <v>30.815337404818244</v>
      </c>
      <c r="O270" s="33">
        <f t="shared" si="67"/>
        <v>30.843534444984215</v>
      </c>
      <c r="P270" s="33">
        <f t="shared" si="67"/>
        <v>28.913016877402587</v>
      </c>
      <c r="Q270" s="33">
        <f t="shared" si="67"/>
        <v>30.145789792590978</v>
      </c>
      <c r="R270" s="33">
        <f t="shared" si="67"/>
        <v>28.23305356638808</v>
      </c>
      <c r="S270" s="33">
        <f t="shared" si="67"/>
        <v>28.190308296643543</v>
      </c>
      <c r="T270" s="33">
        <f t="shared" si="67"/>
        <v>28.680874663628018</v>
      </c>
      <c r="U270" s="33">
        <f t="shared" si="67"/>
        <v>28.398795092767504</v>
      </c>
      <c r="V270" s="33">
        <f t="shared" si="67"/>
        <v>27.657634484911291</v>
      </c>
      <c r="W270" s="33">
        <f t="shared" si="67"/>
        <v>26.354942439253698</v>
      </c>
      <c r="X270" s="33">
        <f t="shared" si="67"/>
        <v>22.89433264223598</v>
      </c>
      <c r="Y270" s="33">
        <f t="shared" si="67"/>
        <v>21.940768509480964</v>
      </c>
      <c r="Z270" s="33">
        <f t="shared" si="67"/>
        <v>22.79999901913078</v>
      </c>
      <c r="AA270" s="33">
        <f t="shared" si="67"/>
        <v>23.391217583048075</v>
      </c>
      <c r="AB270" s="33">
        <f t="shared" si="67"/>
        <v>23.6117349799047</v>
      </c>
      <c r="AC270" s="33">
        <f t="shared" si="67"/>
        <v>22.142967906613009</v>
      </c>
      <c r="AD270" s="33">
        <f t="shared" si="67"/>
        <v>20.649380861002946</v>
      </c>
      <c r="AE270" s="33">
        <f t="shared" si="67"/>
        <v>19.214968852168724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5.3708702243725988</v>
      </c>
      <c r="D271" s="94">
        <f>+'CO2'!D271+'abs CO2'!D271+'CH4'!D271*PCG!$C$5+N2O!D271*PCG!$C$6+HFC!D271+PFC!D271+'SF6'!D271</f>
        <v>5.1361173361285672</v>
      </c>
      <c r="E271" s="94">
        <f>+'CO2'!E271+'abs CO2'!E271+'CH4'!E271*PCG!$C$5+N2O!E271*PCG!$C$6+HFC!E271+PFC!E271+'SF6'!E271</f>
        <v>5.6717453474751416</v>
      </c>
      <c r="F271" s="94">
        <f>+'CO2'!F271+'abs CO2'!F271+'CH4'!F271*PCG!$C$5+N2O!F271*PCG!$C$6+HFC!F271+PFC!F271+'SF6'!F271</f>
        <v>6.3620103886981774</v>
      </c>
      <c r="G271" s="94">
        <f>+'CO2'!G271+'abs CO2'!G271+'CH4'!G271*PCG!$C$5+N2O!G271*PCG!$C$6+HFC!G271+PFC!G271+'SF6'!G271</f>
        <v>6.369081486194399</v>
      </c>
      <c r="H271" s="94">
        <f>+'CO2'!H271+'abs CO2'!H271+'CH4'!H271*PCG!$C$5+N2O!H271*PCG!$C$6+HFC!H271+PFC!H271+'SF6'!H271</f>
        <v>7.0119313777589092</v>
      </c>
      <c r="I271" s="94">
        <f>+'CO2'!I271+'abs CO2'!I271+'CH4'!I271*PCG!$C$5+N2O!I271*PCG!$C$6+HFC!I271+PFC!I271+'SF6'!I271</f>
        <v>7.2945388678573906</v>
      </c>
      <c r="J271" s="94">
        <f>+'CO2'!J271+'abs CO2'!J271+'CH4'!J271*PCG!$C$5+N2O!J271*PCG!$C$6+HFC!J271+PFC!J271+'SF6'!J271</f>
        <v>7.1868088678121307</v>
      </c>
      <c r="K271" s="94">
        <f>+'CO2'!K271+'abs CO2'!K271+'CH4'!K271*PCG!$C$5+N2O!K271*PCG!$C$6+HFC!K271+PFC!K271+'SF6'!K271</f>
        <v>6.9761033840503446</v>
      </c>
      <c r="L271" s="94">
        <f>+'CO2'!L271+'abs CO2'!L271+'CH4'!L271*PCG!$C$5+N2O!L271*PCG!$C$6+HFC!L271+PFC!L271+'SF6'!L271</f>
        <v>7.6349374632636202</v>
      </c>
      <c r="M271" s="94">
        <f>+'CO2'!M271+'abs CO2'!M271+'CH4'!M271*PCG!$C$5+N2O!M271*PCG!$C$6+HFC!M271+PFC!M271+'SF6'!M271</f>
        <v>6.5719586990480199</v>
      </c>
      <c r="N271" s="94">
        <f>+'CO2'!N271+'abs CO2'!N271+'CH4'!N271*PCG!$C$5+N2O!N271*PCG!$C$6+HFC!N271+PFC!N271+'SF6'!N271</f>
        <v>7.0602063400171353</v>
      </c>
      <c r="O271" s="94">
        <f>+'CO2'!O271+'abs CO2'!O271+'CH4'!O271*PCG!$C$5+N2O!O271*PCG!$C$6+HFC!O271+PFC!O271+'SF6'!O271</f>
        <v>7.7320908348199975</v>
      </c>
      <c r="P271" s="94">
        <f>+'CO2'!P271+'abs CO2'!P271+'CH4'!P271*PCG!$C$5+N2O!P271*PCG!$C$6+HFC!P271+PFC!P271+'SF6'!P271</f>
        <v>6.6186309743664715</v>
      </c>
      <c r="Q271" s="94">
        <f>+'CO2'!Q271+'abs CO2'!Q271+'CH4'!Q271*PCG!$C$5+N2O!Q271*PCG!$C$6+HFC!Q271+PFC!Q271+'SF6'!Q271</f>
        <v>8.5473645468188213</v>
      </c>
      <c r="R271" s="94">
        <f>+'CO2'!R271+'abs CO2'!R271+'CH4'!R271*PCG!$C$5+N2O!R271*PCG!$C$6+HFC!R271+PFC!R271+'SF6'!R271</f>
        <v>7.2861373892150914</v>
      </c>
      <c r="S271" s="94">
        <f>+'CO2'!S271+'abs CO2'!S271+'CH4'!S271*PCG!$C$5+N2O!S271*PCG!$C$6+HFC!S271+PFC!S271+'SF6'!S271</f>
        <v>7.895793917414113</v>
      </c>
      <c r="T271" s="94">
        <f>+'CO2'!T271+'abs CO2'!T271+'CH4'!T271*PCG!$C$5+N2O!T271*PCG!$C$6+HFC!T271+PFC!T271+'SF6'!T271</f>
        <v>9.1745409897109429</v>
      </c>
      <c r="U271" s="94">
        <f>+'CO2'!U271+'abs CO2'!U271+'CH4'!U271*PCG!$C$5+N2O!U271*PCG!$C$6+HFC!U271+PFC!U271+'SF6'!U271</f>
        <v>10.225926505561864</v>
      </c>
      <c r="V271" s="94">
        <f>+'CO2'!V271+'abs CO2'!V271+'CH4'!V271*PCG!$C$5+N2O!V271*PCG!$C$6+HFC!V271+PFC!V271+'SF6'!V271</f>
        <v>10.788524605261646</v>
      </c>
      <c r="W271" s="94">
        <f>+'CO2'!W271+'abs CO2'!W271+'CH4'!W271*PCG!$C$5+N2O!W271*PCG!$C$6+HFC!W271+PFC!W271+'SF6'!W271</f>
        <v>10.748290167862814</v>
      </c>
      <c r="X271" s="94">
        <f>+'CO2'!X271+'abs CO2'!X271+'CH4'!X271*PCG!$C$5+N2O!X271*PCG!$C$6+HFC!X271+PFC!X271+'SF6'!X271</f>
        <v>8.6283883933946406</v>
      </c>
      <c r="Y271" s="94">
        <f>+'CO2'!Y271+'abs CO2'!Y271+'CH4'!Y271*PCG!$C$5+N2O!Y271*PCG!$C$6+HFC!Y271+PFC!Y271+'SF6'!Y271</f>
        <v>6.8563919602698151</v>
      </c>
      <c r="Z271" s="94">
        <f>+'CO2'!Z271+'abs CO2'!Z271+'CH4'!Z271*PCG!$C$5+N2O!Z271*PCG!$C$6+HFC!Z271+PFC!Z271+'SF6'!Z271</f>
        <v>7.1649149661942468</v>
      </c>
      <c r="AA271" s="94">
        <f>+'CO2'!AA271+'abs CO2'!AA271+'CH4'!AA271*PCG!$C$5+N2O!AA271*PCG!$C$6+HFC!AA271+PFC!AA271+'SF6'!AA271</f>
        <v>7.895423293142299</v>
      </c>
      <c r="AB271" s="94">
        <f>+'CO2'!AB271+'abs CO2'!AB271+'CH4'!AB271*PCG!$C$5+N2O!AB271*PCG!$C$6+HFC!AB271+PFC!AB271+'SF6'!AB271</f>
        <v>8.1181774687110515</v>
      </c>
      <c r="AC271" s="94">
        <f>+'CO2'!AC271+'abs CO2'!AC271+'CH4'!AC271*PCG!$C$5+N2O!AC271*PCG!$C$6+HFC!AC271+PFC!AC271+'SF6'!AC271</f>
        <v>8.5868583006187631</v>
      </c>
      <c r="AD271" s="94">
        <f>+'CO2'!AD271+'abs CO2'!AD271+'CH4'!AD271*PCG!$C$5+N2O!AD271*PCG!$C$6+HFC!AD271+PFC!AD271+'SF6'!AD271</f>
        <v>9.0555391325264782</v>
      </c>
      <c r="AE271" s="94">
        <f>+'CO2'!AE271+'abs CO2'!AE271+'CH4'!AE271*PCG!$C$5+N2O!AE271*PCG!$C$6+HFC!AE271+PFC!AE271+'SF6'!AE271</f>
        <v>9.5242199644341898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1.2860596947899365</v>
      </c>
      <c r="D272" s="33">
        <f t="shared" si="68"/>
        <v>1.3244990546314332</v>
      </c>
      <c r="E272" s="33">
        <f t="shared" si="68"/>
        <v>1.3981841087468541</v>
      </c>
      <c r="F272" s="33">
        <f t="shared" si="68"/>
        <v>1.4237367226733626</v>
      </c>
      <c r="G272" s="33">
        <f t="shared" si="68"/>
        <v>1.4755813441710293</v>
      </c>
      <c r="H272" s="33">
        <f t="shared" si="68"/>
        <v>1.6944212957195219</v>
      </c>
      <c r="I272" s="33">
        <f t="shared" si="68"/>
        <v>1.7911352577418915</v>
      </c>
      <c r="J272" s="33">
        <f t="shared" si="68"/>
        <v>1.9639722186177451</v>
      </c>
      <c r="K272" s="33">
        <f t="shared" si="68"/>
        <v>1.9699656667368122</v>
      </c>
      <c r="L272" s="33">
        <f t="shared" si="68"/>
        <v>2.0099723597572297</v>
      </c>
      <c r="M272" s="33">
        <f t="shared" si="68"/>
        <v>1.9028551607228663</v>
      </c>
      <c r="N272" s="33">
        <f t="shared" si="68"/>
        <v>2.6832363685280476</v>
      </c>
      <c r="O272" s="33">
        <f t="shared" si="68"/>
        <v>2.6274043547207073</v>
      </c>
      <c r="P272" s="33">
        <f t="shared" si="68"/>
        <v>2.4105384107835977</v>
      </c>
      <c r="Q272" s="33">
        <f t="shared" si="68"/>
        <v>2.3050985731416755</v>
      </c>
      <c r="R272" s="33">
        <f t="shared" si="68"/>
        <v>2.2451542835911358</v>
      </c>
      <c r="S272" s="33">
        <f t="shared" si="68"/>
        <v>2.2157846116044415</v>
      </c>
      <c r="T272" s="33">
        <f t="shared" si="68"/>
        <v>2.0394528825301066</v>
      </c>
      <c r="U272" s="33">
        <f t="shared" si="68"/>
        <v>1.9576671707454074</v>
      </c>
      <c r="V272" s="33">
        <f t="shared" si="68"/>
        <v>1.9009487639305944</v>
      </c>
      <c r="W272" s="33">
        <f t="shared" si="68"/>
        <v>1.8805857590304316</v>
      </c>
      <c r="X272" s="33">
        <f t="shared" si="68"/>
        <v>1.8974736264944774</v>
      </c>
      <c r="Y272" s="33">
        <f t="shared" si="68"/>
        <v>2.0642314690452044</v>
      </c>
      <c r="Z272" s="33">
        <f t="shared" si="68"/>
        <v>1.9768331546692</v>
      </c>
      <c r="AA272" s="33">
        <f t="shared" si="68"/>
        <v>1.8974335153946109</v>
      </c>
      <c r="AB272" s="33">
        <f t="shared" si="68"/>
        <v>1.9464855587668031</v>
      </c>
      <c r="AC272" s="33">
        <f t="shared" si="68"/>
        <v>1.9087325325916362</v>
      </c>
      <c r="AD272" s="33">
        <f t="shared" si="68"/>
        <v>1.8341125508210276</v>
      </c>
      <c r="AE272" s="33">
        <f t="shared" si="68"/>
        <v>1.8177285713850218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1.2860596947899365</v>
      </c>
      <c r="D273" s="94">
        <f>+'CO2'!D273+'abs CO2'!D273+'CH4'!D273*PCG!$C$5+N2O!D273*PCG!$C$6+HFC!D273+PFC!D273+'SF6'!D273</f>
        <v>1.3244990546314332</v>
      </c>
      <c r="E273" s="94">
        <f>+'CO2'!E273+'abs CO2'!E273+'CH4'!E273*PCG!$C$5+N2O!E273*PCG!$C$6+HFC!E273+PFC!E273+'SF6'!E273</f>
        <v>1.3981841087468541</v>
      </c>
      <c r="F273" s="94">
        <f>+'CO2'!F273+'abs CO2'!F273+'CH4'!F273*PCG!$C$5+N2O!F273*PCG!$C$6+HFC!F273+PFC!F273+'SF6'!F273</f>
        <v>1.4237367226733626</v>
      </c>
      <c r="G273" s="94">
        <f>+'CO2'!G273+'abs CO2'!G273+'CH4'!G273*PCG!$C$5+N2O!G273*PCG!$C$6+HFC!G273+PFC!G273+'SF6'!G273</f>
        <v>1.4755813441710293</v>
      </c>
      <c r="H273" s="94">
        <f>+'CO2'!H273+'abs CO2'!H273+'CH4'!H273*PCG!$C$5+N2O!H273*PCG!$C$6+HFC!H273+PFC!H273+'SF6'!H273</f>
        <v>1.6944212957195219</v>
      </c>
      <c r="I273" s="94">
        <f>+'CO2'!I273+'abs CO2'!I273+'CH4'!I273*PCG!$C$5+N2O!I273*PCG!$C$6+HFC!I273+PFC!I273+'SF6'!I273</f>
        <v>1.7911352577418915</v>
      </c>
      <c r="J273" s="94">
        <f>+'CO2'!J273+'abs CO2'!J273+'CH4'!J273*PCG!$C$5+N2O!J273*PCG!$C$6+HFC!J273+PFC!J273+'SF6'!J273</f>
        <v>1.9639722186177451</v>
      </c>
      <c r="K273" s="94">
        <f>+'CO2'!K273+'abs CO2'!K273+'CH4'!K273*PCG!$C$5+N2O!K273*PCG!$C$6+HFC!K273+PFC!K273+'SF6'!K273</f>
        <v>1.9699656667368122</v>
      </c>
      <c r="L273" s="94">
        <f>+'CO2'!L273+'abs CO2'!L273+'CH4'!L273*PCG!$C$5+N2O!L273*PCG!$C$6+HFC!L273+PFC!L273+'SF6'!L273</f>
        <v>2.0099723597572297</v>
      </c>
      <c r="M273" s="94">
        <f>+'CO2'!M273+'abs CO2'!M273+'CH4'!M273*PCG!$C$5+N2O!M273*PCG!$C$6+HFC!M273+PFC!M273+'SF6'!M273</f>
        <v>1.9028551607228663</v>
      </c>
      <c r="N273" s="94">
        <f>+'CO2'!N273+'abs CO2'!N273+'CH4'!N273*PCG!$C$5+N2O!N273*PCG!$C$6+HFC!N273+PFC!N273+'SF6'!N273</f>
        <v>2.6832363685280476</v>
      </c>
      <c r="O273" s="94">
        <f>+'CO2'!O273+'abs CO2'!O273+'CH4'!O273*PCG!$C$5+N2O!O273*PCG!$C$6+HFC!O273+PFC!O273+'SF6'!O273</f>
        <v>2.6274043547207073</v>
      </c>
      <c r="P273" s="94">
        <f>+'CO2'!P273+'abs CO2'!P273+'CH4'!P273*PCG!$C$5+N2O!P273*PCG!$C$6+HFC!P273+PFC!P273+'SF6'!P273</f>
        <v>2.4105384107835977</v>
      </c>
      <c r="Q273" s="94">
        <f>+'CO2'!Q273+'abs CO2'!Q273+'CH4'!Q273*PCG!$C$5+N2O!Q273*PCG!$C$6+HFC!Q273+PFC!Q273+'SF6'!Q273</f>
        <v>2.3050985731416755</v>
      </c>
      <c r="R273" s="94">
        <f>+'CO2'!R273+'abs CO2'!R273+'CH4'!R273*PCG!$C$5+N2O!R273*PCG!$C$6+HFC!R273+PFC!R273+'SF6'!R273</f>
        <v>2.2451542835911358</v>
      </c>
      <c r="S273" s="94">
        <f>+'CO2'!S273+'abs CO2'!S273+'CH4'!S273*PCG!$C$5+N2O!S273*PCG!$C$6+HFC!S273+PFC!S273+'SF6'!S273</f>
        <v>2.2157846116044415</v>
      </c>
      <c r="T273" s="94">
        <f>+'CO2'!T273+'abs CO2'!T273+'CH4'!T273*PCG!$C$5+N2O!T273*PCG!$C$6+HFC!T273+PFC!T273+'SF6'!T273</f>
        <v>2.0394528825301066</v>
      </c>
      <c r="U273" s="94">
        <f>+'CO2'!U273+'abs CO2'!U273+'CH4'!U273*PCG!$C$5+N2O!U273*PCG!$C$6+HFC!U273+PFC!U273+'SF6'!U273</f>
        <v>1.9576671707454074</v>
      </c>
      <c r="V273" s="94">
        <f>+'CO2'!V273+'abs CO2'!V273+'CH4'!V273*PCG!$C$5+N2O!V273*PCG!$C$6+HFC!V273+PFC!V273+'SF6'!V273</f>
        <v>1.9009487639305944</v>
      </c>
      <c r="W273" s="94">
        <f>+'CO2'!W273+'abs CO2'!W273+'CH4'!W273*PCG!$C$5+N2O!W273*PCG!$C$6+HFC!W273+PFC!W273+'SF6'!W273</f>
        <v>1.8805857590304316</v>
      </c>
      <c r="X273" s="94">
        <f>+'CO2'!X273+'abs CO2'!X273+'CH4'!X273*PCG!$C$5+N2O!X273*PCG!$C$6+HFC!X273+PFC!X273+'SF6'!X273</f>
        <v>1.8974736264944774</v>
      </c>
      <c r="Y273" s="94">
        <f>+'CO2'!Y273+'abs CO2'!Y273+'CH4'!Y273*PCG!$C$5+N2O!Y273*PCG!$C$6+HFC!Y273+PFC!Y273+'SF6'!Y273</f>
        <v>2.0642314690452044</v>
      </c>
      <c r="Z273" s="94">
        <f>+'CO2'!Z273+'abs CO2'!Z273+'CH4'!Z273*PCG!$C$5+N2O!Z273*PCG!$C$6+HFC!Z273+PFC!Z273+'SF6'!Z273</f>
        <v>1.9768331546692</v>
      </c>
      <c r="AA273" s="94">
        <f>+'CO2'!AA273+'abs CO2'!AA273+'CH4'!AA273*PCG!$C$5+N2O!AA273*PCG!$C$6+HFC!AA273+PFC!AA273+'SF6'!AA273</f>
        <v>1.8974335153946109</v>
      </c>
      <c r="AB273" s="94">
        <f>+'CO2'!AB273+'abs CO2'!AB273+'CH4'!AB273*PCG!$C$5+N2O!AB273*PCG!$C$6+HFC!AB273+PFC!AB273+'SF6'!AB273</f>
        <v>1.9464855587668031</v>
      </c>
      <c r="AC273" s="94">
        <f>+'CO2'!AC273+'abs CO2'!AC273+'CH4'!AC273*PCG!$C$5+N2O!AC273*PCG!$C$6+HFC!AC273+PFC!AC273+'SF6'!AC273</f>
        <v>1.9087325325916362</v>
      </c>
      <c r="AD273" s="94">
        <f>+'CO2'!AD273+'abs CO2'!AD273+'CH4'!AD273*PCG!$C$5+N2O!AD273*PCG!$C$6+HFC!AD273+PFC!AD273+'SF6'!AD273</f>
        <v>1.8341125508210276</v>
      </c>
      <c r="AE273" s="94">
        <f>+'CO2'!AE273+'abs CO2'!AE273+'CH4'!AE273*PCG!$C$5+N2O!AE273*PCG!$C$6+HFC!AE273+PFC!AE273+'SF6'!AE273</f>
        <v>1.8177285713850218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21.812794163972981</v>
      </c>
      <c r="D276" s="94">
        <f>+'CO2'!D276+'abs CO2'!D276+'CH4'!D276*PCG!$C$5+N2O!D276*PCG!$C$6+HFC!D276+PFC!D276+'SF6'!D276</f>
        <v>21.911703900718962</v>
      </c>
      <c r="E276" s="94">
        <f>+'CO2'!E276+'abs CO2'!E276+'CH4'!E276*PCG!$C$5+N2O!E276*PCG!$C$6+HFC!E276+PFC!E276+'SF6'!E276</f>
        <v>22.321195435131671</v>
      </c>
      <c r="F276" s="94">
        <f>+'CO2'!F276+'abs CO2'!F276+'CH4'!F276*PCG!$C$5+N2O!F276*PCG!$C$6+HFC!F276+PFC!F276+'SF6'!F276</f>
        <v>22.76063473358635</v>
      </c>
      <c r="G276" s="94">
        <f>+'CO2'!G276+'abs CO2'!G276+'CH4'!G276*PCG!$C$5+N2O!G276*PCG!$C$6+HFC!G276+PFC!G276+'SF6'!G276</f>
        <v>23.172571424728428</v>
      </c>
      <c r="H276" s="94">
        <f>+'CO2'!H276+'abs CO2'!H276+'CH4'!H276*PCG!$C$5+N2O!H276*PCG!$C$6+HFC!H276+PFC!H276+'SF6'!H276</f>
        <v>23.113648899026153</v>
      </c>
      <c r="I276" s="94">
        <f>+'CO2'!I276+'abs CO2'!I276+'CH4'!I276*PCG!$C$5+N2O!I276*PCG!$C$6+HFC!I276+PFC!I276+'SF6'!I276</f>
        <v>23.227467767260059</v>
      </c>
      <c r="J276" s="94">
        <f>+'CO2'!J276+'abs CO2'!J276+'CH4'!J276*PCG!$C$5+N2O!J276*PCG!$C$6+HFC!J276+PFC!J276+'SF6'!J276</f>
        <v>24.222193572662725</v>
      </c>
      <c r="K276" s="94">
        <f>+'CO2'!K276+'abs CO2'!K276+'CH4'!K276*PCG!$C$5+N2O!K276*PCG!$C$6+HFC!K276+PFC!K276+'SF6'!K276</f>
        <v>23.574711525275092</v>
      </c>
      <c r="L276" s="94">
        <f>+'CO2'!L276+'abs CO2'!L276+'CH4'!L276*PCG!$C$5+N2O!L276*PCG!$C$6+HFC!L276+PFC!L276+'SF6'!L276</f>
        <v>22.916842791122338</v>
      </c>
      <c r="M276" s="94">
        <f>+'CO2'!M276+'abs CO2'!M276+'CH4'!M276*PCG!$C$5+N2O!M276*PCG!$C$6+HFC!M276+PFC!M276+'SF6'!M276</f>
        <v>22.266300246263352</v>
      </c>
      <c r="N276" s="94">
        <f>+'CO2'!N276+'abs CO2'!N276+'CH4'!N276*PCG!$C$5+N2O!N276*PCG!$C$6+HFC!N276+PFC!N276+'SF6'!N276</f>
        <v>21.071894696273059</v>
      </c>
      <c r="O276" s="94">
        <f>+'CO2'!O276+'abs CO2'!O276+'CH4'!O276*PCG!$C$5+N2O!O276*PCG!$C$6+HFC!O276+PFC!O276+'SF6'!O276</f>
        <v>20.484039255443509</v>
      </c>
      <c r="P276" s="94">
        <f>+'CO2'!P276+'abs CO2'!P276+'CH4'!P276*PCG!$C$5+N2O!P276*PCG!$C$6+HFC!P276+PFC!P276+'SF6'!P276</f>
        <v>19.883847492252517</v>
      </c>
      <c r="Q276" s="94">
        <f>+'CO2'!Q276+'abs CO2'!Q276+'CH4'!Q276*PCG!$C$5+N2O!Q276*PCG!$C$6+HFC!Q276+PFC!Q276+'SF6'!Q276</f>
        <v>19.293326672630482</v>
      </c>
      <c r="R276" s="94">
        <f>+'CO2'!R276+'abs CO2'!R276+'CH4'!R276*PCG!$C$5+N2O!R276*PCG!$C$6+HFC!R276+PFC!R276+'SF6'!R276</f>
        <v>18.701761893581853</v>
      </c>
      <c r="S276" s="94">
        <f>+'CO2'!S276+'abs CO2'!S276+'CH4'!S276*PCG!$C$5+N2O!S276*PCG!$C$6+HFC!S276+PFC!S276+'SF6'!S276</f>
        <v>18.078729767624989</v>
      </c>
      <c r="T276" s="94">
        <f>+'CO2'!T276+'abs CO2'!T276+'CH4'!T276*PCG!$C$5+N2O!T276*PCG!$C$6+HFC!T276+PFC!T276+'SF6'!T276</f>
        <v>17.46688079138697</v>
      </c>
      <c r="U276" s="94">
        <f>+'CO2'!U276+'abs CO2'!U276+'CH4'!U276*PCG!$C$5+N2O!U276*PCG!$C$6+HFC!U276+PFC!U276+'SF6'!U276</f>
        <v>16.215201416460232</v>
      </c>
      <c r="V276" s="94">
        <f>+'CO2'!V276+'abs CO2'!V276+'CH4'!V276*PCG!$C$5+N2O!V276*PCG!$C$6+HFC!V276+PFC!V276+'SF6'!V276</f>
        <v>14.968161115719051</v>
      </c>
      <c r="W276" s="94">
        <f>+'CO2'!W276+'abs CO2'!W276+'CH4'!W276*PCG!$C$5+N2O!W276*PCG!$C$6+HFC!W276+PFC!W276+'SF6'!W276</f>
        <v>13.726066512360454</v>
      </c>
      <c r="X276" s="94">
        <f>+'CO2'!X276+'abs CO2'!X276+'CH4'!X276*PCG!$C$5+N2O!X276*PCG!$C$6+HFC!X276+PFC!X276+'SF6'!X276</f>
        <v>12.368470622346862</v>
      </c>
      <c r="Y276" s="94">
        <f>+'CO2'!Y276+'abs CO2'!Y276+'CH4'!Y276*PCG!$C$5+N2O!Y276*PCG!$C$6+HFC!Y276+PFC!Y276+'SF6'!Y276</f>
        <v>13.020145080165944</v>
      </c>
      <c r="Z276" s="94">
        <f>+'CO2'!Z276+'abs CO2'!Z276+'CH4'!Z276*PCG!$C$5+N2O!Z276*PCG!$C$6+HFC!Z276+PFC!Z276+'SF6'!Z276</f>
        <v>13.658250898267333</v>
      </c>
      <c r="AA276" s="94">
        <f>+'CO2'!AA276+'abs CO2'!AA276+'CH4'!AA276*PCG!$C$5+N2O!AA276*PCG!$C$6+HFC!AA276+PFC!AA276+'SF6'!AA276</f>
        <v>13.598360774511164</v>
      </c>
      <c r="AB276" s="94">
        <f>+'CO2'!AB276+'abs CO2'!AB276+'CH4'!AB276*PCG!$C$5+N2O!AB276*PCG!$C$6+HFC!AB276+PFC!AB276+'SF6'!AB276</f>
        <v>13.547071952426846</v>
      </c>
      <c r="AC276" s="94">
        <f>+'CO2'!AC276+'abs CO2'!AC276+'CH4'!AC276*PCG!$C$5+N2O!AC276*PCG!$C$6+HFC!AC276+PFC!AC276+'SF6'!AC276</f>
        <v>11.647377073402607</v>
      </c>
      <c r="AD276" s="94">
        <f>+'CO2'!AD276+'abs CO2'!AD276+'CH4'!AD276*PCG!$C$5+N2O!AD276*PCG!$C$6+HFC!AD276+PFC!AD276+'SF6'!AD276</f>
        <v>9.7597291776554389</v>
      </c>
      <c r="AE276" s="94">
        <f>+'CO2'!AE276+'abs CO2'!AE276+'CH4'!AE276*PCG!$C$5+N2O!AE276*PCG!$C$6+HFC!AE276+PFC!AE276+'SF6'!AE276</f>
        <v>7.8730203163495123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42.823194485494426</v>
      </c>
      <c r="D277" s="33">
        <f t="shared" si="69"/>
        <v>42.433935011626772</v>
      </c>
      <c r="E277" s="33">
        <f t="shared" si="69"/>
        <v>44.16124153996136</v>
      </c>
      <c r="F277" s="33">
        <f t="shared" si="69"/>
        <v>46.035456380070613</v>
      </c>
      <c r="G277" s="33">
        <f t="shared" si="69"/>
        <v>46.707399296119377</v>
      </c>
      <c r="H277" s="33">
        <f t="shared" si="69"/>
        <v>48.390171021899036</v>
      </c>
      <c r="I277" s="33">
        <f t="shared" si="69"/>
        <v>50.039404096171808</v>
      </c>
      <c r="J277" s="33">
        <f t="shared" si="69"/>
        <v>50.700643240037813</v>
      </c>
      <c r="K277" s="33">
        <f t="shared" si="69"/>
        <v>49.646659301236078</v>
      </c>
      <c r="L277" s="33">
        <f t="shared" si="69"/>
        <v>50.096652521441278</v>
      </c>
      <c r="M277" s="33">
        <f t="shared" si="69"/>
        <v>46.953955594627303</v>
      </c>
      <c r="N277" s="33">
        <f t="shared" si="69"/>
        <v>47.95222470087851</v>
      </c>
      <c r="O277" s="33">
        <f t="shared" si="69"/>
        <v>48.601019873812142</v>
      </c>
      <c r="P277" s="33">
        <f t="shared" si="69"/>
        <v>45.291789907512616</v>
      </c>
      <c r="Q277" s="33">
        <f t="shared" si="69"/>
        <v>49.119489230149561</v>
      </c>
      <c r="R277" s="33">
        <f t="shared" si="69"/>
        <v>45.560946676601972</v>
      </c>
      <c r="S277" s="33">
        <f t="shared" si="69"/>
        <v>46.009168631452319</v>
      </c>
      <c r="T277" s="33">
        <f t="shared" si="69"/>
        <v>47.884860062998307</v>
      </c>
      <c r="U277" s="33">
        <f t="shared" si="69"/>
        <v>48.766181481801567</v>
      </c>
      <c r="V277" s="33">
        <f t="shared" si="69"/>
        <v>48.508471771125933</v>
      </c>
      <c r="W277" s="33">
        <f t="shared" si="69"/>
        <v>47.129745490416248</v>
      </c>
      <c r="X277" s="33">
        <f t="shared" si="69"/>
        <v>41.458328214563899</v>
      </c>
      <c r="Y277" s="33">
        <f t="shared" si="69"/>
        <v>38.592056567301753</v>
      </c>
      <c r="Z277" s="33">
        <f t="shared" si="69"/>
        <v>40.73941091482628</v>
      </c>
      <c r="AA277" s="33">
        <f t="shared" si="69"/>
        <v>42.552963070068557</v>
      </c>
      <c r="AB277" s="33">
        <f t="shared" si="69"/>
        <v>42.991600381176184</v>
      </c>
      <c r="AC277" s="33">
        <f t="shared" si="69"/>
        <v>42.486336067329432</v>
      </c>
      <c r="AD277" s="33">
        <f t="shared" si="69"/>
        <v>41.165636945798028</v>
      </c>
      <c r="AE277" s="33">
        <f t="shared" si="69"/>
        <v>40.164145276213191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12.084458004838343</v>
      </c>
      <c r="D278" s="94">
        <f>+'CO2'!D278+'abs CO2'!D278+'CH4'!D278*PCG!$C$5+N2O!D278*PCG!$C$6+HFC!D278+PFC!D278+'SF6'!D278</f>
        <v>11.556264006289277</v>
      </c>
      <c r="E278" s="94">
        <f>+'CO2'!E278+'abs CO2'!E278+'CH4'!E278*PCG!$C$5+N2O!E278*PCG!$C$6+HFC!E278+PFC!E278+'SF6'!E278</f>
        <v>12.761427031819068</v>
      </c>
      <c r="F278" s="94">
        <f>+'CO2'!F278+'abs CO2'!F278+'CH4'!F278*PCG!$C$5+N2O!F278*PCG!$C$6+HFC!F278+PFC!F278+'SF6'!F278</f>
        <v>14.314523374570895</v>
      </c>
      <c r="G278" s="94">
        <f>+'CO2'!G278+'abs CO2'!G278+'CH4'!G278*PCG!$C$5+N2O!G278*PCG!$C$6+HFC!G278+PFC!G278+'SF6'!G278</f>
        <v>14.33043334393739</v>
      </c>
      <c r="H278" s="94">
        <f>+'CO2'!H278+'abs CO2'!H278+'CH4'!H278*PCG!$C$5+N2O!H278*PCG!$C$6+HFC!H278+PFC!H278+'SF6'!H278</f>
        <v>15.776845599957543</v>
      </c>
      <c r="I278" s="94">
        <f>+'CO2'!I278+'abs CO2'!I278+'CH4'!I278*PCG!$C$5+N2O!I278*PCG!$C$6+HFC!I278+PFC!I278+'SF6'!I278</f>
        <v>16.412712452679127</v>
      </c>
      <c r="J278" s="94">
        <f>+'CO2'!J278+'abs CO2'!J278+'CH4'!J278*PCG!$C$5+N2O!J278*PCG!$C$6+HFC!J278+PFC!J278+'SF6'!J278</f>
        <v>16.170319952577287</v>
      </c>
      <c r="K278" s="94">
        <f>+'CO2'!K278+'abs CO2'!K278+'CH4'!K278*PCG!$C$5+N2O!K278*PCG!$C$6+HFC!K278+PFC!K278+'SF6'!K278</f>
        <v>15.696232614113276</v>
      </c>
      <c r="L278" s="94">
        <f>+'CO2'!L278+'abs CO2'!L278+'CH4'!L278*PCG!$C$5+N2O!L278*PCG!$C$6+HFC!L278+PFC!L278+'SF6'!L278</f>
        <v>17.178609292343143</v>
      </c>
      <c r="M278" s="94">
        <f>+'CO2'!M278+'abs CO2'!M278+'CH4'!M278*PCG!$C$5+N2O!M278*PCG!$C$6+HFC!M278+PFC!M278+'SF6'!M278</f>
        <v>14.786907072858043</v>
      </c>
      <c r="N278" s="94">
        <f>+'CO2'!N278+'abs CO2'!N278+'CH4'!N278*PCG!$C$5+N2O!N278*PCG!$C$6+HFC!N278+PFC!N278+'SF6'!N278</f>
        <v>15.885464265038555</v>
      </c>
      <c r="O278" s="94">
        <f>+'CO2'!O278+'abs CO2'!O278+'CH4'!O278*PCG!$C$5+N2O!O278*PCG!$C$6+HFC!O278+PFC!O278+'SF6'!O278</f>
        <v>17.397204378344988</v>
      </c>
      <c r="P278" s="94">
        <f>+'CO2'!P278+'abs CO2'!P278+'CH4'!P278*PCG!$C$5+N2O!P278*PCG!$C$6+HFC!P278+PFC!P278+'SF6'!P278</f>
        <v>14.891919692324558</v>
      </c>
      <c r="Q278" s="94">
        <f>+'CO2'!Q278+'abs CO2'!Q278+'CH4'!Q278*PCG!$C$5+N2O!Q278*PCG!$C$6+HFC!Q278+PFC!Q278+'SF6'!Q278</f>
        <v>19.231570230342346</v>
      </c>
      <c r="R278" s="94">
        <f>+'CO2'!R278+'abs CO2'!R278+'CH4'!R278*PCG!$C$5+N2O!R278*PCG!$C$6+HFC!R278+PFC!R278+'SF6'!R278</f>
        <v>16.393809125733956</v>
      </c>
      <c r="S278" s="94">
        <f>+'CO2'!S278+'abs CO2'!S278+'CH4'!S278*PCG!$C$5+N2O!S278*PCG!$C$6+HFC!S278+PFC!S278+'SF6'!S278</f>
        <v>17.765536314181752</v>
      </c>
      <c r="T278" s="94">
        <f>+'CO2'!T278+'abs CO2'!T278+'CH4'!T278*PCG!$C$5+N2O!T278*PCG!$C$6+HFC!T278+PFC!T278+'SF6'!T278</f>
        <v>20.642717226849616</v>
      </c>
      <c r="U278" s="94">
        <f>+'CO2'!U278+'abs CO2'!U278+'CH4'!U278*PCG!$C$5+N2O!U278*PCG!$C$6+HFC!U278+PFC!U278+'SF6'!U278</f>
        <v>23.008334637514192</v>
      </c>
      <c r="V278" s="94">
        <f>+'CO2'!V278+'abs CO2'!V278+'CH4'!V278*PCG!$C$5+N2O!V278*PCG!$C$6+HFC!V278+PFC!V278+'SF6'!V278</f>
        <v>24.274180361838702</v>
      </c>
      <c r="W278" s="94">
        <f>+'CO2'!W278+'abs CO2'!W278+'CH4'!W278*PCG!$C$5+N2O!W278*PCG!$C$6+HFC!W278+PFC!W278+'SF6'!W278</f>
        <v>24.183652877691323</v>
      </c>
      <c r="X278" s="94">
        <f>+'CO2'!X278+'abs CO2'!X278+'CH4'!X278*PCG!$C$5+N2O!X278*PCG!$C$6+HFC!X278+PFC!X278+'SF6'!X278</f>
        <v>19.413873885137935</v>
      </c>
      <c r="Y278" s="94">
        <f>+'CO2'!Y278+'abs CO2'!Y278+'CH4'!Y278*PCG!$C$5+N2O!Y278*PCG!$C$6+HFC!Y278+PFC!Y278+'SF6'!Y278</f>
        <v>15.426881910607081</v>
      </c>
      <c r="Z278" s="94">
        <f>+'CO2'!Z278+'abs CO2'!Z278+'CH4'!Z278*PCG!$C$5+N2O!Z278*PCG!$C$6+HFC!Z278+PFC!Z278+'SF6'!Z278</f>
        <v>16.121058673937053</v>
      </c>
      <c r="AA278" s="94">
        <f>+'CO2'!AA278+'abs CO2'!AA278+'CH4'!AA278*PCG!$C$5+N2O!AA278*PCG!$C$6+HFC!AA278+PFC!AA278+'SF6'!AA278</f>
        <v>17.76470240957017</v>
      </c>
      <c r="AB278" s="94">
        <f>+'CO2'!AB278+'abs CO2'!AB278+'CH4'!AB278*PCG!$C$5+N2O!AB278*PCG!$C$6+HFC!AB278+PFC!AB278+'SF6'!AB278</f>
        <v>18.265899304599866</v>
      </c>
      <c r="AC278" s="94">
        <f>+'CO2'!AC278+'abs CO2'!AC278+'CH4'!AC278*PCG!$C$5+N2O!AC278*PCG!$C$6+HFC!AC278+PFC!AC278+'SF6'!AC278</f>
        <v>19.320431176392216</v>
      </c>
      <c r="AD278" s="94">
        <f>+'CO2'!AD278+'abs CO2'!AD278+'CH4'!AD278*PCG!$C$5+N2O!AD278*PCG!$C$6+HFC!AD278+PFC!AD278+'SF6'!AD278</f>
        <v>20.374963048184572</v>
      </c>
      <c r="AE278" s="94">
        <f>+'CO2'!AE278+'abs CO2'!AE278+'CH4'!AE278*PCG!$C$5+N2O!AE278*PCG!$C$6+HFC!AE278+PFC!AE278+'SF6'!AE278</f>
        <v>21.429494919976925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1.4468171566386785</v>
      </c>
      <c r="D279" s="33">
        <f t="shared" si="70"/>
        <v>1.4900614364603628</v>
      </c>
      <c r="E279" s="33">
        <f t="shared" si="70"/>
        <v>1.5729571223402108</v>
      </c>
      <c r="F279" s="33">
        <f t="shared" si="70"/>
        <v>1.6017038130075325</v>
      </c>
      <c r="G279" s="33">
        <f t="shared" si="70"/>
        <v>1.6600290121924075</v>
      </c>
      <c r="H279" s="33">
        <f t="shared" si="70"/>
        <v>1.9062239576844615</v>
      </c>
      <c r="I279" s="33">
        <f t="shared" si="70"/>
        <v>2.0150271649596276</v>
      </c>
      <c r="J279" s="33">
        <f t="shared" si="70"/>
        <v>2.2094687459449629</v>
      </c>
      <c r="K279" s="33">
        <f t="shared" si="70"/>
        <v>2.2162113750789127</v>
      </c>
      <c r="L279" s="33">
        <f t="shared" si="70"/>
        <v>2.2612189047268831</v>
      </c>
      <c r="M279" s="33">
        <f t="shared" si="70"/>
        <v>2.140712055813224</v>
      </c>
      <c r="N279" s="33">
        <f t="shared" si="70"/>
        <v>3.0186409145940538</v>
      </c>
      <c r="O279" s="33">
        <f t="shared" si="70"/>
        <v>2.9558298990607956</v>
      </c>
      <c r="P279" s="33">
        <f t="shared" si="70"/>
        <v>2.7118557121315474</v>
      </c>
      <c r="Q279" s="33">
        <f t="shared" si="70"/>
        <v>2.5932358947843848</v>
      </c>
      <c r="R279" s="33">
        <f t="shared" si="70"/>
        <v>2.5257985690400266</v>
      </c>
      <c r="S279" s="33">
        <f t="shared" si="70"/>
        <v>2.4927576880549953</v>
      </c>
      <c r="T279" s="33">
        <f t="shared" si="70"/>
        <v>2.2943844928463699</v>
      </c>
      <c r="U279" s="33">
        <f t="shared" si="70"/>
        <v>2.2023755670885827</v>
      </c>
      <c r="V279" s="33">
        <f t="shared" si="70"/>
        <v>2.1385673594219186</v>
      </c>
      <c r="W279" s="33">
        <f t="shared" si="70"/>
        <v>2.1156589789092348</v>
      </c>
      <c r="X279" s="33">
        <f t="shared" si="70"/>
        <v>2.1346578298062866</v>
      </c>
      <c r="Y279" s="33">
        <f t="shared" si="70"/>
        <v>2.3222604026758549</v>
      </c>
      <c r="Z279" s="33">
        <f t="shared" si="70"/>
        <v>2.2239372990028494</v>
      </c>
      <c r="AA279" s="33">
        <f t="shared" si="70"/>
        <v>2.1346127048189367</v>
      </c>
      <c r="AB279" s="33">
        <f t="shared" si="70"/>
        <v>2.1897962536126538</v>
      </c>
      <c r="AC279" s="33">
        <f t="shared" si="70"/>
        <v>2.1473240991655902</v>
      </c>
      <c r="AD279" s="33">
        <f t="shared" si="70"/>
        <v>2.0633766196736554</v>
      </c>
      <c r="AE279" s="33">
        <f t="shared" si="70"/>
        <v>2.0449446428081495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1.4468171566386785</v>
      </c>
      <c r="D280" s="94">
        <f>+'CO2'!D280+'abs CO2'!D280+'CH4'!D280*PCG!$C$5+N2O!D280*PCG!$C$6+HFC!D280+PFC!D280+'SF6'!D280</f>
        <v>1.4900614364603628</v>
      </c>
      <c r="E280" s="94">
        <f>+'CO2'!E280+'abs CO2'!E280+'CH4'!E280*PCG!$C$5+N2O!E280*PCG!$C$6+HFC!E280+PFC!E280+'SF6'!E280</f>
        <v>1.5729571223402108</v>
      </c>
      <c r="F280" s="94">
        <f>+'CO2'!F280+'abs CO2'!F280+'CH4'!F280*PCG!$C$5+N2O!F280*PCG!$C$6+HFC!F280+PFC!F280+'SF6'!F280</f>
        <v>1.6017038130075325</v>
      </c>
      <c r="G280" s="94">
        <f>+'CO2'!G280+'abs CO2'!G280+'CH4'!G280*PCG!$C$5+N2O!G280*PCG!$C$6+HFC!G280+PFC!G280+'SF6'!G280</f>
        <v>1.6600290121924075</v>
      </c>
      <c r="H280" s="94">
        <f>+'CO2'!H280+'abs CO2'!H280+'CH4'!H280*PCG!$C$5+N2O!H280*PCG!$C$6+HFC!H280+PFC!H280+'SF6'!H280</f>
        <v>1.9062239576844615</v>
      </c>
      <c r="I280" s="94">
        <f>+'CO2'!I280+'abs CO2'!I280+'CH4'!I280*PCG!$C$5+N2O!I280*PCG!$C$6+HFC!I280+PFC!I280+'SF6'!I280</f>
        <v>2.0150271649596276</v>
      </c>
      <c r="J280" s="94">
        <f>+'CO2'!J280+'abs CO2'!J280+'CH4'!J280*PCG!$C$5+N2O!J280*PCG!$C$6+HFC!J280+PFC!J280+'SF6'!J280</f>
        <v>2.2094687459449629</v>
      </c>
      <c r="K280" s="94">
        <f>+'CO2'!K280+'abs CO2'!K280+'CH4'!K280*PCG!$C$5+N2O!K280*PCG!$C$6+HFC!K280+PFC!K280+'SF6'!K280</f>
        <v>2.2162113750789127</v>
      </c>
      <c r="L280" s="94">
        <f>+'CO2'!L280+'abs CO2'!L280+'CH4'!L280*PCG!$C$5+N2O!L280*PCG!$C$6+HFC!L280+PFC!L280+'SF6'!L280</f>
        <v>2.2612189047268831</v>
      </c>
      <c r="M280" s="94">
        <f>+'CO2'!M280+'abs CO2'!M280+'CH4'!M280*PCG!$C$5+N2O!M280*PCG!$C$6+HFC!M280+PFC!M280+'SF6'!M280</f>
        <v>2.140712055813224</v>
      </c>
      <c r="N280" s="94">
        <f>+'CO2'!N280+'abs CO2'!N280+'CH4'!N280*PCG!$C$5+N2O!N280*PCG!$C$6+HFC!N280+PFC!N280+'SF6'!N280</f>
        <v>3.0186409145940538</v>
      </c>
      <c r="O280" s="94">
        <f>+'CO2'!O280+'abs CO2'!O280+'CH4'!O280*PCG!$C$5+N2O!O280*PCG!$C$6+HFC!O280+PFC!O280+'SF6'!O280</f>
        <v>2.9558298990607956</v>
      </c>
      <c r="P280" s="94">
        <f>+'CO2'!P280+'abs CO2'!P280+'CH4'!P280*PCG!$C$5+N2O!P280*PCG!$C$6+HFC!P280+PFC!P280+'SF6'!P280</f>
        <v>2.7118557121315474</v>
      </c>
      <c r="Q280" s="94">
        <f>+'CO2'!Q280+'abs CO2'!Q280+'CH4'!Q280*PCG!$C$5+N2O!Q280*PCG!$C$6+HFC!Q280+PFC!Q280+'SF6'!Q280</f>
        <v>2.5932358947843848</v>
      </c>
      <c r="R280" s="94">
        <f>+'CO2'!R280+'abs CO2'!R280+'CH4'!R280*PCG!$C$5+N2O!R280*PCG!$C$6+HFC!R280+PFC!R280+'SF6'!R280</f>
        <v>2.5257985690400266</v>
      </c>
      <c r="S280" s="94">
        <f>+'CO2'!S280+'abs CO2'!S280+'CH4'!S280*PCG!$C$5+N2O!S280*PCG!$C$6+HFC!S280+PFC!S280+'SF6'!S280</f>
        <v>2.4927576880549953</v>
      </c>
      <c r="T280" s="94">
        <f>+'CO2'!T280+'abs CO2'!T280+'CH4'!T280*PCG!$C$5+N2O!T280*PCG!$C$6+HFC!T280+PFC!T280+'SF6'!T280</f>
        <v>2.2943844928463699</v>
      </c>
      <c r="U280" s="94">
        <f>+'CO2'!U280+'abs CO2'!U280+'CH4'!U280*PCG!$C$5+N2O!U280*PCG!$C$6+HFC!U280+PFC!U280+'SF6'!U280</f>
        <v>2.2023755670885827</v>
      </c>
      <c r="V280" s="94">
        <f>+'CO2'!V280+'abs CO2'!V280+'CH4'!V280*PCG!$C$5+N2O!V280*PCG!$C$6+HFC!V280+PFC!V280+'SF6'!V280</f>
        <v>2.1385673594219186</v>
      </c>
      <c r="W280" s="94">
        <f>+'CO2'!W280+'abs CO2'!W280+'CH4'!W280*PCG!$C$5+N2O!W280*PCG!$C$6+HFC!W280+PFC!W280+'SF6'!W280</f>
        <v>2.1156589789092348</v>
      </c>
      <c r="X280" s="94">
        <f>+'CO2'!X280+'abs CO2'!X280+'CH4'!X280*PCG!$C$5+N2O!X280*PCG!$C$6+HFC!X280+PFC!X280+'SF6'!X280</f>
        <v>2.1346578298062866</v>
      </c>
      <c r="Y280" s="94">
        <f>+'CO2'!Y280+'abs CO2'!Y280+'CH4'!Y280*PCG!$C$5+N2O!Y280*PCG!$C$6+HFC!Y280+PFC!Y280+'SF6'!Y280</f>
        <v>2.3222604026758549</v>
      </c>
      <c r="Z280" s="94">
        <f>+'CO2'!Z280+'abs CO2'!Z280+'CH4'!Z280*PCG!$C$5+N2O!Z280*PCG!$C$6+HFC!Z280+PFC!Z280+'SF6'!Z280</f>
        <v>2.2239372990028494</v>
      </c>
      <c r="AA280" s="94">
        <f>+'CO2'!AA280+'abs CO2'!AA280+'CH4'!AA280*PCG!$C$5+N2O!AA280*PCG!$C$6+HFC!AA280+PFC!AA280+'SF6'!AA280</f>
        <v>2.1346127048189367</v>
      </c>
      <c r="AB280" s="94">
        <f>+'CO2'!AB280+'abs CO2'!AB280+'CH4'!AB280*PCG!$C$5+N2O!AB280*PCG!$C$6+HFC!AB280+PFC!AB280+'SF6'!AB280</f>
        <v>2.1897962536126538</v>
      </c>
      <c r="AC280" s="94">
        <f>+'CO2'!AC280+'abs CO2'!AC280+'CH4'!AC280*PCG!$C$5+N2O!AC280*PCG!$C$6+HFC!AC280+PFC!AC280+'SF6'!AC280</f>
        <v>2.1473240991655902</v>
      </c>
      <c r="AD280" s="94">
        <f>+'CO2'!AD280+'abs CO2'!AD280+'CH4'!AD280*PCG!$C$5+N2O!AD280*PCG!$C$6+HFC!AD280+PFC!AD280+'SF6'!AD280</f>
        <v>2.0633766196736554</v>
      </c>
      <c r="AE280" s="94">
        <f>+'CO2'!AE280+'abs CO2'!AE280+'CH4'!AE280*PCG!$C$5+N2O!AE280*PCG!$C$6+HFC!AE280+PFC!AE280+'SF6'!AE280</f>
        <v>2.0449446428081495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24.539393434469609</v>
      </c>
      <c r="D283" s="94">
        <f>+'CO2'!D283+'abs CO2'!D283+'CH4'!D283*PCG!$C$5+N2O!D283*PCG!$C$6+HFC!D283+PFC!D283+'SF6'!D283</f>
        <v>24.65066688830882</v>
      </c>
      <c r="E283" s="94">
        <f>+'CO2'!E283+'abs CO2'!E283+'CH4'!E283*PCG!$C$5+N2O!E283*PCG!$C$6+HFC!E283+PFC!E283+'SF6'!E283</f>
        <v>25.111344864523129</v>
      </c>
      <c r="F283" s="94">
        <f>+'CO2'!F283+'abs CO2'!F283+'CH4'!F283*PCG!$C$5+N2O!F283*PCG!$C$6+HFC!F283+PFC!F283+'SF6'!F283</f>
        <v>25.605714075284649</v>
      </c>
      <c r="G283" s="94">
        <f>+'CO2'!G283+'abs CO2'!G283+'CH4'!G283*PCG!$C$5+N2O!G283*PCG!$C$6+HFC!G283+PFC!G283+'SF6'!G283</f>
        <v>26.069142852819471</v>
      </c>
      <c r="H283" s="94">
        <f>+'CO2'!H283+'abs CO2'!H283+'CH4'!H283*PCG!$C$5+N2O!H283*PCG!$C$6+HFC!H283+PFC!H283+'SF6'!H283</f>
        <v>26.002855011404421</v>
      </c>
      <c r="I283" s="94">
        <f>+'CO2'!I283+'abs CO2'!I283+'CH4'!I283*PCG!$C$5+N2O!I283*PCG!$C$6+HFC!I283+PFC!I283+'SF6'!I283</f>
        <v>26.130901238167567</v>
      </c>
      <c r="J283" s="94">
        <f>+'CO2'!J283+'abs CO2'!J283+'CH4'!J283*PCG!$C$5+N2O!J283*PCG!$C$6+HFC!J283+PFC!J283+'SF6'!J283</f>
        <v>27.249967769245565</v>
      </c>
      <c r="K283" s="94">
        <f>+'CO2'!K283+'abs CO2'!K283+'CH4'!K283*PCG!$C$5+N2O!K283*PCG!$C$6+HFC!K283+PFC!K283+'SF6'!K283</f>
        <v>26.521550465934471</v>
      </c>
      <c r="L283" s="94">
        <f>+'CO2'!L283+'abs CO2'!L283+'CH4'!L283*PCG!$C$5+N2O!L283*PCG!$C$6+HFC!L283+PFC!L283+'SF6'!L283</f>
        <v>25.781448140012625</v>
      </c>
      <c r="M283" s="94">
        <f>+'CO2'!M283+'abs CO2'!M283+'CH4'!M283*PCG!$C$5+N2O!M283*PCG!$C$6+HFC!M283+PFC!M283+'SF6'!M283</f>
        <v>25.049587777046266</v>
      </c>
      <c r="N283" s="94">
        <f>+'CO2'!N283+'abs CO2'!N283+'CH4'!N283*PCG!$C$5+N2O!N283*PCG!$C$6+HFC!N283+PFC!N283+'SF6'!N283</f>
        <v>23.705881533307181</v>
      </c>
      <c r="O283" s="94">
        <f>+'CO2'!O283+'abs CO2'!O283+'CH4'!O283*PCG!$C$5+N2O!O283*PCG!$C$6+HFC!O283+PFC!O283+'SF6'!O283</f>
        <v>23.044544162373949</v>
      </c>
      <c r="P283" s="94">
        <f>+'CO2'!P283+'abs CO2'!P283+'CH4'!P283*PCG!$C$5+N2O!P283*PCG!$C$6+HFC!P283+PFC!P283+'SF6'!P283</f>
        <v>22.369328428784076</v>
      </c>
      <c r="Q283" s="94">
        <f>+'CO2'!Q283+'abs CO2'!Q283+'CH4'!Q283*PCG!$C$5+N2O!Q283*PCG!$C$6+HFC!Q283+PFC!Q283+'SF6'!Q283</f>
        <v>21.704992506709289</v>
      </c>
      <c r="R283" s="94">
        <f>+'CO2'!R283+'abs CO2'!R283+'CH4'!R283*PCG!$C$5+N2O!R283*PCG!$C$6+HFC!R283+PFC!R283+'SF6'!R283</f>
        <v>21.039482130279577</v>
      </c>
      <c r="S283" s="94">
        <f>+'CO2'!S283+'abs CO2'!S283+'CH4'!S283*PCG!$C$5+N2O!S283*PCG!$C$6+HFC!S283+PFC!S283+'SF6'!S283</f>
        <v>20.338570988578109</v>
      </c>
      <c r="T283" s="94">
        <f>+'CO2'!T283+'abs CO2'!T283+'CH4'!T283*PCG!$C$5+N2O!T283*PCG!$C$6+HFC!T283+PFC!T283+'SF6'!T283</f>
        <v>19.650240890310336</v>
      </c>
      <c r="U283" s="94">
        <f>+'CO2'!U283+'abs CO2'!U283+'CH4'!U283*PCG!$C$5+N2O!U283*PCG!$C$6+HFC!U283+PFC!U283+'SF6'!U283</f>
        <v>18.242101593517763</v>
      </c>
      <c r="V283" s="94">
        <f>+'CO2'!V283+'abs CO2'!V283+'CH4'!V283*PCG!$C$5+N2O!V283*PCG!$C$6+HFC!V283+PFC!V283+'SF6'!V283</f>
        <v>16.839181255183927</v>
      </c>
      <c r="W283" s="94">
        <f>+'CO2'!W283+'abs CO2'!W283+'CH4'!W283*PCG!$C$5+N2O!W283*PCG!$C$6+HFC!W283+PFC!W283+'SF6'!W283</f>
        <v>15.44182482640551</v>
      </c>
      <c r="X283" s="94">
        <f>+'CO2'!X283+'abs CO2'!X283+'CH4'!X283*PCG!$C$5+N2O!X283*PCG!$C$6+HFC!X283+PFC!X283+'SF6'!X283</f>
        <v>13.914529450140213</v>
      </c>
      <c r="Y283" s="94">
        <f>+'CO2'!Y283+'abs CO2'!Y283+'CH4'!Y283*PCG!$C$5+N2O!Y283*PCG!$C$6+HFC!Y283+PFC!Y283+'SF6'!Y283</f>
        <v>14.647663215186684</v>
      </c>
      <c r="Z283" s="94">
        <f>+'CO2'!Z283+'abs CO2'!Z283+'CH4'!Z283*PCG!$C$5+N2O!Z283*PCG!$C$6+HFC!Z283+PFC!Z283+'SF6'!Z283</f>
        <v>15.365532260550745</v>
      </c>
      <c r="AA283" s="94">
        <f>+'CO2'!AA283+'abs CO2'!AA283+'CH4'!AA283*PCG!$C$5+N2O!AA283*PCG!$C$6+HFC!AA283+PFC!AA283+'SF6'!AA283</f>
        <v>15.298155871325058</v>
      </c>
      <c r="AB283" s="94">
        <f>+'CO2'!AB283+'abs CO2'!AB283+'CH4'!AB283*PCG!$C$5+N2O!AB283*PCG!$C$6+HFC!AB283+PFC!AB283+'SF6'!AB283</f>
        <v>15.240455946480198</v>
      </c>
      <c r="AC283" s="94">
        <f>+'CO2'!AC283+'abs CO2'!AC283+'CH4'!AC283*PCG!$C$5+N2O!AC283*PCG!$C$6+HFC!AC283+PFC!AC283+'SF6'!AC283</f>
        <v>13.103299207577932</v>
      </c>
      <c r="AD283" s="94">
        <f>+'CO2'!AD283+'abs CO2'!AD283+'CH4'!AD283*PCG!$C$5+N2O!AD283*PCG!$C$6+HFC!AD283+PFC!AD283+'SF6'!AD283</f>
        <v>10.979695324862369</v>
      </c>
      <c r="AE283" s="94">
        <f>+'CO2'!AE283+'abs CO2'!AE283+'CH4'!AE283*PCG!$C$5+N2O!AE283*PCG!$C$6+HFC!AE283+PFC!AE283+'SF6'!AE283</f>
        <v>8.8571478558931993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4.7525258895477949</v>
      </c>
      <c r="D284" s="94">
        <f>+'CO2'!D284+'abs CO2'!D284+'CH4'!D284*PCG!$C$5+N2O!D284*PCG!$C$6+HFC!D284+PFC!D284+'SF6'!D284</f>
        <v>4.7369426805683128</v>
      </c>
      <c r="E284" s="94">
        <f>+'CO2'!E284+'abs CO2'!E284+'CH4'!E284*PCG!$C$5+N2O!E284*PCG!$C$6+HFC!E284+PFC!E284+'SF6'!E284</f>
        <v>4.7155125212789528</v>
      </c>
      <c r="F284" s="94">
        <f>+'CO2'!F284+'abs CO2'!F284+'CH4'!F284*PCG!$C$5+N2O!F284*PCG!$C$6+HFC!F284+PFC!F284+'SF6'!F284</f>
        <v>4.5135151172075378</v>
      </c>
      <c r="G284" s="94">
        <f>+'CO2'!G284+'abs CO2'!G284+'CH4'!G284*PCG!$C$5+N2O!G284*PCG!$C$6+HFC!G284+PFC!G284+'SF6'!G284</f>
        <v>4.6477940871701131</v>
      </c>
      <c r="H284" s="94">
        <f>+'CO2'!H284+'abs CO2'!H284+'CH4'!H284*PCG!$C$5+N2O!H284*PCG!$C$6+HFC!H284+PFC!H284+'SF6'!H284</f>
        <v>4.7042464528526118</v>
      </c>
      <c r="I284" s="94">
        <f>+'CO2'!I284+'abs CO2'!I284+'CH4'!I284*PCG!$C$5+N2O!I284*PCG!$C$6+HFC!I284+PFC!I284+'SF6'!I284</f>
        <v>5.4807632403654871</v>
      </c>
      <c r="J284" s="94">
        <f>+'CO2'!J284+'abs CO2'!J284+'CH4'!J284*PCG!$C$5+N2O!J284*PCG!$C$6+HFC!J284+PFC!J284+'SF6'!J284</f>
        <v>5.0708867722699935</v>
      </c>
      <c r="K284" s="94">
        <f>+'CO2'!K284+'abs CO2'!K284+'CH4'!K284*PCG!$C$5+N2O!K284*PCG!$C$6+HFC!K284+PFC!K284+'SF6'!K284</f>
        <v>5.2126648461094192</v>
      </c>
      <c r="L284" s="94">
        <f>+'CO2'!L284+'abs CO2'!L284+'CH4'!L284*PCG!$C$5+N2O!L284*PCG!$C$6+HFC!L284+PFC!L284+'SF6'!L284</f>
        <v>4.875376184358621</v>
      </c>
      <c r="M284" s="94">
        <f>+'CO2'!M284+'abs CO2'!M284+'CH4'!M284*PCG!$C$5+N2O!M284*PCG!$C$6+HFC!M284+PFC!M284+'SF6'!M284</f>
        <v>4.9767486889097672</v>
      </c>
      <c r="N284" s="94">
        <f>+'CO2'!N284+'abs CO2'!N284+'CH4'!N284*PCG!$C$5+N2O!N284*PCG!$C$6+HFC!N284+PFC!N284+'SF6'!N284</f>
        <v>5.342237987938721</v>
      </c>
      <c r="O284" s="94">
        <f>+'CO2'!O284+'abs CO2'!O284+'CH4'!O284*PCG!$C$5+N2O!O284*PCG!$C$6+HFC!O284+PFC!O284+'SF6'!O284</f>
        <v>5.2034414340324089</v>
      </c>
      <c r="P284" s="94">
        <f>+'CO2'!P284+'abs CO2'!P284+'CH4'!P284*PCG!$C$5+N2O!P284*PCG!$C$6+HFC!P284+PFC!P284+'SF6'!P284</f>
        <v>5.3186860742724376</v>
      </c>
      <c r="Q284" s="94">
        <f>+'CO2'!Q284+'abs CO2'!Q284+'CH4'!Q284*PCG!$C$5+N2O!Q284*PCG!$C$6+HFC!Q284+PFC!Q284+'SF6'!Q284</f>
        <v>5.5896905983135454</v>
      </c>
      <c r="R284" s="94">
        <f>+'CO2'!R284+'abs CO2'!R284+'CH4'!R284*PCG!$C$5+N2O!R284*PCG!$C$6+HFC!R284+PFC!R284+'SF6'!R284</f>
        <v>5.6018568515484155</v>
      </c>
      <c r="S284" s="94">
        <f>+'CO2'!S284+'abs CO2'!S284+'CH4'!S284*PCG!$C$5+N2O!S284*PCG!$C$6+HFC!S284+PFC!S284+'SF6'!S284</f>
        <v>5.4123036406374689</v>
      </c>
      <c r="T284" s="94">
        <f>+'CO2'!T284+'abs CO2'!T284+'CH4'!T284*PCG!$C$5+N2O!T284*PCG!$C$6+HFC!T284+PFC!T284+'SF6'!T284</f>
        <v>5.2975174529919888</v>
      </c>
      <c r="U284" s="94">
        <f>+'CO2'!U284+'abs CO2'!U284+'CH4'!U284*PCG!$C$5+N2O!U284*PCG!$C$6+HFC!U284+PFC!U284+'SF6'!U284</f>
        <v>5.3133696836810298</v>
      </c>
      <c r="V284" s="94">
        <f>+'CO2'!V284+'abs CO2'!V284+'CH4'!V284*PCG!$C$5+N2O!V284*PCG!$C$6+HFC!V284+PFC!V284+'SF6'!V284</f>
        <v>5.2565427946813879</v>
      </c>
      <c r="W284" s="94">
        <f>+'CO2'!W284+'abs CO2'!W284+'CH4'!W284*PCG!$C$5+N2O!W284*PCG!$C$6+HFC!W284+PFC!W284+'SF6'!W284</f>
        <v>5.3886088074101774</v>
      </c>
      <c r="X284" s="94">
        <f>+'CO2'!X284+'abs CO2'!X284+'CH4'!X284*PCG!$C$5+N2O!X284*PCG!$C$6+HFC!X284+PFC!X284+'SF6'!X284</f>
        <v>5.9952670494794651</v>
      </c>
      <c r="Y284" s="94">
        <f>+'CO2'!Y284+'abs CO2'!Y284+'CH4'!Y284*PCG!$C$5+N2O!Y284*PCG!$C$6+HFC!Y284+PFC!Y284+'SF6'!Y284</f>
        <v>6.1952510388321311</v>
      </c>
      <c r="Z284" s="94">
        <f>+'CO2'!Z284+'abs CO2'!Z284+'CH4'!Z284*PCG!$C$5+N2O!Z284*PCG!$C$6+HFC!Z284+PFC!Z284+'SF6'!Z284</f>
        <v>7.0288826813356344</v>
      </c>
      <c r="AA284" s="94">
        <f>+'CO2'!AA284+'abs CO2'!AA284+'CH4'!AA284*PCG!$C$5+N2O!AA284*PCG!$C$6+HFC!AA284+PFC!AA284+'SF6'!AA284</f>
        <v>7.3554920843543972</v>
      </c>
      <c r="AB284" s="94">
        <f>+'CO2'!AB284+'abs CO2'!AB284+'CH4'!AB284*PCG!$C$5+N2O!AB284*PCG!$C$6+HFC!AB284+PFC!AB284+'SF6'!AB284</f>
        <v>7.2954488764834702</v>
      </c>
      <c r="AC284" s="94">
        <f>+'CO2'!AC284+'abs CO2'!AC284+'CH4'!AC284*PCG!$C$5+N2O!AC284*PCG!$C$6+HFC!AC284+PFC!AC284+'SF6'!AC284</f>
        <v>7.9152815841936928</v>
      </c>
      <c r="AD284" s="94">
        <f>+'CO2'!AD284+'abs CO2'!AD284+'CH4'!AD284*PCG!$C$5+N2O!AD284*PCG!$C$6+HFC!AD284+PFC!AD284+'SF6'!AD284</f>
        <v>7.7476019530774334</v>
      </c>
      <c r="AE284" s="94">
        <f>+'CO2'!AE284+'abs CO2'!AE284+'CH4'!AE284*PCG!$C$5+N2O!AE284*PCG!$C$6+HFC!AE284+PFC!AE284+'SF6'!AE284</f>
        <v>7.8325578575349173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12.804981272366026</v>
      </c>
      <c r="D287" s="33">
        <f t="shared" si="71"/>
        <v>11.354137310015126</v>
      </c>
      <c r="E287" s="33">
        <f t="shared" si="71"/>
        <v>10.278578238251635</v>
      </c>
      <c r="F287" s="33">
        <f t="shared" si="71"/>
        <v>9.6056267442107881</v>
      </c>
      <c r="G287" s="33">
        <f t="shared" si="71"/>
        <v>9.2248708670625916</v>
      </c>
      <c r="H287" s="33">
        <f t="shared" si="71"/>
        <v>8.8661921080500772</v>
      </c>
      <c r="I287" s="33">
        <f t="shared" si="71"/>
        <v>4.5735605612597112</v>
      </c>
      <c r="J287" s="33">
        <f t="shared" si="71"/>
        <v>9.2950816313183342</v>
      </c>
      <c r="K287" s="33">
        <f t="shared" si="71"/>
        <v>8.5176862646870113</v>
      </c>
      <c r="L287" s="33">
        <f t="shared" si="71"/>
        <v>6.7787683154114324</v>
      </c>
      <c r="M287" s="33">
        <f t="shared" si="71"/>
        <v>7.7070374026537607</v>
      </c>
      <c r="N287" s="33">
        <f t="shared" si="71"/>
        <v>8.2490205069317817</v>
      </c>
      <c r="O287" s="33">
        <f t="shared" si="71"/>
        <v>8.124697476694239</v>
      </c>
      <c r="P287" s="33">
        <f t="shared" si="71"/>
        <v>7.6079058850630563</v>
      </c>
      <c r="Q287" s="33">
        <f t="shared" si="71"/>
        <v>7.6174082816897259</v>
      </c>
      <c r="R287" s="33">
        <f t="shared" si="71"/>
        <v>6.6698286767900496</v>
      </c>
      <c r="S287" s="33">
        <f t="shared" si="71"/>
        <v>5.501534567505983</v>
      </c>
      <c r="T287" s="33">
        <f t="shared" si="71"/>
        <v>3.8173225251534495</v>
      </c>
      <c r="U287" s="33">
        <f t="shared" si="71"/>
        <v>4.0584938607408949</v>
      </c>
      <c r="V287" s="33">
        <f t="shared" si="71"/>
        <v>4.1381021347149067</v>
      </c>
      <c r="W287" s="33">
        <f t="shared" si="71"/>
        <v>4.3063012123654953</v>
      </c>
      <c r="X287" s="33">
        <f t="shared" si="71"/>
        <v>4.2629046267620607</v>
      </c>
      <c r="Y287" s="33">
        <f t="shared" si="71"/>
        <v>3.3820047231338095</v>
      </c>
      <c r="Z287" s="33">
        <f t="shared" si="71"/>
        <v>4.1752864517775432</v>
      </c>
      <c r="AA287" s="33">
        <f t="shared" si="71"/>
        <v>4.3958402814042916</v>
      </c>
      <c r="AB287" s="33">
        <f t="shared" si="71"/>
        <v>4.8962767359758033</v>
      </c>
      <c r="AC287" s="33">
        <f t="shared" si="71"/>
        <v>2.9641148533962589</v>
      </c>
      <c r="AD287" s="33">
        <f t="shared" si="71"/>
        <v>0.67746448610313881</v>
      </c>
      <c r="AE287" s="33">
        <f t="shared" si="71"/>
        <v>0.66700389719760012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9.4982380979468246</v>
      </c>
      <c r="D288" s="94">
        <f>+'CO2'!D288+'abs CO2'!D288+'CH4'!D288*PCG!$C$5+N2O!D288*PCG!$C$6+HFC!D288+PFC!D288+'SF6'!D288</f>
        <v>8.205695846594125</v>
      </c>
      <c r="E288" s="94">
        <f>+'CO2'!E288+'abs CO2'!E288+'CH4'!E288*PCG!$C$5+N2O!E288*PCG!$C$6+HFC!E288+PFC!E288+'SF6'!E288</f>
        <v>7.2888133465901941</v>
      </c>
      <c r="F288" s="94">
        <f>+'CO2'!F288+'abs CO2'!F288+'CH4'!F288*PCG!$C$5+N2O!F288*PCG!$C$6+HFC!F288+PFC!F288+'SF6'!F288</f>
        <v>6.7749132850702676</v>
      </c>
      <c r="G288" s="94">
        <f>+'CO2'!G288+'abs CO2'!G288+'CH4'!G288*PCG!$C$5+N2O!G288*PCG!$C$6+HFC!G288+PFC!G288+'SF6'!G288</f>
        <v>6.5535109208395514</v>
      </c>
      <c r="H288" s="94">
        <f>+'CO2'!H288+'abs CO2'!H288+'CH4'!H288*PCG!$C$5+N2O!H288*PCG!$C$6+HFC!H288+PFC!H288+'SF6'!H288</f>
        <v>6.353964853031477</v>
      </c>
      <c r="I288" s="94">
        <f>+'CO2'!I288+'abs CO2'!I288+'CH4'!I288*PCG!$C$5+N2O!I288*PCG!$C$6+HFC!I288+PFC!I288+'SF6'!I288</f>
        <v>2.2209305930885117</v>
      </c>
      <c r="J288" s="94">
        <f>+'CO2'!J288+'abs CO2'!J288+'CH4'!J288*PCG!$C$5+N2O!J288*PCG!$C$6+HFC!J288+PFC!J288+'SF6'!J288</f>
        <v>7.1005997528630953</v>
      </c>
      <c r="K288" s="94">
        <f>+'CO2'!K288+'abs CO2'!K288+'CH4'!K288*PCG!$C$5+N2O!K288*PCG!$C$6+HFC!K288+PFC!K288+'SF6'!K288</f>
        <v>6.468271386041252</v>
      </c>
      <c r="L288" s="94">
        <f>+'CO2'!L288+'abs CO2'!L288+'CH4'!L288*PCG!$C$5+N2O!L288*PCG!$C$6+HFC!L288+PFC!L288+'SF6'!L288</f>
        <v>4.8716019390147522</v>
      </c>
      <c r="M288" s="94">
        <f>+'CO2'!M288+'abs CO2'!M288+'CH4'!M288*PCG!$C$5+N2O!M288*PCG!$C$6+HFC!M288+PFC!M288+'SF6'!M288</f>
        <v>5.8950757941601601</v>
      </c>
      <c r="N288" s="94">
        <f>+'CO2'!N288+'abs CO2'!N288+'CH4'!N288*PCG!$C$5+N2O!N288*PCG!$C$6+HFC!N288+PFC!N288+'SF6'!N288</f>
        <v>6.5665150442668025</v>
      </c>
      <c r="O288" s="94">
        <f>+'CO2'!O288+'abs CO2'!O288+'CH4'!O288*PCG!$C$5+N2O!O288*PCG!$C$6+HFC!O288+PFC!O288+'SF6'!O288</f>
        <v>6.5679254948286392</v>
      </c>
      <c r="P288" s="94">
        <f>+'CO2'!P288+'abs CO2'!P288+'CH4'!P288*PCG!$C$5+N2O!P288*PCG!$C$6+HFC!P288+PFC!P288+'SF6'!P288</f>
        <v>6.1618080447282368</v>
      </c>
      <c r="Q288" s="94">
        <f>+'CO2'!Q288+'abs CO2'!Q288+'CH4'!Q288*PCG!$C$5+N2O!Q288*PCG!$C$6+HFC!Q288+PFC!Q288+'SF6'!Q288</f>
        <v>6.2919925316964465</v>
      </c>
      <c r="R288" s="94">
        <f>+'CO2'!R288+'abs CO2'!R288+'CH4'!R288*PCG!$C$5+N2O!R288*PCG!$C$6+HFC!R288+PFC!R288+'SF6'!R288</f>
        <v>5.4730000587407499</v>
      </c>
      <c r="S288" s="94">
        <f>+'CO2'!S288+'abs CO2'!S288+'CH4'!S288*PCG!$C$5+N2O!S288*PCG!$C$6+HFC!S288+PFC!S288+'SF6'!S288</f>
        <v>4.439130887080224</v>
      </c>
      <c r="T288" s="94">
        <f>+'CO2'!T288+'abs CO2'!T288+'CH4'!T288*PCG!$C$5+N2O!T288*PCG!$C$6+HFC!T288+PFC!T288+'SF6'!T288</f>
        <v>2.8727985045377897</v>
      </c>
      <c r="U288" s="94">
        <f>+'CO2'!U288+'abs CO2'!U288+'CH4'!U288*PCG!$C$5+N2O!U288*PCG!$C$6+HFC!U288+PFC!U288+'SF6'!U288</f>
        <v>3.7292450682562546</v>
      </c>
      <c r="V288" s="94">
        <f>+'CO2'!V288+'abs CO2'!V288+'CH4'!V288*PCG!$C$5+N2O!V288*PCG!$C$6+HFC!V288+PFC!V288+'SF6'!V288</f>
        <v>3.8473057429863666</v>
      </c>
      <c r="W288" s="94">
        <f>+'CO2'!W288+'abs CO2'!W288+'CH4'!W288*PCG!$C$5+N2O!W288*PCG!$C$6+HFC!W288+PFC!W288+'SF6'!W288</f>
        <v>3.9369585670240954</v>
      </c>
      <c r="X288" s="94">
        <f>+'CO2'!X288+'abs CO2'!X288+'CH4'!X288*PCG!$C$5+N2O!X288*PCG!$C$6+HFC!X288+PFC!X288+'SF6'!X288</f>
        <v>3.8675406550466609</v>
      </c>
      <c r="Y288" s="94">
        <f>+'CO2'!Y288+'abs CO2'!Y288+'CH4'!Y288*PCG!$C$5+N2O!Y288*PCG!$C$6+HFC!Y288+PFC!Y288+'SF6'!Y288</f>
        <v>2.9655932337434097</v>
      </c>
      <c r="Z288" s="94">
        <f>+'CO2'!Z288+'abs CO2'!Z288+'CH4'!Z288*PCG!$C$5+N2O!Z288*PCG!$C$6+HFC!Z288+PFC!Z288+'SF6'!Z288</f>
        <v>3.7289436218502434</v>
      </c>
      <c r="AA288" s="94">
        <f>+'CO2'!AA288+'abs CO2'!AA288+'CH4'!AA288*PCG!$C$5+N2O!AA288*PCG!$C$6+HFC!AA288+PFC!AA288+'SF6'!AA288</f>
        <v>3.9103673074308913</v>
      </c>
      <c r="AB288" s="94">
        <f>+'CO2'!AB288+'abs CO2'!AB288+'CH4'!AB288*PCG!$C$5+N2O!AB288*PCG!$C$6+HFC!AB288+PFC!AB288+'SF6'!AB288</f>
        <v>4.2309765841487028</v>
      </c>
      <c r="AC288" s="94">
        <f>+'CO2'!AC288+'abs CO2'!AC288+'CH4'!AC288*PCG!$C$5+N2O!AC288*PCG!$C$6+HFC!AC288+PFC!AC288+'SF6'!AC288</f>
        <v>2.3593341335850586</v>
      </c>
      <c r="AD288" s="94">
        <f>+'CO2'!AD288+'abs CO2'!AD288+'CH4'!AD288*PCG!$C$5+N2O!AD288*PCG!$C$6+HFC!AD288+PFC!AD288+'SF6'!AD288</f>
        <v>4.1572177598738783E-2</v>
      </c>
      <c r="AE288" s="94">
        <f>+'CO2'!AE288+'abs CO2'!AE288+'CH4'!AE288*PCG!$C$5+N2O!AE288*PCG!$C$6+HFC!AE288+PFC!AE288+'SF6'!AE288</f>
        <v>0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3.3067431744192013</v>
      </c>
      <c r="D289" s="94">
        <f>+'CO2'!D289+'abs CO2'!D289+'CH4'!D289*PCG!$C$5+N2O!D289*PCG!$C$6+HFC!D289+PFC!D289+'SF6'!D289</f>
        <v>3.1484414634210021</v>
      </c>
      <c r="E289" s="94">
        <f>+'CO2'!E289+'abs CO2'!E289+'CH4'!E289*PCG!$C$5+N2O!E289*PCG!$C$6+HFC!E289+PFC!E289+'SF6'!E289</f>
        <v>2.9897648916614408</v>
      </c>
      <c r="F289" s="94">
        <f>+'CO2'!F289+'abs CO2'!F289+'CH4'!F289*PCG!$C$5+N2O!F289*PCG!$C$6+HFC!F289+PFC!F289+'SF6'!F289</f>
        <v>2.8307134591405205</v>
      </c>
      <c r="G289" s="94">
        <f>+'CO2'!G289+'abs CO2'!G289+'CH4'!G289*PCG!$C$5+N2O!G289*PCG!$C$6+HFC!G289+PFC!G289+'SF6'!G289</f>
        <v>2.6713599462230402</v>
      </c>
      <c r="H289" s="94">
        <f>+'CO2'!H289+'abs CO2'!H289+'CH4'!H289*PCG!$C$5+N2O!H289*PCG!$C$6+HFC!H289+PFC!H289+'SF6'!H289</f>
        <v>2.5122272550185998</v>
      </c>
      <c r="I289" s="94">
        <f>+'CO2'!I289+'abs CO2'!I289+'CH4'!I289*PCG!$C$5+N2O!I289*PCG!$C$6+HFC!I289+PFC!I289+'SF6'!I289</f>
        <v>2.3526299681711995</v>
      </c>
      <c r="J289" s="94">
        <f>+'CO2'!J289+'abs CO2'!J289+'CH4'!J289*PCG!$C$5+N2O!J289*PCG!$C$6+HFC!J289+PFC!J289+'SF6'!J289</f>
        <v>2.1944818784552389</v>
      </c>
      <c r="K289" s="94">
        <f>+'CO2'!K289+'abs CO2'!K289+'CH4'!K289*PCG!$C$5+N2O!K289*PCG!$C$6+HFC!K289+PFC!K289+'SF6'!K289</f>
        <v>2.0494148786457598</v>
      </c>
      <c r="L289" s="94">
        <f>+'CO2'!L289+'abs CO2'!L289+'CH4'!L289*PCG!$C$5+N2O!L289*PCG!$C$6+HFC!L289+PFC!L289+'SF6'!L289</f>
        <v>1.90716637639668</v>
      </c>
      <c r="M289" s="94">
        <f>+'CO2'!M289+'abs CO2'!M289+'CH4'!M289*PCG!$C$5+N2O!M289*PCG!$C$6+HFC!M289+PFC!M289+'SF6'!M289</f>
        <v>1.8119616084936001</v>
      </c>
      <c r="N289" s="94">
        <f>+'CO2'!N289+'abs CO2'!N289+'CH4'!N289*PCG!$C$5+N2O!N289*PCG!$C$6+HFC!N289+PFC!N289+'SF6'!N289</f>
        <v>1.68250546266498</v>
      </c>
      <c r="O289" s="94">
        <f>+'CO2'!O289+'abs CO2'!O289+'CH4'!O289*PCG!$C$5+N2O!O289*PCG!$C$6+HFC!O289+PFC!O289+'SF6'!O289</f>
        <v>1.5567719818655998</v>
      </c>
      <c r="P289" s="94">
        <f>+'CO2'!P289+'abs CO2'!P289+'CH4'!P289*PCG!$C$5+N2O!P289*PCG!$C$6+HFC!P289+PFC!P289+'SF6'!P289</f>
        <v>1.4460978403348199</v>
      </c>
      <c r="Q289" s="94">
        <f>+'CO2'!Q289+'abs CO2'!Q289+'CH4'!Q289*PCG!$C$5+N2O!Q289*PCG!$C$6+HFC!Q289+PFC!Q289+'SF6'!Q289</f>
        <v>1.3254157499932795</v>
      </c>
      <c r="R289" s="94">
        <f>+'CO2'!R289+'abs CO2'!R289+'CH4'!R289*PCG!$C$5+N2O!R289*PCG!$C$6+HFC!R289+PFC!R289+'SF6'!R289</f>
        <v>1.1968286180492997</v>
      </c>
      <c r="S289" s="94">
        <f>+'CO2'!S289+'abs CO2'!S289+'CH4'!S289*PCG!$C$5+N2O!S289*PCG!$C$6+HFC!S289+PFC!S289+'SF6'!S289</f>
        <v>1.0624036804257595</v>
      </c>
      <c r="T289" s="94">
        <f>+'CO2'!T289+'abs CO2'!T289+'CH4'!T289*PCG!$C$5+N2O!T289*PCG!$C$6+HFC!T289+PFC!T289+'SF6'!T289</f>
        <v>0.94452402061565999</v>
      </c>
      <c r="U289" s="94">
        <f>+'CO2'!U289+'abs CO2'!U289+'CH4'!U289*PCG!$C$5+N2O!U289*PCG!$C$6+HFC!U289+PFC!U289+'SF6'!U289</f>
        <v>0.32924879248463995</v>
      </c>
      <c r="V289" s="94">
        <f>+'CO2'!V289+'abs CO2'!V289+'CH4'!V289*PCG!$C$5+N2O!V289*PCG!$C$6+HFC!V289+PFC!V289+'SF6'!V289</f>
        <v>0.29079639172853999</v>
      </c>
      <c r="W289" s="94">
        <f>+'CO2'!W289+'abs CO2'!W289+'CH4'!W289*PCG!$C$5+N2O!W289*PCG!$C$6+HFC!W289+PFC!W289+'SF6'!W289</f>
        <v>0.36934264534140004</v>
      </c>
      <c r="X289" s="94">
        <f>+'CO2'!X289+'abs CO2'!X289+'CH4'!X289*PCG!$C$5+N2O!X289*PCG!$C$6+HFC!X289+PFC!X289+'SF6'!X289</f>
        <v>0.39536397171540005</v>
      </c>
      <c r="Y289" s="94">
        <f>+'CO2'!Y289+'abs CO2'!Y289+'CH4'!Y289*PCG!$C$5+N2O!Y289*PCG!$C$6+HFC!Y289+PFC!Y289+'SF6'!Y289</f>
        <v>0.41641148939040001</v>
      </c>
      <c r="Z289" s="94">
        <f>+'CO2'!Z289+'abs CO2'!Z289+'CH4'!Z289*PCG!$C$5+N2O!Z289*PCG!$C$6+HFC!Z289+PFC!Z289+'SF6'!Z289</f>
        <v>0.44634282992730007</v>
      </c>
      <c r="AA289" s="94">
        <f>+'CO2'!AA289+'abs CO2'!AA289+'CH4'!AA289*PCG!$C$5+N2O!AA289*PCG!$C$6+HFC!AA289+PFC!AA289+'SF6'!AA289</f>
        <v>0.48547297397340006</v>
      </c>
      <c r="AB289" s="94">
        <f>+'CO2'!AB289+'abs CO2'!AB289+'CH4'!AB289*PCG!$C$5+N2O!AB289*PCG!$C$6+HFC!AB289+PFC!AB289+'SF6'!AB289</f>
        <v>0.66530015182710012</v>
      </c>
      <c r="AC289" s="94">
        <f>+'CO2'!AC289+'abs CO2'!AC289+'CH4'!AC289*PCG!$C$5+N2O!AC289*PCG!$C$6+HFC!AC289+PFC!AC289+'SF6'!AC289</f>
        <v>0.60478071981120007</v>
      </c>
      <c r="AD289" s="94">
        <f>+'CO2'!AD289+'abs CO2'!AD289+'CH4'!AD289*PCG!$C$5+N2O!AD289*PCG!$C$6+HFC!AD289+PFC!AD289+'SF6'!AD289</f>
        <v>0.63589230850440004</v>
      </c>
      <c r="AE289" s="94">
        <f>+'CO2'!AE289+'abs CO2'!AE289+'CH4'!AE289*PCG!$C$5+N2O!AE289*PCG!$C$6+HFC!AE289+PFC!AE289+'SF6'!AE289</f>
        <v>0.66700389719760012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13.473656446545437</v>
      </c>
      <c r="D294" s="94">
        <f>+'CO2'!D294+'abs CO2'!D294+'CH4'!D294*PCG!$C$5+N2O!D294*PCG!$C$6+HFC!D294+PFC!D294+'SF6'!D294</f>
        <v>15.229477636865502</v>
      </c>
      <c r="E294" s="94">
        <f>+'CO2'!E294+'abs CO2'!E294+'CH4'!E294*PCG!$C$5+N2O!E294*PCG!$C$6+HFC!E294+PFC!E294+'SF6'!E294</f>
        <v>16.536778260175709</v>
      </c>
      <c r="F294" s="94">
        <f>+'CO2'!F294+'abs CO2'!F294+'CH4'!F294*PCG!$C$5+N2O!F294*PCG!$C$6+HFC!F294+PFC!F294+'SF6'!F294</f>
        <v>16.599924382776447</v>
      </c>
      <c r="G294" s="94">
        <f>+'CO2'!G294+'abs CO2'!G294+'CH4'!G294*PCG!$C$5+N2O!G294*PCG!$C$6+HFC!G294+PFC!G294+'SF6'!G294</f>
        <v>15.735375619728682</v>
      </c>
      <c r="H294" s="94">
        <f>+'CO2'!H294+'abs CO2'!H294+'CH4'!H294*PCG!$C$5+N2O!H294*PCG!$C$6+HFC!H294+PFC!H294+'SF6'!H294</f>
        <v>17.574735275548353</v>
      </c>
      <c r="I294" s="94">
        <f>+'CO2'!I294+'abs CO2'!I294+'CH4'!I294*PCG!$C$5+N2O!I294*PCG!$C$6+HFC!I294+PFC!I294+'SF6'!I294</f>
        <v>23.241945140758492</v>
      </c>
      <c r="J294" s="94">
        <f>+'CO2'!J294+'abs CO2'!J294+'CH4'!J294*PCG!$C$5+N2O!J294*PCG!$C$6+HFC!J294+PFC!J294+'SF6'!J294</f>
        <v>16.302045375465649</v>
      </c>
      <c r="K294" s="94">
        <f>+'CO2'!K294+'abs CO2'!K294+'CH4'!K294*PCG!$C$5+N2O!K294*PCG!$C$6+HFC!K294+PFC!K294+'SF6'!K294</f>
        <v>18.488817121278764</v>
      </c>
      <c r="L294" s="94">
        <f>+'CO2'!L294+'abs CO2'!L294+'CH4'!L294*PCG!$C$5+N2O!L294*PCG!$C$6+HFC!L294+PFC!L294+'SF6'!L294</f>
        <v>21.251158642860254</v>
      </c>
      <c r="M294" s="94">
        <f>+'CO2'!M294+'abs CO2'!M294+'CH4'!M294*PCG!$C$5+N2O!M294*PCG!$C$6+HFC!M294+PFC!M294+'SF6'!M294</f>
        <v>23.638902479933719</v>
      </c>
      <c r="N294" s="94">
        <f>+'CO2'!N294+'abs CO2'!N294+'CH4'!N294*PCG!$C$5+N2O!N294*PCG!$C$6+HFC!N294+PFC!N294+'SF6'!N294</f>
        <v>21.338163331389325</v>
      </c>
      <c r="O294" s="94">
        <f>+'CO2'!O294+'abs CO2'!O294+'CH4'!O294*PCG!$C$5+N2O!O294*PCG!$C$6+HFC!O294+PFC!O294+'SF6'!O294</f>
        <v>24.083691160876668</v>
      </c>
      <c r="P294" s="94">
        <f>+'CO2'!P294+'abs CO2'!P294+'CH4'!P294*PCG!$C$5+N2O!P294*PCG!$C$6+HFC!P294+PFC!P294+'SF6'!P294</f>
        <v>26.785427237022049</v>
      </c>
      <c r="Q294" s="94">
        <f>+'CO2'!Q294+'abs CO2'!Q294+'CH4'!Q294*PCG!$C$5+N2O!Q294*PCG!$C$6+HFC!Q294+PFC!Q294+'SF6'!Q294</f>
        <v>27.420927536805682</v>
      </c>
      <c r="R294" s="94">
        <f>+'CO2'!R294+'abs CO2'!R294+'CH4'!R294*PCG!$C$5+N2O!R294*PCG!$C$6+HFC!R294+PFC!R294+'SF6'!R294</f>
        <v>23.041282751368406</v>
      </c>
      <c r="S294" s="94">
        <f>+'CO2'!S294+'abs CO2'!S294+'CH4'!S294*PCG!$C$5+N2O!S294*PCG!$C$6+HFC!S294+PFC!S294+'SF6'!S294</f>
        <v>24.35583322871231</v>
      </c>
      <c r="T294" s="94">
        <f>+'CO2'!T294+'abs CO2'!T294+'CH4'!T294*PCG!$C$5+N2O!T294*PCG!$C$6+HFC!T294+PFC!T294+'SF6'!T294</f>
        <v>24.089875286942618</v>
      </c>
      <c r="U294" s="94">
        <f>+'CO2'!U294+'abs CO2'!U294+'CH4'!U294*PCG!$C$5+N2O!U294*PCG!$C$6+HFC!U294+PFC!U294+'SF6'!U294</f>
        <v>26.75307451082594</v>
      </c>
      <c r="V294" s="94">
        <f>+'CO2'!V294+'abs CO2'!V294+'CH4'!V294*PCG!$C$5+N2O!V294*PCG!$C$6+HFC!V294+PFC!V294+'SF6'!V294</f>
        <v>23.517322793386796</v>
      </c>
      <c r="W294" s="94">
        <f>+'CO2'!W294+'abs CO2'!W294+'CH4'!W294*PCG!$C$5+N2O!W294*PCG!$C$6+HFC!W294+PFC!W294+'SF6'!W294</f>
        <v>29.441996586250323</v>
      </c>
      <c r="X294" s="94">
        <f>+'CO2'!X294+'abs CO2'!X294+'CH4'!X294*PCG!$C$5+N2O!X294*PCG!$C$6+HFC!X294+PFC!X294+'SF6'!X294</f>
        <v>29.178474018661998</v>
      </c>
      <c r="Y294" s="94">
        <f>+'CO2'!Y294+'abs CO2'!Y294+'CH4'!Y294*PCG!$C$5+N2O!Y294*PCG!$C$6+HFC!Y294+PFC!Y294+'SF6'!Y294</f>
        <v>29.054858746433595</v>
      </c>
      <c r="Z294" s="94">
        <f>+'CO2'!Z294+'abs CO2'!Z294+'CH4'!Z294*PCG!$C$5+N2O!Z294*PCG!$C$6+HFC!Z294+PFC!Z294+'SF6'!Z294</f>
        <v>31.249024732463422</v>
      </c>
      <c r="AA294" s="94">
        <f>+'CO2'!AA294+'abs CO2'!AA294+'CH4'!AA294*PCG!$C$5+N2O!AA294*PCG!$C$6+HFC!AA294+PFC!AA294+'SF6'!AA294</f>
        <v>29.774127027558791</v>
      </c>
      <c r="AB294" s="94">
        <f>+'CO2'!AB294+'abs CO2'!AB294+'CH4'!AB294*PCG!$C$5+N2O!AB294*PCG!$C$6+HFC!AB294+PFC!AB294+'SF6'!AB294</f>
        <v>33.796595566766648</v>
      </c>
      <c r="AC294" s="94">
        <f>+'CO2'!AC294+'abs CO2'!AC294+'CH4'!AC294*PCG!$C$5+N2O!AC294*PCG!$C$6+HFC!AC294+PFC!AC294+'SF6'!AC294</f>
        <v>27.859811560550781</v>
      </c>
      <c r="AD294" s="94">
        <f>+'CO2'!AD294+'abs CO2'!AD294+'CH4'!AD294*PCG!$C$5+N2O!AD294*PCG!$C$6+HFC!AD294+PFC!AD294+'SF6'!AD294</f>
        <v>28.187767610176643</v>
      </c>
      <c r="AE294" s="94">
        <f>+'CO2'!AE294+'abs CO2'!AE294+'CH4'!AE294*PCG!$C$5+N2O!AE294*PCG!$C$6+HFC!AE294+PFC!AE294+'SF6'!AE294</f>
        <v>28.543111635204802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-2823.438298338373</v>
      </c>
      <c r="D297" s="32">
        <f t="shared" ref="D297:AE297" si="73">+D298+D383+D391+D399+D407+D415+D423+D424</f>
        <v>-2386.8771309625326</v>
      </c>
      <c r="E297" s="32">
        <f t="shared" si="73"/>
        <v>-2099.2873195724123</v>
      </c>
      <c r="F297" s="32">
        <f t="shared" si="73"/>
        <v>-2329.2563802317418</v>
      </c>
      <c r="G297" s="32">
        <f t="shared" si="73"/>
        <v>-2141.4892465542976</v>
      </c>
      <c r="H297" s="32">
        <f t="shared" si="73"/>
        <v>-1930.4874388820895</v>
      </c>
      <c r="I297" s="32">
        <f t="shared" si="73"/>
        <v>-2513.2798715425565</v>
      </c>
      <c r="J297" s="32">
        <f t="shared" si="73"/>
        <v>-1762.4793225925764</v>
      </c>
      <c r="K297" s="32">
        <f t="shared" si="73"/>
        <v>-2802.2668934236335</v>
      </c>
      <c r="L297" s="32">
        <f t="shared" si="73"/>
        <v>-1951.7431648331153</v>
      </c>
      <c r="M297" s="32">
        <f t="shared" si="73"/>
        <v>-2804.3484663691188</v>
      </c>
      <c r="N297" s="32">
        <f t="shared" si="73"/>
        <v>-2528.0231959117859</v>
      </c>
      <c r="O297" s="32">
        <f t="shared" si="73"/>
        <v>-2603.873411105993</v>
      </c>
      <c r="P297" s="32">
        <f t="shared" si="73"/>
        <v>-2033.8214605197788</v>
      </c>
      <c r="Q297" s="32">
        <f t="shared" si="73"/>
        <v>-1613.5128147940495</v>
      </c>
      <c r="R297" s="32">
        <f t="shared" si="73"/>
        <v>-1102.2633307025517</v>
      </c>
      <c r="S297" s="32">
        <f t="shared" si="73"/>
        <v>-1412.1531087439371</v>
      </c>
      <c r="T297" s="32">
        <f t="shared" si="73"/>
        <v>2386.6747645764617</v>
      </c>
      <c r="U297" s="32">
        <f t="shared" si="73"/>
        <v>116.60931844321294</v>
      </c>
      <c r="V297" s="32">
        <f t="shared" si="73"/>
        <v>-1117.8756465676347</v>
      </c>
      <c r="W297" s="32">
        <f t="shared" si="73"/>
        <v>-42.651482418307978</v>
      </c>
      <c r="X297" s="32">
        <f t="shared" si="73"/>
        <v>-1964.3736569725843</v>
      </c>
      <c r="Y297" s="28">
        <f t="shared" si="73"/>
        <v>-851.43872494626282</v>
      </c>
      <c r="Z297" s="28">
        <f t="shared" si="73"/>
        <v>-1904.5441800023461</v>
      </c>
      <c r="AA297" s="28">
        <f t="shared" si="73"/>
        <v>-2378.9961489594452</v>
      </c>
      <c r="AB297" s="28">
        <f t="shared" si="73"/>
        <v>-1404.6381145331302</v>
      </c>
      <c r="AC297" s="28">
        <f t="shared" si="73"/>
        <v>-2413.8811335415462</v>
      </c>
      <c r="AD297" s="28">
        <f t="shared" si="73"/>
        <v>2051.7450955555169</v>
      </c>
      <c r="AE297" s="28">
        <f t="shared" si="73"/>
        <v>-1537.6988616781214</v>
      </c>
    </row>
    <row r="298" spans="1:31" x14ac:dyDescent="0.2">
      <c r="A298" s="9" t="s">
        <v>549</v>
      </c>
      <c r="B298" s="4" t="s">
        <v>550</v>
      </c>
      <c r="C298" s="33">
        <f>+C299+C367</f>
        <v>-2312.948720342848</v>
      </c>
      <c r="D298" s="33">
        <f t="shared" ref="D298:AE298" si="74">+D299+D367</f>
        <v>-2040.5654608988148</v>
      </c>
      <c r="E298" s="33">
        <f t="shared" si="74"/>
        <v>-1771.6477963756793</v>
      </c>
      <c r="F298" s="33">
        <f t="shared" si="74"/>
        <v>-2013.9151700371249</v>
      </c>
      <c r="G298" s="33">
        <f t="shared" si="74"/>
        <v>-1737.168030175827</v>
      </c>
      <c r="H298" s="33">
        <f t="shared" si="74"/>
        <v>-1395.1990433318083</v>
      </c>
      <c r="I298" s="33">
        <f t="shared" si="74"/>
        <v>-2018.9249717774669</v>
      </c>
      <c r="J298" s="33">
        <f t="shared" si="74"/>
        <v>-1213.4616257448852</v>
      </c>
      <c r="K298" s="33">
        <f t="shared" si="74"/>
        <v>-2368.2971561470931</v>
      </c>
      <c r="L298" s="33">
        <f t="shared" si="74"/>
        <v>-1338.2173597911749</v>
      </c>
      <c r="M298" s="33">
        <f t="shared" si="74"/>
        <v>-2185.6848699415104</v>
      </c>
      <c r="N298" s="33">
        <f t="shared" si="74"/>
        <v>-1843.3184302552238</v>
      </c>
      <c r="O298" s="33">
        <f t="shared" si="74"/>
        <v>-1681.3927412660842</v>
      </c>
      <c r="P298" s="33">
        <f t="shared" si="74"/>
        <v>-979.88955318425428</v>
      </c>
      <c r="Q298" s="33">
        <f t="shared" si="74"/>
        <v>-727.21774477037593</v>
      </c>
      <c r="R298" s="33">
        <f t="shared" si="74"/>
        <v>-55.807044940969263</v>
      </c>
      <c r="S298" s="33">
        <f t="shared" si="74"/>
        <v>-204.62004582745294</v>
      </c>
      <c r="T298" s="33">
        <f t="shared" si="74"/>
        <v>3455.6804859389581</v>
      </c>
      <c r="U298" s="33">
        <f t="shared" si="74"/>
        <v>1159.9921597057969</v>
      </c>
      <c r="V298" s="33">
        <f t="shared" si="74"/>
        <v>-421.30423385839413</v>
      </c>
      <c r="W298" s="33">
        <f t="shared" si="74"/>
        <v>814.05122155028721</v>
      </c>
      <c r="X298" s="33">
        <f t="shared" si="74"/>
        <v>-1013.0340450549802</v>
      </c>
      <c r="Y298" s="21">
        <f t="shared" si="74"/>
        <v>-30.579551247022209</v>
      </c>
      <c r="Z298" s="21">
        <f t="shared" si="74"/>
        <v>-1046.7855769914966</v>
      </c>
      <c r="AA298" s="21">
        <f t="shared" si="74"/>
        <v>-1448.5035098928433</v>
      </c>
      <c r="AB298" s="21">
        <f t="shared" si="74"/>
        <v>-394.95604112938895</v>
      </c>
      <c r="AC298" s="21">
        <f t="shared" si="74"/>
        <v>-1365.1071599010916</v>
      </c>
      <c r="AD298" s="21">
        <f t="shared" si="74"/>
        <v>3026.7467032867539</v>
      </c>
      <c r="AE298" s="21">
        <f t="shared" si="74"/>
        <v>-544.6448847981535</v>
      </c>
    </row>
    <row r="299" spans="1:31" x14ac:dyDescent="0.2">
      <c r="A299" s="9" t="s">
        <v>551</v>
      </c>
      <c r="B299" s="4" t="s">
        <v>552</v>
      </c>
      <c r="C299" s="33">
        <f>+C300+C349+C364</f>
        <v>1946.8497149351958</v>
      </c>
      <c r="D299" s="33">
        <f t="shared" ref="D299:AE299" si="75">+D300+D349+D364</f>
        <v>2399.2896095563497</v>
      </c>
      <c r="E299" s="33">
        <f t="shared" si="75"/>
        <v>2816.8552054851548</v>
      </c>
      <c r="F299" s="33">
        <f t="shared" si="75"/>
        <v>2691.7403794306892</v>
      </c>
      <c r="G299" s="33">
        <f t="shared" si="75"/>
        <v>2801.6146837472998</v>
      </c>
      <c r="H299" s="33">
        <f t="shared" si="75"/>
        <v>3095.5898842517768</v>
      </c>
      <c r="I299" s="33">
        <f t="shared" si="75"/>
        <v>2044.0090341865921</v>
      </c>
      <c r="J299" s="33">
        <f t="shared" si="75"/>
        <v>2326.3375294892467</v>
      </c>
      <c r="K299" s="33">
        <f t="shared" si="75"/>
        <v>896.2996736280777</v>
      </c>
      <c r="L299" s="33">
        <f t="shared" si="75"/>
        <v>1736.8278941680458</v>
      </c>
      <c r="M299" s="33">
        <f t="shared" si="75"/>
        <v>510.60586287537774</v>
      </c>
      <c r="N299" s="33">
        <f t="shared" si="75"/>
        <v>718.1190124912066</v>
      </c>
      <c r="O299" s="33">
        <f t="shared" si="75"/>
        <v>1520.7492417803037</v>
      </c>
      <c r="P299" s="33">
        <f t="shared" si="75"/>
        <v>1198.0515662728828</v>
      </c>
      <c r="Q299" s="33">
        <f t="shared" si="75"/>
        <v>565.12034640605475</v>
      </c>
      <c r="R299" s="33">
        <f t="shared" si="75"/>
        <v>1594.6905675731546</v>
      </c>
      <c r="S299" s="33">
        <f t="shared" si="75"/>
        <v>2024.9444930101768</v>
      </c>
      <c r="T299" s="33">
        <f t="shared" si="75"/>
        <v>6018.2165921248989</v>
      </c>
      <c r="U299" s="33">
        <f t="shared" si="75"/>
        <v>3570.9044440272237</v>
      </c>
      <c r="V299" s="33">
        <f t="shared" si="75"/>
        <v>2196.79139302453</v>
      </c>
      <c r="W299" s="33">
        <f t="shared" si="75"/>
        <v>3304.440475232444</v>
      </c>
      <c r="X299" s="33">
        <f t="shared" si="75"/>
        <v>1523.3589614366106</v>
      </c>
      <c r="Y299" s="21">
        <f t="shared" si="75"/>
        <v>2284.5405826377123</v>
      </c>
      <c r="Z299" s="21">
        <f t="shared" si="75"/>
        <v>1404.1653825157643</v>
      </c>
      <c r="AA299" s="21">
        <f t="shared" si="75"/>
        <v>1124.6508288039568</v>
      </c>
      <c r="AB299" s="21">
        <f t="shared" si="75"/>
        <v>1981.685128643511</v>
      </c>
      <c r="AC299" s="21">
        <f t="shared" si="75"/>
        <v>1278.4656147963742</v>
      </c>
      <c r="AD299" s="21">
        <f t="shared" si="75"/>
        <v>5651.5297705804833</v>
      </c>
      <c r="AE299" s="21">
        <f t="shared" si="75"/>
        <v>1928.2654248182646</v>
      </c>
    </row>
    <row r="300" spans="1:31" x14ac:dyDescent="0.2">
      <c r="A300" s="9" t="s">
        <v>553</v>
      </c>
      <c r="B300" s="4" t="s">
        <v>554</v>
      </c>
      <c r="C300" s="33">
        <f>+C301+C341</f>
        <v>-2114.9607884814145</v>
      </c>
      <c r="D300" s="33">
        <f t="shared" ref="D300:AE300" si="76">+D301+D341</f>
        <v>-2308.7179945204025</v>
      </c>
      <c r="E300" s="33">
        <f t="shared" si="76"/>
        <v>-2525.4770046647536</v>
      </c>
      <c r="F300" s="33">
        <f t="shared" si="76"/>
        <v>-2754.335693953833</v>
      </c>
      <c r="G300" s="33">
        <f t="shared" si="76"/>
        <v>-3131.0321419129318</v>
      </c>
      <c r="H300" s="33">
        <f t="shared" si="76"/>
        <v>-3630.4827284491812</v>
      </c>
      <c r="I300" s="33">
        <f t="shared" si="76"/>
        <v>-4244.9966454051428</v>
      </c>
      <c r="J300" s="33">
        <f t="shared" si="76"/>
        <v>-4787.0607081430244</v>
      </c>
      <c r="K300" s="33">
        <f t="shared" si="76"/>
        <v>-5255.4348800805656</v>
      </c>
      <c r="L300" s="33">
        <f t="shared" si="76"/>
        <v>-5581.2565067114101</v>
      </c>
      <c r="M300" s="33">
        <f t="shared" si="76"/>
        <v>-6184.8357046482579</v>
      </c>
      <c r="N300" s="33">
        <f t="shared" si="76"/>
        <v>-6484.9411760166495</v>
      </c>
      <c r="O300" s="33">
        <f t="shared" si="76"/>
        <v>-5940.9672207910571</v>
      </c>
      <c r="P300" s="33">
        <f t="shared" si="76"/>
        <v>-7081.6696903155889</v>
      </c>
      <c r="Q300" s="33">
        <f t="shared" si="76"/>
        <v>-7245.4208621736543</v>
      </c>
      <c r="R300" s="33">
        <f t="shared" si="76"/>
        <v>-7365.6962604645196</v>
      </c>
      <c r="S300" s="33">
        <f t="shared" si="76"/>
        <v>-7446.4371737008005</v>
      </c>
      <c r="T300" s="33">
        <f t="shared" si="76"/>
        <v>-7534.8850229550944</v>
      </c>
      <c r="U300" s="33">
        <f t="shared" si="76"/>
        <v>-7649.7147128223141</v>
      </c>
      <c r="V300" s="33">
        <f t="shared" si="76"/>
        <v>-7817.3325194695917</v>
      </c>
      <c r="W300" s="33">
        <f t="shared" si="76"/>
        <v>-8024.6468561305537</v>
      </c>
      <c r="X300" s="33">
        <f t="shared" si="76"/>
        <v>-8364.9845390877344</v>
      </c>
      <c r="Y300" s="21">
        <f t="shared" si="76"/>
        <v>-8669.6691171549937</v>
      </c>
      <c r="Z300" s="21">
        <f t="shared" si="76"/>
        <v>-8700.6700664560667</v>
      </c>
      <c r="AA300" s="21">
        <f t="shared" si="76"/>
        <v>-8815.8982871876615</v>
      </c>
      <c r="AB300" s="21">
        <f t="shared" si="76"/>
        <v>-8896.7168850138059</v>
      </c>
      <c r="AC300" s="21">
        <f t="shared" si="76"/>
        <v>-8961.8533177223217</v>
      </c>
      <c r="AD300" s="21">
        <f t="shared" si="76"/>
        <v>-8731.9065403541172</v>
      </c>
      <c r="AE300" s="21">
        <f t="shared" si="76"/>
        <v>-8782.7463692502497</v>
      </c>
    </row>
    <row r="301" spans="1:31" x14ac:dyDescent="0.2">
      <c r="A301" s="9" t="s">
        <v>555</v>
      </c>
      <c r="B301" s="4" t="s">
        <v>556</v>
      </c>
      <c r="C301" s="33">
        <f>+C302+C315+C328</f>
        <v>-1626.0131142053028</v>
      </c>
      <c r="D301" s="33">
        <f t="shared" ref="D301:AE301" si="77">+D302+D315+D328</f>
        <v>-1675.9194454659419</v>
      </c>
      <c r="E301" s="33">
        <f t="shared" si="77"/>
        <v>-1733.4607826847598</v>
      </c>
      <c r="F301" s="33">
        <f t="shared" si="77"/>
        <v>-1806.8409164879915</v>
      </c>
      <c r="G301" s="33">
        <f t="shared" si="77"/>
        <v>-1895.1637021543179</v>
      </c>
      <c r="H301" s="33">
        <f t="shared" si="77"/>
        <v>-1988.5135357109841</v>
      </c>
      <c r="I301" s="33">
        <f t="shared" si="77"/>
        <v>-2072.2294110446674</v>
      </c>
      <c r="J301" s="33">
        <f t="shared" si="77"/>
        <v>-2155.5437392244958</v>
      </c>
      <c r="K301" s="33">
        <f t="shared" si="77"/>
        <v>-2242.9673497005338</v>
      </c>
      <c r="L301" s="33">
        <f t="shared" si="77"/>
        <v>-2311.6445162250247</v>
      </c>
      <c r="M301" s="33">
        <f t="shared" si="77"/>
        <v>-2371.3911406960165</v>
      </c>
      <c r="N301" s="33">
        <f t="shared" si="77"/>
        <v>-2416.2192171125953</v>
      </c>
      <c r="O301" s="33">
        <f t="shared" si="77"/>
        <v>-2451.7867488069596</v>
      </c>
      <c r="P301" s="33">
        <f t="shared" si="77"/>
        <v>-2485.2415197742403</v>
      </c>
      <c r="Q301" s="33">
        <f t="shared" si="77"/>
        <v>-2515.8489698488952</v>
      </c>
      <c r="R301" s="33">
        <f t="shared" si="77"/>
        <v>-2512.9777111447502</v>
      </c>
      <c r="S301" s="33">
        <f t="shared" si="77"/>
        <v>-2505.2622067480438</v>
      </c>
      <c r="T301" s="33">
        <f t="shared" si="77"/>
        <v>-2493.1087585183441</v>
      </c>
      <c r="U301" s="33">
        <f t="shared" si="77"/>
        <v>-2481.9171765133224</v>
      </c>
      <c r="V301" s="33">
        <f t="shared" si="77"/>
        <v>-2471.8340588620827</v>
      </c>
      <c r="W301" s="33">
        <f t="shared" si="77"/>
        <v>-2461.1351024140608</v>
      </c>
      <c r="X301" s="33">
        <f t="shared" si="77"/>
        <v>-2450.1540928561785</v>
      </c>
      <c r="Y301" s="21">
        <f t="shared" si="77"/>
        <v>-2437.2970613738571</v>
      </c>
      <c r="Z301" s="21">
        <f t="shared" si="77"/>
        <v>-2427.4469975006173</v>
      </c>
      <c r="AA301" s="21">
        <f t="shared" si="77"/>
        <v>-2420.6886201354791</v>
      </c>
      <c r="AB301" s="21">
        <f t="shared" si="77"/>
        <v>-2411.9727056508823</v>
      </c>
      <c r="AC301" s="21">
        <f t="shared" si="77"/>
        <v>-2402.5289559150929</v>
      </c>
      <c r="AD301" s="21">
        <f t="shared" si="77"/>
        <v>-2392.7270503231089</v>
      </c>
      <c r="AE301" s="21">
        <f t="shared" si="77"/>
        <v>-2385.507880068993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-1591.4500817302192</v>
      </c>
      <c r="D302" s="33">
        <f t="shared" si="78"/>
        <v>-1631.5563330234224</v>
      </c>
      <c r="E302" s="33">
        <f t="shared" si="78"/>
        <v>-1679.2403417811379</v>
      </c>
      <c r="F302" s="33">
        <f t="shared" si="78"/>
        <v>-1742.9248232001826</v>
      </c>
      <c r="G302" s="33">
        <f t="shared" si="78"/>
        <v>-1824.1610244796211</v>
      </c>
      <c r="H302" s="33">
        <f t="shared" si="78"/>
        <v>-1911.1487282887285</v>
      </c>
      <c r="I302" s="33">
        <f t="shared" si="78"/>
        <v>-1990.5343717375526</v>
      </c>
      <c r="J302" s="33">
        <f t="shared" si="78"/>
        <v>-2071.550210783636</v>
      </c>
      <c r="K302" s="33">
        <f t="shared" si="78"/>
        <v>-2155.87451022205</v>
      </c>
      <c r="L302" s="33">
        <f t="shared" si="78"/>
        <v>-2222.0829089644444</v>
      </c>
      <c r="M302" s="33">
        <f t="shared" si="78"/>
        <v>-2279.9910491042424</v>
      </c>
      <c r="N302" s="33">
        <f t="shared" si="78"/>
        <v>-2323.4354051802179</v>
      </c>
      <c r="O302" s="33">
        <f t="shared" si="78"/>
        <v>-2357.9608301857288</v>
      </c>
      <c r="P302" s="33">
        <f t="shared" si="78"/>
        <v>-2390.9751007297527</v>
      </c>
      <c r="Q302" s="33">
        <f t="shared" si="78"/>
        <v>-2420.1600721740283</v>
      </c>
      <c r="R302" s="33">
        <f t="shared" si="78"/>
        <v>-2417.0500440612032</v>
      </c>
      <c r="S302" s="33">
        <f t="shared" si="78"/>
        <v>-2408.9878486666148</v>
      </c>
      <c r="T302" s="33">
        <f t="shared" si="78"/>
        <v>-2396.7736769214712</v>
      </c>
      <c r="U302" s="33">
        <f t="shared" si="78"/>
        <v>-2385.4565519129897</v>
      </c>
      <c r="V302" s="33">
        <f t="shared" si="78"/>
        <v>-2375.2233213362688</v>
      </c>
      <c r="W302" s="33">
        <f t="shared" si="78"/>
        <v>-2364.55645278262</v>
      </c>
      <c r="X302" s="33">
        <f t="shared" si="78"/>
        <v>-2352.8798970360735</v>
      </c>
      <c r="Y302" s="33">
        <f t="shared" si="78"/>
        <v>-2339.4440124560224</v>
      </c>
      <c r="Z302" s="33">
        <f t="shared" si="78"/>
        <v>-2328.832576365684</v>
      </c>
      <c r="AA302" s="33">
        <f t="shared" si="78"/>
        <v>-2318.4424827204671</v>
      </c>
      <c r="AB302" s="33">
        <f t="shared" si="78"/>
        <v>-2307.7168051216531</v>
      </c>
      <c r="AC302" s="33">
        <f t="shared" si="78"/>
        <v>-2296.7242959986129</v>
      </c>
      <c r="AD302" s="33">
        <f t="shared" si="78"/>
        <v>-2285.8069950887934</v>
      </c>
      <c r="AE302" s="33">
        <f t="shared" si="78"/>
        <v>-2274.3918385173492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-20.346242613653054</v>
      </c>
      <c r="D306" s="94">
        <f>+'CO2'!D306+'abs CO2'!D306+'CH4'!D306*PCG!$C$5+N2O!D306*PCG!$C$6+HFC!D306+PFC!D306+'SF6'!D306</f>
        <v>-20.512484460743313</v>
      </c>
      <c r="E306" s="94">
        <f>+'CO2'!E306+'abs CO2'!E306+'CH4'!E306*PCG!$C$5+N2O!E306*PCG!$C$6+HFC!E306+PFC!E306+'SF6'!E306</f>
        <v>-20.676202364008827</v>
      </c>
      <c r="F306" s="94">
        <f>+'CO2'!F306+'abs CO2'!F306+'CH4'!F306*PCG!$C$5+N2O!F306*PCG!$C$6+HFC!F306+PFC!F306+'SF6'!F306</f>
        <v>-20.893236629225111</v>
      </c>
      <c r="G306" s="94">
        <f>+'CO2'!G306+'abs CO2'!G306+'CH4'!G306*PCG!$C$5+N2O!G306*PCG!$C$6+HFC!G306+PFC!G306+'SF6'!G306</f>
        <v>-21.116172135048984</v>
      </c>
      <c r="H306" s="94">
        <f>+'CO2'!H306+'abs CO2'!H306+'CH4'!H306*PCG!$C$5+N2O!H306*PCG!$C$6+HFC!H306+PFC!H306+'SF6'!H306</f>
        <v>-21.368949908602076</v>
      </c>
      <c r="I306" s="94">
        <f>+'CO2'!I306+'abs CO2'!I306+'CH4'!I306*PCG!$C$5+N2O!I306*PCG!$C$6+HFC!I306+PFC!I306+'SF6'!I306</f>
        <v>-21.797723787561022</v>
      </c>
      <c r="J306" s="94">
        <f>+'CO2'!J306+'abs CO2'!J306+'CH4'!J306*PCG!$C$5+N2O!J306*PCG!$C$6+HFC!J306+PFC!J306+'SF6'!J306</f>
        <v>-22.218411235434782</v>
      </c>
      <c r="K306" s="94">
        <f>+'CO2'!K306+'abs CO2'!K306+'CH4'!K306*PCG!$C$5+N2O!K306*PCG!$C$6+HFC!K306+PFC!K306+'SF6'!K306</f>
        <v>-22.797145628920763</v>
      </c>
      <c r="L306" s="94">
        <f>+'CO2'!L306+'abs CO2'!L306+'CH4'!L306*PCG!$C$5+N2O!L306*PCG!$C$6+HFC!L306+PFC!L306+'SF6'!L306</f>
        <v>-23.428495100784257</v>
      </c>
      <c r="M306" s="94">
        <f>+'CO2'!M306+'abs CO2'!M306+'CH4'!M306*PCG!$C$5+N2O!M306*PCG!$C$6+HFC!M306+PFC!M306+'SF6'!M306</f>
        <v>-24.044639713338089</v>
      </c>
      <c r="N306" s="94">
        <f>+'CO2'!N306+'abs CO2'!N306+'CH4'!N306*PCG!$C$5+N2O!N306*PCG!$C$6+HFC!N306+PFC!N306+'SF6'!N306</f>
        <v>-24.587905205598055</v>
      </c>
      <c r="O306" s="94">
        <f>+'CO2'!O306+'abs CO2'!O306+'CH4'!O306*PCG!$C$5+N2O!O306*PCG!$C$6+HFC!O306+PFC!O306+'SF6'!O306</f>
        <v>-25.162868403166755</v>
      </c>
      <c r="P306" s="94">
        <f>+'CO2'!P306+'abs CO2'!P306+'CH4'!P306*PCG!$C$5+N2O!P306*PCG!$C$6+HFC!P306+PFC!P306+'SF6'!P306</f>
        <v>-25.789221100242298</v>
      </c>
      <c r="Q306" s="94">
        <f>+'CO2'!Q306+'abs CO2'!Q306+'CH4'!Q306*PCG!$C$5+N2O!Q306*PCG!$C$6+HFC!Q306+PFC!Q306+'SF6'!Q306</f>
        <v>-26.497347978983335</v>
      </c>
      <c r="R306" s="94">
        <f>+'CO2'!R306+'abs CO2'!R306+'CH4'!R306*PCG!$C$5+N2O!R306*PCG!$C$6+HFC!R306+PFC!R306+'SF6'!R306</f>
        <v>-27.231741627664718</v>
      </c>
      <c r="S306" s="94">
        <f>+'CO2'!S306+'abs CO2'!S306+'CH4'!S306*PCG!$C$5+N2O!S306*PCG!$C$6+HFC!S306+PFC!S306+'SF6'!S306</f>
        <v>-27.773461551260763</v>
      </c>
      <c r="T306" s="94">
        <f>+'CO2'!T306+'abs CO2'!T306+'CH4'!T306*PCG!$C$5+N2O!T306*PCG!$C$6+HFC!T306+PFC!T306+'SF6'!T306</f>
        <v>-28.291557995151976</v>
      </c>
      <c r="U306" s="94">
        <f>+'CO2'!U306+'abs CO2'!U306+'CH4'!U306*PCG!$C$5+N2O!U306*PCG!$C$6+HFC!U306+PFC!U306+'SF6'!U306</f>
        <v>-28.824577638576923</v>
      </c>
      <c r="V306" s="94">
        <f>+'CO2'!V306+'abs CO2'!V306+'CH4'!V306*PCG!$C$5+N2O!V306*PCG!$C$6+HFC!V306+PFC!V306+'SF6'!V306</f>
        <v>-29.303341265459288</v>
      </c>
      <c r="W306" s="94">
        <f>+'CO2'!W306+'abs CO2'!W306+'CH4'!W306*PCG!$C$5+N2O!W306*PCG!$C$6+HFC!W306+PFC!W306+'SF6'!W306</f>
        <v>-29.69626850336547</v>
      </c>
      <c r="X306" s="94">
        <f>+'CO2'!X306+'abs CO2'!X306+'CH4'!X306*PCG!$C$5+N2O!X306*PCG!$C$6+HFC!X306+PFC!X306+'SF6'!X306</f>
        <v>-30.063280181977607</v>
      </c>
      <c r="Y306" s="94">
        <f>+'CO2'!Y306+'abs CO2'!Y306+'CH4'!Y306*PCG!$C$5+N2O!Y306*PCG!$C$6+HFC!Y306+PFC!Y306+'SF6'!Y306</f>
        <v>-30.478284914562828</v>
      </c>
      <c r="Z306" s="94">
        <f>+'CO2'!Z306+'abs CO2'!Z306+'CH4'!Z306*PCG!$C$5+N2O!Z306*PCG!$C$6+HFC!Z306+PFC!Z306+'SF6'!Z306</f>
        <v>-30.861245378264172</v>
      </c>
      <c r="AA306" s="94">
        <f>+'CO2'!AA306+'abs CO2'!AA306+'CH4'!AA306*PCG!$C$5+N2O!AA306*PCG!$C$6+HFC!AA306+PFC!AA306+'SF6'!AA306</f>
        <v>-31.228513878679852</v>
      </c>
      <c r="AB306" s="94">
        <f>+'CO2'!AB306+'abs CO2'!AB306+'CH4'!AB306*PCG!$C$5+N2O!AB306*PCG!$C$6+HFC!AB306+PFC!AB306+'SF6'!AB306</f>
        <v>-31.515006894042052</v>
      </c>
      <c r="AC306" s="94">
        <f>+'CO2'!AC306+'abs CO2'!AC306+'CH4'!AC306*PCG!$C$5+N2O!AC306*PCG!$C$6+HFC!AC306+PFC!AC306+'SF6'!AC306</f>
        <v>-31.790847639792034</v>
      </c>
      <c r="AD306" s="94">
        <f>+'CO2'!AD306+'abs CO2'!AD306+'CH4'!AD306*PCG!$C$5+N2O!AD306*PCG!$C$6+HFC!AD306+PFC!AD306+'SF6'!AD306</f>
        <v>-32.006694200036428</v>
      </c>
      <c r="AE306" s="94">
        <f>+'CO2'!AE306+'abs CO2'!AE306+'CH4'!AE306*PCG!$C$5+N2O!AE306*PCG!$C$6+HFC!AE306+PFC!AE306+'SF6'!AE306</f>
        <v>-32.168683017849951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-157.33014574377012</v>
      </c>
      <c r="D308" s="94">
        <f>+'CO2'!D308+'abs CO2'!D308+'CH4'!D308*PCG!$C$5+N2O!D308*PCG!$C$6+HFC!D308+PFC!D308+'SF6'!D308</f>
        <v>-163.71643796059948</v>
      </c>
      <c r="E308" s="94">
        <f>+'CO2'!E308+'abs CO2'!E308+'CH4'!E308*PCG!$C$5+N2O!E308*PCG!$C$6+HFC!E308+PFC!E308+'SF6'!E308</f>
        <v>-172.23003828685876</v>
      </c>
      <c r="F308" s="94">
        <f>+'CO2'!F308+'abs CO2'!F308+'CH4'!F308*PCG!$C$5+N2O!F308*PCG!$C$6+HFC!F308+PFC!F308+'SF6'!F308</f>
        <v>-180.81340876160283</v>
      </c>
      <c r="G308" s="94">
        <f>+'CO2'!G308+'abs CO2'!G308+'CH4'!G308*PCG!$C$5+N2O!G308*PCG!$C$6+HFC!G308+PFC!G308+'SF6'!G308</f>
        <v>-189.36151450490186</v>
      </c>
      <c r="H308" s="94">
        <f>+'CO2'!H308+'abs CO2'!H308+'CH4'!H308*PCG!$C$5+N2O!H308*PCG!$C$6+HFC!H308+PFC!H308+'SF6'!H308</f>
        <v>-196.76436194029026</v>
      </c>
      <c r="I308" s="94">
        <f>+'CO2'!I308+'abs CO2'!I308+'CH4'!I308*PCG!$C$5+N2O!I308*PCG!$C$6+HFC!I308+PFC!I308+'SF6'!I308</f>
        <v>-205.00099111517</v>
      </c>
      <c r="J308" s="94">
        <f>+'CO2'!J308+'abs CO2'!J308+'CH4'!J308*PCG!$C$5+N2O!J308*PCG!$C$6+HFC!J308+PFC!J308+'SF6'!J308</f>
        <v>-212.95127594305629</v>
      </c>
      <c r="K308" s="94">
        <f>+'CO2'!K308+'abs CO2'!K308+'CH4'!K308*PCG!$C$5+N2O!K308*PCG!$C$6+HFC!K308+PFC!K308+'SF6'!K308</f>
        <v>-218.98493628583739</v>
      </c>
      <c r="L308" s="94">
        <f>+'CO2'!L308+'abs CO2'!L308+'CH4'!L308*PCG!$C$5+N2O!L308*PCG!$C$6+HFC!L308+PFC!L308+'SF6'!L308</f>
        <v>-223.97977683550693</v>
      </c>
      <c r="M308" s="94">
        <f>+'CO2'!M308+'abs CO2'!M308+'CH4'!M308*PCG!$C$5+N2O!M308*PCG!$C$6+HFC!M308+PFC!M308+'SF6'!M308</f>
        <v>-228.15771033108453</v>
      </c>
      <c r="N308" s="94">
        <f>+'CO2'!N308+'abs CO2'!N308+'CH4'!N308*PCG!$C$5+N2O!N308*PCG!$C$6+HFC!N308+PFC!N308+'SF6'!N308</f>
        <v>-231.30192153063314</v>
      </c>
      <c r="O308" s="94">
        <f>+'CO2'!O308+'abs CO2'!O308+'CH4'!O308*PCG!$C$5+N2O!O308*PCG!$C$6+HFC!O308+PFC!O308+'SF6'!O308</f>
        <v>-234.07055338161337</v>
      </c>
      <c r="P308" s="94">
        <f>+'CO2'!P308+'abs CO2'!P308+'CH4'!P308*PCG!$C$5+N2O!P308*PCG!$C$6+HFC!P308+PFC!P308+'SF6'!P308</f>
        <v>-236.92599160358705</v>
      </c>
      <c r="Q308" s="94">
        <f>+'CO2'!Q308+'abs CO2'!Q308+'CH4'!Q308*PCG!$C$5+N2O!Q308*PCG!$C$6+HFC!Q308+PFC!Q308+'SF6'!Q308</f>
        <v>-239.80214804605322</v>
      </c>
      <c r="R308" s="94">
        <f>+'CO2'!R308+'abs CO2'!R308+'CH4'!R308*PCG!$C$5+N2O!R308*PCG!$C$6+HFC!R308+PFC!R308+'SF6'!R308</f>
        <v>-240.80251222834707</v>
      </c>
      <c r="S308" s="94">
        <f>+'CO2'!S308+'abs CO2'!S308+'CH4'!S308*PCG!$C$5+N2O!S308*PCG!$C$6+HFC!S308+PFC!S308+'SF6'!S308</f>
        <v>-241.00578367731353</v>
      </c>
      <c r="T308" s="94">
        <f>+'CO2'!T308+'abs CO2'!T308+'CH4'!T308*PCG!$C$5+N2O!T308*PCG!$C$6+HFC!T308+PFC!T308+'SF6'!T308</f>
        <v>-240.40644228948869</v>
      </c>
      <c r="U308" s="94">
        <f>+'CO2'!U308+'abs CO2'!U308+'CH4'!U308*PCG!$C$5+N2O!U308*PCG!$C$6+HFC!U308+PFC!U308+'SF6'!U308</f>
        <v>-239.44599343487735</v>
      </c>
      <c r="V308" s="94">
        <f>+'CO2'!V308+'abs CO2'!V308+'CH4'!V308*PCG!$C$5+N2O!V308*PCG!$C$6+HFC!V308+PFC!V308+'SF6'!V308</f>
        <v>-238.37046194219121</v>
      </c>
      <c r="W308" s="94">
        <f>+'CO2'!W308+'abs CO2'!W308+'CH4'!W308*PCG!$C$5+N2O!W308*PCG!$C$6+HFC!W308+PFC!W308+'SF6'!W308</f>
        <v>-237.29163447706847</v>
      </c>
      <c r="X308" s="94">
        <f>+'CO2'!X308+'abs CO2'!X308+'CH4'!X308*PCG!$C$5+N2O!X308*PCG!$C$6+HFC!X308+PFC!X308+'SF6'!X308</f>
        <v>-236.30796146884845</v>
      </c>
      <c r="Y308" s="94">
        <f>+'CO2'!Y308+'abs CO2'!Y308+'CH4'!Y308*PCG!$C$5+N2O!Y308*PCG!$C$6+HFC!Y308+PFC!Y308+'SF6'!Y308</f>
        <v>-235.35476352659444</v>
      </c>
      <c r="Z308" s="94">
        <f>+'CO2'!Z308+'abs CO2'!Z308+'CH4'!Z308*PCG!$C$5+N2O!Z308*PCG!$C$6+HFC!Z308+PFC!Z308+'SF6'!Z308</f>
        <v>-234.57429452273908</v>
      </c>
      <c r="AA308" s="94">
        <f>+'CO2'!AA308+'abs CO2'!AA308+'CH4'!AA308*PCG!$C$5+N2O!AA308*PCG!$C$6+HFC!AA308+PFC!AA308+'SF6'!AA308</f>
        <v>-233.41507898529687</v>
      </c>
      <c r="AB308" s="94">
        <f>+'CO2'!AB308+'abs CO2'!AB308+'CH4'!AB308*PCG!$C$5+N2O!AB308*PCG!$C$6+HFC!AB308+PFC!AB308+'SF6'!AB308</f>
        <v>-232.46187845661041</v>
      </c>
      <c r="AC308" s="94">
        <f>+'CO2'!AC308+'abs CO2'!AC308+'CH4'!AC308*PCG!$C$5+N2O!AC308*PCG!$C$6+HFC!AC308+PFC!AC308+'SF6'!AC308</f>
        <v>-231.49495423000562</v>
      </c>
      <c r="AD308" s="94">
        <f>+'CO2'!AD308+'abs CO2'!AD308+'CH4'!AD308*PCG!$C$5+N2O!AD308*PCG!$C$6+HFC!AD308+PFC!AD308+'SF6'!AD308</f>
        <v>-230.53724978641733</v>
      </c>
      <c r="AE308" s="94">
        <f>+'CO2'!AE308+'abs CO2'!AE308+'CH4'!AE308*PCG!$C$5+N2O!AE308*PCG!$C$6+HFC!AE308+PFC!AE308+'SF6'!AE308</f>
        <v>-229.57881355103902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-82.651403990226072</v>
      </c>
      <c r="D310" s="94">
        <f>+'CO2'!D310+'abs CO2'!D310+'CH4'!D310*PCG!$C$5+N2O!D310*PCG!$C$6+HFC!D310+PFC!D310+'SF6'!D310</f>
        <v>-82.971600283556583</v>
      </c>
      <c r="E310" s="94">
        <f>+'CO2'!E310+'abs CO2'!E310+'CH4'!E310*PCG!$C$5+N2O!E310*PCG!$C$6+HFC!E310+PFC!E310+'SF6'!E310</f>
        <v>-83.309720498212712</v>
      </c>
      <c r="F310" s="94">
        <f>+'CO2'!F310+'abs CO2'!F310+'CH4'!F310*PCG!$C$5+N2O!F310*PCG!$C$6+HFC!F310+PFC!F310+'SF6'!F310</f>
        <v>-83.71453249268896</v>
      </c>
      <c r="G310" s="94">
        <f>+'CO2'!G310+'abs CO2'!G310+'CH4'!G310*PCG!$C$5+N2O!G310*PCG!$C$6+HFC!G310+PFC!G310+'SF6'!G310</f>
        <v>-84.202954773079355</v>
      </c>
      <c r="H310" s="94">
        <f>+'CO2'!H310+'abs CO2'!H310+'CH4'!H310*PCG!$C$5+N2O!H310*PCG!$C$6+HFC!H310+PFC!H310+'SF6'!H310</f>
        <v>-84.72828742937493</v>
      </c>
      <c r="I310" s="94">
        <f>+'CO2'!I310+'abs CO2'!I310+'CH4'!I310*PCG!$C$5+N2O!I310*PCG!$C$6+HFC!I310+PFC!I310+'SF6'!I310</f>
        <v>-85.583270918816979</v>
      </c>
      <c r="J310" s="94">
        <f>+'CO2'!J310+'abs CO2'!J310+'CH4'!J310*PCG!$C$5+N2O!J310*PCG!$C$6+HFC!J310+PFC!J310+'SF6'!J310</f>
        <v>-86.539603422247168</v>
      </c>
      <c r="K310" s="94">
        <f>+'CO2'!K310+'abs CO2'!K310+'CH4'!K310*PCG!$C$5+N2O!K310*PCG!$C$6+HFC!K310+PFC!K310+'SF6'!K310</f>
        <v>-87.403826712220848</v>
      </c>
      <c r="L310" s="94">
        <f>+'CO2'!L310+'abs CO2'!L310+'CH4'!L310*PCG!$C$5+N2O!L310*PCG!$C$6+HFC!L310+PFC!L310+'SF6'!L310</f>
        <v>-88.220253807811318</v>
      </c>
      <c r="M310" s="94">
        <f>+'CO2'!M310+'abs CO2'!M310+'CH4'!M310*PCG!$C$5+N2O!M310*PCG!$C$6+HFC!M310+PFC!M310+'SF6'!M310</f>
        <v>-89.014119411742783</v>
      </c>
      <c r="N310" s="94">
        <f>+'CO2'!N310+'abs CO2'!N310+'CH4'!N310*PCG!$C$5+N2O!N310*PCG!$C$6+HFC!N310+PFC!N310+'SF6'!N310</f>
        <v>-89.858552376868175</v>
      </c>
      <c r="O310" s="94">
        <f>+'CO2'!O310+'abs CO2'!O310+'CH4'!O310*PCG!$C$5+N2O!O310*PCG!$C$6+HFC!O310+PFC!O310+'SF6'!O310</f>
        <v>-90.869955788801519</v>
      </c>
      <c r="P310" s="94">
        <f>+'CO2'!P310+'abs CO2'!P310+'CH4'!P310*PCG!$C$5+N2O!P310*PCG!$C$6+HFC!P310+PFC!P310+'SF6'!P310</f>
        <v>-92.073376012921926</v>
      </c>
      <c r="Q310" s="94">
        <f>+'CO2'!Q310+'abs CO2'!Q310+'CH4'!Q310*PCG!$C$5+N2O!Q310*PCG!$C$6+HFC!Q310+PFC!Q310+'SF6'!Q310</f>
        <v>-93.249140396643128</v>
      </c>
      <c r="R310" s="94">
        <f>+'CO2'!R310+'abs CO2'!R310+'CH4'!R310*PCG!$C$5+N2O!R310*PCG!$C$6+HFC!R310+PFC!R310+'SF6'!R310</f>
        <v>-94.446518040356935</v>
      </c>
      <c r="S310" s="94">
        <f>+'CO2'!S310+'abs CO2'!S310+'CH4'!S310*PCG!$C$5+N2O!S310*PCG!$C$6+HFC!S310+PFC!S310+'SF6'!S310</f>
        <v>-95.607334438244038</v>
      </c>
      <c r="T310" s="94">
        <f>+'CO2'!T310+'abs CO2'!T310+'CH4'!T310*PCG!$C$5+N2O!T310*PCG!$C$6+HFC!T310+PFC!T310+'SF6'!T310</f>
        <v>-96.618214131650859</v>
      </c>
      <c r="U310" s="94">
        <f>+'CO2'!U310+'abs CO2'!U310+'CH4'!U310*PCG!$C$5+N2O!U310*PCG!$C$6+HFC!U310+PFC!U310+'SF6'!U310</f>
        <v>-97.548861575917016</v>
      </c>
      <c r="V310" s="94">
        <f>+'CO2'!V310+'abs CO2'!V310+'CH4'!V310*PCG!$C$5+N2O!V310*PCG!$C$6+HFC!V310+PFC!V310+'SF6'!V310</f>
        <v>-98.673813104055341</v>
      </c>
      <c r="W310" s="94">
        <f>+'CO2'!W310+'abs CO2'!W310+'CH4'!W310*PCG!$C$5+N2O!W310*PCG!$C$6+HFC!W310+PFC!W310+'SF6'!W310</f>
        <v>-99.702829882645148</v>
      </c>
      <c r="X310" s="94">
        <f>+'CO2'!X310+'abs CO2'!X310+'CH4'!X310*PCG!$C$5+N2O!X310*PCG!$C$6+HFC!X310+PFC!X310+'SF6'!X310</f>
        <v>-100.66343422960141</v>
      </c>
      <c r="Y310" s="94">
        <f>+'CO2'!Y310+'abs CO2'!Y310+'CH4'!Y310*PCG!$C$5+N2O!Y310*PCG!$C$6+HFC!Y310+PFC!Y310+'SF6'!Y310</f>
        <v>-101.54667198335147</v>
      </c>
      <c r="Z310" s="94">
        <f>+'CO2'!Z310+'abs CO2'!Z310+'CH4'!Z310*PCG!$C$5+N2O!Z310*PCG!$C$6+HFC!Z310+PFC!Z310+'SF6'!Z310</f>
        <v>-102.2567807414223</v>
      </c>
      <c r="AA310" s="94">
        <f>+'CO2'!AA310+'abs CO2'!AA310+'CH4'!AA310*PCG!$C$5+N2O!AA310*PCG!$C$6+HFC!AA310+PFC!AA310+'SF6'!AA310</f>
        <v>-102.87761814067871</v>
      </c>
      <c r="AB310" s="94">
        <f>+'CO2'!AB310+'abs CO2'!AB310+'CH4'!AB310*PCG!$C$5+N2O!AB310*PCG!$C$6+HFC!AB310+PFC!AB310+'SF6'!AB310</f>
        <v>-103.44517783852773</v>
      </c>
      <c r="AC310" s="94">
        <f>+'CO2'!AC310+'abs CO2'!AC310+'CH4'!AC310*PCG!$C$5+N2O!AC310*PCG!$C$6+HFC!AC310+PFC!AC310+'SF6'!AC310</f>
        <v>-103.87692906849431</v>
      </c>
      <c r="AD310" s="94">
        <f>+'CO2'!AD310+'abs CO2'!AD310+'CH4'!AD310*PCG!$C$5+N2O!AD310*PCG!$C$6+HFC!AD310+PFC!AD310+'SF6'!AD310</f>
        <v>-104.26179181501944</v>
      </c>
      <c r="AE310" s="94">
        <f>+'CO2'!AE310+'abs CO2'!AE310+'CH4'!AE310*PCG!$C$5+N2O!AE310*PCG!$C$6+HFC!AE310+PFC!AE310+'SF6'!AE310</f>
        <v>-104.57879296545141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-1309.4894393732156</v>
      </c>
      <c r="D311" s="94">
        <f>+'CO2'!D311+'abs CO2'!D311+'CH4'!D311*PCG!$C$5+N2O!D311*PCG!$C$6+HFC!D311+PFC!D311+'SF6'!D311</f>
        <v>-1342.6053066121133</v>
      </c>
      <c r="E311" s="94">
        <f>+'CO2'!E311+'abs CO2'!E311+'CH4'!E311*PCG!$C$5+N2O!E311*PCG!$C$6+HFC!E311+PFC!E311+'SF6'!E311</f>
        <v>-1381.0744017433981</v>
      </c>
      <c r="F311" s="94">
        <f>+'CO2'!F311+'abs CO2'!F311+'CH4'!F311*PCG!$C$5+N2O!F311*PCG!$C$6+HFC!F311+PFC!F311+'SF6'!F311</f>
        <v>-1435.3093686901695</v>
      </c>
      <c r="G311" s="94">
        <f>+'CO2'!G311+'abs CO2'!G311+'CH4'!G311*PCG!$C$5+N2O!G311*PCG!$C$6+HFC!G311+PFC!G311+'SF6'!G311</f>
        <v>-1507.064116909502</v>
      </c>
      <c r="H311" s="94">
        <f>+'CO2'!H311+'abs CO2'!H311+'CH4'!H311*PCG!$C$5+N2O!H311*PCG!$C$6+HFC!H311+PFC!H311+'SF6'!H311</f>
        <v>-1585.6569630372446</v>
      </c>
      <c r="I311" s="94">
        <f>+'CO2'!I311+'abs CO2'!I311+'CH4'!I311*PCG!$C$5+N2O!I311*PCG!$C$6+HFC!I311+PFC!I311+'SF6'!I311</f>
        <v>-1655.3267826538763</v>
      </c>
      <c r="J311" s="94">
        <f>+'CO2'!J311+'abs CO2'!J311+'CH4'!J311*PCG!$C$5+N2O!J311*PCG!$C$6+HFC!J311+PFC!J311+'SF6'!J311</f>
        <v>-1726.7787770546888</v>
      </c>
      <c r="K311" s="94">
        <f>+'CO2'!K311+'abs CO2'!K311+'CH4'!K311*PCG!$C$5+N2O!K311*PCG!$C$6+HFC!K311+PFC!K311+'SF6'!K311</f>
        <v>-1803.3872078689062</v>
      </c>
      <c r="L311" s="94">
        <f>+'CO2'!L311+'abs CO2'!L311+'CH4'!L311*PCG!$C$5+N2O!L311*PCG!$C$6+HFC!L311+PFC!L311+'SF6'!L311</f>
        <v>-1862.9128901252461</v>
      </c>
      <c r="M311" s="94">
        <f>+'CO2'!M311+'abs CO2'!M311+'CH4'!M311*PCG!$C$5+N2O!M311*PCG!$C$6+HFC!M311+PFC!M311+'SF6'!M311</f>
        <v>-1914.938816547173</v>
      </c>
      <c r="N311" s="94">
        <f>+'CO2'!N311+'abs CO2'!N311+'CH4'!N311*PCG!$C$5+N2O!N311*PCG!$C$6+HFC!N311+PFC!N311+'SF6'!N311</f>
        <v>-1953.5427886932391</v>
      </c>
      <c r="O311" s="94">
        <f>+'CO2'!O311+'abs CO2'!O311+'CH4'!O311*PCG!$C$5+N2O!O311*PCG!$C$6+HFC!O311+PFC!O311+'SF6'!O311</f>
        <v>-1983.3708426347848</v>
      </c>
      <c r="P311" s="94">
        <f>+'CO2'!P311+'abs CO2'!P311+'CH4'!P311*PCG!$C$5+N2O!P311*PCG!$C$6+HFC!P311+PFC!P311+'SF6'!P311</f>
        <v>-2011.23318731874</v>
      </c>
      <c r="Q311" s="94">
        <f>+'CO2'!Q311+'abs CO2'!Q311+'CH4'!Q311*PCG!$C$5+N2O!Q311*PCG!$C$6+HFC!Q311+PFC!Q311+'SF6'!Q311</f>
        <v>-2035.0667138461174</v>
      </c>
      <c r="R311" s="94">
        <f>+'CO2'!R311+'abs CO2'!R311+'CH4'!R311*PCG!$C$5+N2O!R311*PCG!$C$6+HFC!R311+PFC!R311+'SF6'!R311</f>
        <v>-2028.6521885976147</v>
      </c>
      <c r="S311" s="94">
        <f>+'CO2'!S311+'abs CO2'!S311+'CH4'!S311*PCG!$C$5+N2O!S311*PCG!$C$6+HFC!S311+PFC!S311+'SF6'!S311</f>
        <v>-2018.4759984572258</v>
      </c>
      <c r="T311" s="94">
        <f>+'CO2'!T311+'abs CO2'!T311+'CH4'!T311*PCG!$C$5+N2O!T311*PCG!$C$6+HFC!T311+PFC!T311+'SF6'!T311</f>
        <v>-2004.8873752073791</v>
      </c>
      <c r="U311" s="94">
        <f>+'CO2'!U311+'abs CO2'!U311+'CH4'!U311*PCG!$C$5+N2O!U311*PCG!$C$6+HFC!U311+PFC!U311+'SF6'!U311</f>
        <v>-1992.6716555882867</v>
      </c>
      <c r="V311" s="94">
        <f>+'CO2'!V311+'abs CO2'!V311+'CH4'!V311*PCG!$C$5+N2O!V311*PCG!$C$6+HFC!V311+PFC!V311+'SF6'!V311</f>
        <v>-1981.6701765938917</v>
      </c>
      <c r="W311" s="94">
        <f>+'CO2'!W311+'abs CO2'!W311+'CH4'!W311*PCG!$C$5+N2O!W311*PCG!$C$6+HFC!W311+PFC!W311+'SF6'!W311</f>
        <v>-1970.4401852511003</v>
      </c>
      <c r="X311" s="94">
        <f>+'CO2'!X311+'abs CO2'!X311+'CH4'!X311*PCG!$C$5+N2O!X311*PCG!$C$6+HFC!X311+PFC!X311+'SF6'!X311</f>
        <v>-1958.2111108085226</v>
      </c>
      <c r="Y311" s="94">
        <f>+'CO2'!Y311+'abs CO2'!Y311+'CH4'!Y311*PCG!$C$5+N2O!Y311*PCG!$C$6+HFC!Y311+PFC!Y311+'SF6'!Y311</f>
        <v>-1944.203813506153</v>
      </c>
      <c r="Z311" s="94">
        <f>+'CO2'!Z311+'abs CO2'!Z311+'CH4'!Z311*PCG!$C$5+N2O!Z311*PCG!$C$6+HFC!Z311+PFC!Z311+'SF6'!Z311</f>
        <v>-1933.1088069137363</v>
      </c>
      <c r="AA311" s="94">
        <f>+'CO2'!AA311+'abs CO2'!AA311+'CH4'!AA311*PCG!$C$5+N2O!AA311*PCG!$C$6+HFC!AA311+PFC!AA311+'SF6'!AA311</f>
        <v>-1922.7461958108747</v>
      </c>
      <c r="AB311" s="94">
        <f>+'CO2'!AB311+'abs CO2'!AB311+'CH4'!AB311*PCG!$C$5+N2O!AB311*PCG!$C$6+HFC!AB311+PFC!AB311+'SF6'!AB311</f>
        <v>-1912.0193012245022</v>
      </c>
      <c r="AC311" s="94">
        <f>+'CO2'!AC311+'abs CO2'!AC311+'CH4'!AC311*PCG!$C$5+N2O!AC311*PCG!$C$6+HFC!AC311+PFC!AC311+'SF6'!AC311</f>
        <v>-1901.1741836508563</v>
      </c>
      <c r="AD311" s="94">
        <f>+'CO2'!AD311+'abs CO2'!AD311+'CH4'!AD311*PCG!$C$5+N2O!AD311*PCG!$C$6+HFC!AD311+PFC!AD311+'SF6'!AD311</f>
        <v>-1890.4724956871876</v>
      </c>
      <c r="AE311" s="94">
        <f>+'CO2'!AE311+'abs CO2'!AE311+'CH4'!AE311*PCG!$C$5+N2O!AE311*PCG!$C$6+HFC!AE311+PFC!AE311+'SF6'!AE311</f>
        <v>-1879.3748336404828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-14.056227022320288</v>
      </c>
      <c r="D313" s="94">
        <f>+'CO2'!D313+'abs CO2'!D313+'CH4'!D313*PCG!$C$5+N2O!D313*PCG!$C$6+HFC!D313+PFC!D313+'SF6'!D313</f>
        <v>-14.087464926321715</v>
      </c>
      <c r="E313" s="94">
        <f>+'CO2'!E313+'abs CO2'!E313+'CH4'!E313*PCG!$C$5+N2O!E313*PCG!$C$6+HFC!E313+PFC!E313+'SF6'!E313</f>
        <v>-14.105958535296928</v>
      </c>
      <c r="F313" s="94">
        <f>+'CO2'!F313+'abs CO2'!F313+'CH4'!F313*PCG!$C$5+N2O!F313*PCG!$C$6+HFC!F313+PFC!F313+'SF6'!F313</f>
        <v>-14.13825578933575</v>
      </c>
      <c r="G313" s="94">
        <f>+'CO2'!G313+'abs CO2'!G313+'CH4'!G313*PCG!$C$5+N2O!G313*PCG!$C$6+HFC!G313+PFC!G313+'SF6'!G313</f>
        <v>-14.183498309570874</v>
      </c>
      <c r="H313" s="94">
        <f>+'CO2'!H313+'abs CO2'!H313+'CH4'!H313*PCG!$C$5+N2O!H313*PCG!$C$6+HFC!H313+PFC!H313+'SF6'!H313</f>
        <v>-14.22611228238808</v>
      </c>
      <c r="I313" s="94">
        <f>+'CO2'!I313+'abs CO2'!I313+'CH4'!I313*PCG!$C$5+N2O!I313*PCG!$C$6+HFC!I313+PFC!I313+'SF6'!I313</f>
        <v>-14.287548985418908</v>
      </c>
      <c r="J313" s="94">
        <f>+'CO2'!J313+'abs CO2'!J313+'CH4'!J313*PCG!$C$5+N2O!J313*PCG!$C$6+HFC!J313+PFC!J313+'SF6'!J313</f>
        <v>-14.397740374232566</v>
      </c>
      <c r="K313" s="94">
        <f>+'CO2'!K313+'abs CO2'!K313+'CH4'!K313*PCG!$C$5+N2O!K313*PCG!$C$6+HFC!K313+PFC!K313+'SF6'!K313</f>
        <v>-14.490926271103744</v>
      </c>
      <c r="L313" s="94">
        <f>+'CO2'!L313+'abs CO2'!L313+'CH4'!L313*PCG!$C$5+N2O!L313*PCG!$C$6+HFC!L313+PFC!L313+'SF6'!L313</f>
        <v>-14.568088574648703</v>
      </c>
      <c r="M313" s="94">
        <f>+'CO2'!M313+'abs CO2'!M313+'CH4'!M313*PCG!$C$5+N2O!M313*PCG!$C$6+HFC!M313+PFC!M313+'SF6'!M313</f>
        <v>-14.671280098457963</v>
      </c>
      <c r="N313" s="94">
        <f>+'CO2'!N313+'abs CO2'!N313+'CH4'!N313*PCG!$C$5+N2O!N313*PCG!$C$6+HFC!N313+PFC!N313+'SF6'!N313</f>
        <v>-14.776314565705439</v>
      </c>
      <c r="O313" s="94">
        <f>+'CO2'!O313+'abs CO2'!O313+'CH4'!O313*PCG!$C$5+N2O!O313*PCG!$C$6+HFC!O313+PFC!O313+'SF6'!O313</f>
        <v>-14.892553972734994</v>
      </c>
      <c r="P313" s="94">
        <f>+'CO2'!P313+'abs CO2'!P313+'CH4'!P313*PCG!$C$5+N2O!P313*PCG!$C$6+HFC!P313+PFC!P313+'SF6'!P313</f>
        <v>-15.009410440342082</v>
      </c>
      <c r="Q313" s="94">
        <f>+'CO2'!Q313+'abs CO2'!Q313+'CH4'!Q313*PCG!$C$5+N2O!Q313*PCG!$C$6+HFC!Q313+PFC!Q313+'SF6'!Q313</f>
        <v>-15.124668780703608</v>
      </c>
      <c r="R313" s="94">
        <f>+'CO2'!R313+'abs CO2'!R313+'CH4'!R313*PCG!$C$5+N2O!R313*PCG!$C$6+HFC!R313+PFC!R313+'SF6'!R313</f>
        <v>-15.320211591111423</v>
      </c>
      <c r="S313" s="94">
        <f>+'CO2'!S313+'abs CO2'!S313+'CH4'!S313*PCG!$C$5+N2O!S313*PCG!$C$6+HFC!S313+PFC!S313+'SF6'!S313</f>
        <v>-15.476888100520926</v>
      </c>
      <c r="T313" s="94">
        <f>+'CO2'!T313+'abs CO2'!T313+'CH4'!T313*PCG!$C$5+N2O!T313*PCG!$C$6+HFC!T313+PFC!T313+'SF6'!T313</f>
        <v>-15.659592087622109</v>
      </c>
      <c r="U313" s="94">
        <f>+'CO2'!U313+'abs CO2'!U313+'CH4'!U313*PCG!$C$5+N2O!U313*PCG!$C$6+HFC!U313+PFC!U313+'SF6'!U313</f>
        <v>-15.876230490622209</v>
      </c>
      <c r="V313" s="94">
        <f>+'CO2'!V313+'abs CO2'!V313+'CH4'!V313*PCG!$C$5+N2O!V313*PCG!$C$6+HFC!V313+PFC!V313+'SF6'!V313</f>
        <v>-16.117014638244601</v>
      </c>
      <c r="W313" s="94">
        <f>+'CO2'!W313+'abs CO2'!W313+'CH4'!W313*PCG!$C$5+N2O!W313*PCG!$C$6+HFC!W313+PFC!W313+'SF6'!W313</f>
        <v>-16.343559223918032</v>
      </c>
      <c r="X313" s="94">
        <f>+'CO2'!X313+'abs CO2'!X313+'CH4'!X313*PCG!$C$5+N2O!X313*PCG!$C$6+HFC!X313+PFC!X313+'SF6'!X313</f>
        <v>-16.564029055234762</v>
      </c>
      <c r="Y313" s="94">
        <f>+'CO2'!Y313+'abs CO2'!Y313+'CH4'!Y313*PCG!$C$5+N2O!Y313*PCG!$C$6+HFC!Y313+PFC!Y313+'SF6'!Y313</f>
        <v>-16.801957689382782</v>
      </c>
      <c r="Z313" s="94">
        <f>+'CO2'!Z313+'abs CO2'!Z313+'CH4'!Z313*PCG!$C$5+N2O!Z313*PCG!$C$6+HFC!Z313+PFC!Z313+'SF6'!Z313</f>
        <v>-16.985481967193294</v>
      </c>
      <c r="AA313" s="94">
        <f>+'CO2'!AA313+'abs CO2'!AA313+'CH4'!AA313*PCG!$C$5+N2O!AA313*PCG!$C$6+HFC!AA313+PFC!AA313+'SF6'!AA313</f>
        <v>-17.145701587093491</v>
      </c>
      <c r="AB313" s="94">
        <f>+'CO2'!AB313+'abs CO2'!AB313+'CH4'!AB313*PCG!$C$5+N2O!AB313*PCG!$C$6+HFC!AB313+PFC!AB313+'SF6'!AB313</f>
        <v>-17.261854194401845</v>
      </c>
      <c r="AC313" s="94">
        <f>+'CO2'!AC313+'abs CO2'!AC313+'CH4'!AC313*PCG!$C$5+N2O!AC313*PCG!$C$6+HFC!AC313+PFC!AC313+'SF6'!AC313</f>
        <v>-17.391895681501694</v>
      </c>
      <c r="AD313" s="94">
        <f>+'CO2'!AD313+'abs CO2'!AD313+'CH4'!AD313*PCG!$C$5+N2O!AD313*PCG!$C$6+HFC!AD313+PFC!AD313+'SF6'!AD313</f>
        <v>-17.551709725865525</v>
      </c>
      <c r="AE313" s="94">
        <f>+'CO2'!AE313+'abs CO2'!AE313+'CH4'!AE313*PCG!$C$5+N2O!AE313*PCG!$C$6+HFC!AE313+PFC!AE313+'SF6'!AE313</f>
        <v>-17.73031315704775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-7.5766229870338071</v>
      </c>
      <c r="D314" s="94">
        <f>+'CO2'!D314+'abs CO2'!D314+'CH4'!D314*PCG!$C$5+N2O!D314*PCG!$C$6+HFC!D314+PFC!D314+'SF6'!D314</f>
        <v>-7.6630387800880397</v>
      </c>
      <c r="E314" s="94">
        <f>+'CO2'!E314+'abs CO2'!E314+'CH4'!E314*PCG!$C$5+N2O!E314*PCG!$C$6+HFC!E314+PFC!E314+'SF6'!E314</f>
        <v>-7.8440203533628106</v>
      </c>
      <c r="F314" s="94">
        <f>+'CO2'!F314+'abs CO2'!F314+'CH4'!F314*PCG!$C$5+N2O!F314*PCG!$C$6+HFC!F314+PFC!F314+'SF6'!F314</f>
        <v>-8.0560208371604247</v>
      </c>
      <c r="G314" s="94">
        <f>+'CO2'!G314+'abs CO2'!G314+'CH4'!G314*PCG!$C$5+N2O!G314*PCG!$C$6+HFC!G314+PFC!G314+'SF6'!G314</f>
        <v>-8.232767847518053</v>
      </c>
      <c r="H314" s="94">
        <f>+'CO2'!H314+'abs CO2'!H314+'CH4'!H314*PCG!$C$5+N2O!H314*PCG!$C$6+HFC!H314+PFC!H314+'SF6'!H314</f>
        <v>-8.4040536908285866</v>
      </c>
      <c r="I314" s="94">
        <f>+'CO2'!I314+'abs CO2'!I314+'CH4'!I314*PCG!$C$5+N2O!I314*PCG!$C$6+HFC!I314+PFC!I314+'SF6'!I314</f>
        <v>-8.5380542767096248</v>
      </c>
      <c r="J314" s="94">
        <f>+'CO2'!J314+'abs CO2'!J314+'CH4'!J314*PCG!$C$5+N2O!J314*PCG!$C$6+HFC!J314+PFC!J314+'SF6'!J314</f>
        <v>-8.6644027539765744</v>
      </c>
      <c r="K314" s="94">
        <f>+'CO2'!K314+'abs CO2'!K314+'CH4'!K314*PCG!$C$5+N2O!K314*PCG!$C$6+HFC!K314+PFC!K314+'SF6'!K314</f>
        <v>-8.8104674550607456</v>
      </c>
      <c r="L314" s="94">
        <f>+'CO2'!L314+'abs CO2'!L314+'CH4'!L314*PCG!$C$5+N2O!L314*PCG!$C$6+HFC!L314+PFC!L314+'SF6'!L314</f>
        <v>-8.9734045204474082</v>
      </c>
      <c r="M314" s="94">
        <f>+'CO2'!M314+'abs CO2'!M314+'CH4'!M314*PCG!$C$5+N2O!M314*PCG!$C$6+HFC!M314+PFC!M314+'SF6'!M314</f>
        <v>-9.1644830024463033</v>
      </c>
      <c r="N314" s="94">
        <f>+'CO2'!N314+'abs CO2'!N314+'CH4'!N314*PCG!$C$5+N2O!N314*PCG!$C$6+HFC!N314+PFC!N314+'SF6'!N314</f>
        <v>-9.3679228081743453</v>
      </c>
      <c r="O314" s="94">
        <f>+'CO2'!O314+'abs CO2'!O314+'CH4'!O314*PCG!$C$5+N2O!O314*PCG!$C$6+HFC!O314+PFC!O314+'SF6'!O314</f>
        <v>-9.594056004626859</v>
      </c>
      <c r="P314" s="94">
        <f>+'CO2'!P314+'abs CO2'!P314+'CH4'!P314*PCG!$C$5+N2O!P314*PCG!$C$6+HFC!P314+PFC!P314+'SF6'!P314</f>
        <v>-9.9439142539196546</v>
      </c>
      <c r="Q314" s="94">
        <f>+'CO2'!Q314+'abs CO2'!Q314+'CH4'!Q314*PCG!$C$5+N2O!Q314*PCG!$C$6+HFC!Q314+PFC!Q314+'SF6'!Q314</f>
        <v>-10.420053125527176</v>
      </c>
      <c r="R314" s="94">
        <f>+'CO2'!R314+'abs CO2'!R314+'CH4'!R314*PCG!$C$5+N2O!R314*PCG!$C$6+HFC!R314+PFC!R314+'SF6'!R314</f>
        <v>-10.596871976108385</v>
      </c>
      <c r="S314" s="94">
        <f>+'CO2'!S314+'abs CO2'!S314+'CH4'!S314*PCG!$C$5+N2O!S314*PCG!$C$6+HFC!S314+PFC!S314+'SF6'!S314</f>
        <v>-10.64838244204917</v>
      </c>
      <c r="T314" s="94">
        <f>+'CO2'!T314+'abs CO2'!T314+'CH4'!T314*PCG!$C$5+N2O!T314*PCG!$C$6+HFC!T314+PFC!T314+'SF6'!T314</f>
        <v>-10.910495210178281</v>
      </c>
      <c r="U314" s="94">
        <f>+'CO2'!U314+'abs CO2'!U314+'CH4'!U314*PCG!$C$5+N2O!U314*PCG!$C$6+HFC!U314+PFC!U314+'SF6'!U314</f>
        <v>-11.089233184709297</v>
      </c>
      <c r="V314" s="94">
        <f>+'CO2'!V314+'abs CO2'!V314+'CH4'!V314*PCG!$C$5+N2O!V314*PCG!$C$6+HFC!V314+PFC!V314+'SF6'!V314</f>
        <v>-11.088513792426696</v>
      </c>
      <c r="W314" s="94">
        <f>+'CO2'!W314+'abs CO2'!W314+'CH4'!W314*PCG!$C$5+N2O!W314*PCG!$C$6+HFC!W314+PFC!W314+'SF6'!W314</f>
        <v>-11.081975444522497</v>
      </c>
      <c r="X314" s="94">
        <f>+'CO2'!X314+'abs CO2'!X314+'CH4'!X314*PCG!$C$5+N2O!X314*PCG!$C$6+HFC!X314+PFC!X314+'SF6'!X314</f>
        <v>-11.0700812918891</v>
      </c>
      <c r="Y314" s="94">
        <f>+'CO2'!Y314+'abs CO2'!Y314+'CH4'!Y314*PCG!$C$5+N2O!Y314*PCG!$C$6+HFC!Y314+PFC!Y314+'SF6'!Y314</f>
        <v>-11.05852083597798</v>
      </c>
      <c r="Z314" s="94">
        <f>+'CO2'!Z314+'abs CO2'!Z314+'CH4'!Z314*PCG!$C$5+N2O!Z314*PCG!$C$6+HFC!Z314+PFC!Z314+'SF6'!Z314</f>
        <v>-11.04596684232876</v>
      </c>
      <c r="AA314" s="94">
        <f>+'CO2'!AA314+'abs CO2'!AA314+'CH4'!AA314*PCG!$C$5+N2O!AA314*PCG!$C$6+HFC!AA314+PFC!AA314+'SF6'!AA314</f>
        <v>-11.029374317843624</v>
      </c>
      <c r="AB314" s="94">
        <f>+'CO2'!AB314+'abs CO2'!AB314+'CH4'!AB314*PCG!$C$5+N2O!AB314*PCG!$C$6+HFC!AB314+PFC!AB314+'SF6'!AB314</f>
        <v>-11.013586513568796</v>
      </c>
      <c r="AC314" s="94">
        <f>+'CO2'!AC314+'abs CO2'!AC314+'CH4'!AC314*PCG!$C$5+N2O!AC314*PCG!$C$6+HFC!AC314+PFC!AC314+'SF6'!AC314</f>
        <v>-10.995485727962532</v>
      </c>
      <c r="AD314" s="94">
        <f>+'CO2'!AD314+'abs CO2'!AD314+'CH4'!AD314*PCG!$C$5+N2O!AD314*PCG!$C$6+HFC!AD314+PFC!AD314+'SF6'!AD314</f>
        <v>-10.97705387426689</v>
      </c>
      <c r="AE314" s="94">
        <f>+'CO2'!AE314+'abs CO2'!AE314+'CH4'!AE314*PCG!$C$5+N2O!AE314*PCG!$C$6+HFC!AE314+PFC!AE314+'SF6'!AE314</f>
        <v>-10.960402185478076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-17.109990771715982</v>
      </c>
      <c r="D315" s="33">
        <f t="shared" ref="D315:AE315" si="79">+D316+D317+D318+D319+D320+D321+D322+D323+D324+D325+D326+D327</f>
        <v>-26.485108355961231</v>
      </c>
      <c r="E315" s="33">
        <f t="shared" si="79"/>
        <v>-35.581476901562027</v>
      </c>
      <c r="F315" s="33">
        <f t="shared" si="79"/>
        <v>-44.398283908178449</v>
      </c>
      <c r="G315" s="33">
        <f t="shared" si="79"/>
        <v>-50.408604439182206</v>
      </c>
      <c r="H315" s="33">
        <f t="shared" si="79"/>
        <v>-55.959059428783377</v>
      </c>
      <c r="I315" s="33">
        <f t="shared" si="79"/>
        <v>-59.428745594967438</v>
      </c>
      <c r="J315" s="33">
        <f t="shared" si="79"/>
        <v>-61.06657022749657</v>
      </c>
      <c r="K315" s="33">
        <f t="shared" si="79"/>
        <v>-63.546699993669463</v>
      </c>
      <c r="L315" s="33">
        <f t="shared" si="79"/>
        <v>-65.549269202532059</v>
      </c>
      <c r="M315" s="33">
        <f t="shared" si="79"/>
        <v>-66.903697834732668</v>
      </c>
      <c r="N315" s="33">
        <f t="shared" si="79"/>
        <v>-68.003708345917673</v>
      </c>
      <c r="O315" s="33">
        <f t="shared" si="79"/>
        <v>-68.793004503589344</v>
      </c>
      <c r="P315" s="33">
        <f t="shared" si="79"/>
        <v>-69.138185938223685</v>
      </c>
      <c r="Q315" s="33">
        <f t="shared" si="79"/>
        <v>-70.394574873013369</v>
      </c>
      <c r="R315" s="33">
        <f t="shared" si="79"/>
        <v>-70.534230379481556</v>
      </c>
      <c r="S315" s="33">
        <f t="shared" si="79"/>
        <v>-70.77320214192072</v>
      </c>
      <c r="T315" s="33">
        <f t="shared" si="79"/>
        <v>-70.828094160002365</v>
      </c>
      <c r="U315" s="33">
        <f t="shared" si="79"/>
        <v>-70.97108413334773</v>
      </c>
      <c r="V315" s="33">
        <f t="shared" si="79"/>
        <v>-71.113983352891822</v>
      </c>
      <c r="W315" s="33">
        <f t="shared" si="79"/>
        <v>-71.128025497052263</v>
      </c>
      <c r="X315" s="33">
        <f t="shared" si="79"/>
        <v>-71.856489150465634</v>
      </c>
      <c r="Y315" s="33">
        <f t="shared" si="79"/>
        <v>-72.467321823292863</v>
      </c>
      <c r="Z315" s="33">
        <f t="shared" si="79"/>
        <v>-73.305047559397153</v>
      </c>
      <c r="AA315" s="33">
        <f t="shared" si="79"/>
        <v>-77.027226603477516</v>
      </c>
      <c r="AB315" s="33">
        <f t="shared" si="79"/>
        <v>-79.095635213920374</v>
      </c>
      <c r="AC315" s="33">
        <f t="shared" si="79"/>
        <v>-80.715179926750736</v>
      </c>
      <c r="AD315" s="33">
        <f t="shared" si="79"/>
        <v>-81.898749306113459</v>
      </c>
      <c r="AE315" s="33">
        <f t="shared" si="79"/>
        <v>-86.158559863807426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-4.4530264300041769E-2</v>
      </c>
      <c r="H321" s="94">
        <f>+'CO2'!H321+'abs CO2'!H321+'CH4'!H321*PCG!$C$5+N2O!H321*PCG!$C$6+HFC!H321+PFC!H321+'SF6'!H321</f>
        <v>-8.9060528600083538E-2</v>
      </c>
      <c r="I321" s="94">
        <f>+'CO2'!I321+'abs CO2'!I321+'CH4'!I321*PCG!$C$5+N2O!I321*PCG!$C$6+HFC!I321+PFC!I321+'SF6'!I321</f>
        <v>-8.9060528600083538E-2</v>
      </c>
      <c r="J321" s="94">
        <f>+'CO2'!J321+'abs CO2'!J321+'CH4'!J321*PCG!$C$5+N2O!J321*PCG!$C$6+HFC!J321+PFC!J321+'SF6'!J321</f>
        <v>-8.9060528600083538E-2</v>
      </c>
      <c r="K321" s="94">
        <f>+'CO2'!K321+'abs CO2'!K321+'CH4'!K321*PCG!$C$5+N2O!K321*PCG!$C$6+HFC!K321+PFC!K321+'SF6'!K321</f>
        <v>-8.9060528600083538E-2</v>
      </c>
      <c r="L321" s="94">
        <f>+'CO2'!L321+'abs CO2'!L321+'CH4'!L321*PCG!$C$5+N2O!L321*PCG!$C$6+HFC!L321+PFC!L321+'SF6'!L321</f>
        <v>-8.9060528600083538E-2</v>
      </c>
      <c r="M321" s="94">
        <f>+'CO2'!M321+'abs CO2'!M321+'CH4'!M321*PCG!$C$5+N2O!M321*PCG!$C$6+HFC!M321+PFC!M321+'SF6'!M321</f>
        <v>-8.9060528600083538E-2</v>
      </c>
      <c r="N321" s="94">
        <f>+'CO2'!N321+'abs CO2'!N321+'CH4'!N321*PCG!$C$5+N2O!N321*PCG!$C$6+HFC!N321+PFC!N321+'SF6'!N321</f>
        <v>-8.9060528600083538E-2</v>
      </c>
      <c r="O321" s="94">
        <f>+'CO2'!O321+'abs CO2'!O321+'CH4'!O321*PCG!$C$5+N2O!O321*PCG!$C$6+HFC!O321+PFC!O321+'SF6'!O321</f>
        <v>-8.9060528600083538E-2</v>
      </c>
      <c r="P321" s="94">
        <f>+'CO2'!P321+'abs CO2'!P321+'CH4'!P321*PCG!$C$5+N2O!P321*PCG!$C$6+HFC!P321+PFC!P321+'SF6'!P321</f>
        <v>-8.9060528600083538E-2</v>
      </c>
      <c r="Q321" s="94">
        <f>+'CO2'!Q321+'abs CO2'!Q321+'CH4'!Q321*PCG!$C$5+N2O!Q321*PCG!$C$6+HFC!Q321+PFC!Q321+'SF6'!Q321</f>
        <v>-8.9060528600083538E-2</v>
      </c>
      <c r="R321" s="94">
        <f>+'CO2'!R321+'abs CO2'!R321+'CH4'!R321*PCG!$C$5+N2O!R321*PCG!$C$6+HFC!R321+PFC!R321+'SF6'!R321</f>
        <v>-8.9060528600083538E-2</v>
      </c>
      <c r="S321" s="94">
        <f>+'CO2'!S321+'abs CO2'!S321+'CH4'!S321*PCG!$C$5+N2O!S321*PCG!$C$6+HFC!S321+PFC!S321+'SF6'!S321</f>
        <v>-8.9060528600083538E-2</v>
      </c>
      <c r="T321" s="94">
        <f>+'CO2'!T321+'abs CO2'!T321+'CH4'!T321*PCG!$C$5+N2O!T321*PCG!$C$6+HFC!T321+PFC!T321+'SF6'!T321</f>
        <v>-8.9060528600083538E-2</v>
      </c>
      <c r="U321" s="94">
        <f>+'CO2'!U321+'abs CO2'!U321+'CH4'!U321*PCG!$C$5+N2O!U321*PCG!$C$6+HFC!U321+PFC!U321+'SF6'!U321</f>
        <v>-8.9060528600083538E-2</v>
      </c>
      <c r="V321" s="94">
        <f>+'CO2'!V321+'abs CO2'!V321+'CH4'!V321*PCG!$C$5+N2O!V321*PCG!$C$6+HFC!V321+PFC!V321+'SF6'!V321</f>
        <v>-8.9060528600083538E-2</v>
      </c>
      <c r="W321" s="94">
        <f>+'CO2'!W321+'abs CO2'!W321+'CH4'!W321*PCG!$C$5+N2O!W321*PCG!$C$6+HFC!W321+PFC!W321+'SF6'!W321</f>
        <v>-8.9060528600083538E-2</v>
      </c>
      <c r="X321" s="94">
        <f>+'CO2'!X321+'abs CO2'!X321+'CH4'!X321*PCG!$C$5+N2O!X321*PCG!$C$6+HFC!X321+PFC!X321+'SF6'!X321</f>
        <v>-8.9060528600083538E-2</v>
      </c>
      <c r="Y321" s="94">
        <f>+'CO2'!Y321+'abs CO2'!Y321+'CH4'!Y321*PCG!$C$5+N2O!Y321*PCG!$C$6+HFC!Y321+PFC!Y321+'SF6'!Y321</f>
        <v>-9.0841739172085212E-2</v>
      </c>
      <c r="Z321" s="94">
        <f>+'CO2'!Z321+'abs CO2'!Z321+'CH4'!Z321*PCG!$C$5+N2O!Z321*PCG!$C$6+HFC!Z321+PFC!Z321+'SF6'!Z321</f>
        <v>-9.0841739172085212E-2</v>
      </c>
      <c r="AA321" s="94">
        <f>+'CO2'!AA321+'abs CO2'!AA321+'CH4'!AA321*PCG!$C$5+N2O!AA321*PCG!$C$6+HFC!AA321+PFC!AA321+'SF6'!AA321</f>
        <v>-9.0841739172085212E-2</v>
      </c>
      <c r="AB321" s="94">
        <f>+'CO2'!AB321+'abs CO2'!AB321+'CH4'!AB321*PCG!$C$5+N2O!AB321*PCG!$C$6+HFC!AB321+PFC!AB321+'SF6'!AB321</f>
        <v>-9.0841739172085212E-2</v>
      </c>
      <c r="AC321" s="94">
        <f>+'CO2'!AC321+'abs CO2'!AC321+'CH4'!AC321*PCG!$C$5+N2O!AC321*PCG!$C$6+HFC!AC321+PFC!AC321+'SF6'!AC321</f>
        <v>-9.4738137298338881E-2</v>
      </c>
      <c r="AD321" s="94">
        <f>+'CO2'!AD321+'abs CO2'!AD321+'CH4'!AD321*PCG!$C$5+N2O!AD321*PCG!$C$6+HFC!AD321+PFC!AD321+'SF6'!AD321</f>
        <v>-9.4738137298338881E-2</v>
      </c>
      <c r="AE321" s="94">
        <f>+'CO2'!AE321+'abs CO2'!AE321+'CH4'!AE321*PCG!$C$5+N2O!AE321*PCG!$C$6+HFC!AE321+PFC!AE321+'SF6'!AE321</f>
        <v>-9.4738137298338881E-2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-0.1429899733453725</v>
      </c>
      <c r="V323" s="94">
        <f>+'CO2'!V323+'abs CO2'!V323+'CH4'!V323*PCG!$C$5+N2O!V323*PCG!$C$6+HFC!V323+PFC!V323+'SF6'!V323</f>
        <v>-0.2731236072890677</v>
      </c>
      <c r="W323" s="94">
        <f>+'CO2'!W323+'abs CO2'!W323+'CH4'!W323*PCG!$C$5+N2O!W323*PCG!$C$6+HFC!W323+PFC!W323+'SF6'!W323</f>
        <v>-0.2731236072890677</v>
      </c>
      <c r="X323" s="94">
        <f>+'CO2'!X323+'abs CO2'!X323+'CH4'!X323*PCG!$C$5+N2O!X323*PCG!$C$6+HFC!X323+PFC!X323+'SF6'!X323</f>
        <v>-0.2731236072890677</v>
      </c>
      <c r="Y323" s="94">
        <f>+'CO2'!Y323+'abs CO2'!Y323+'CH4'!Y323*PCG!$C$5+N2O!Y323*PCG!$C$6+HFC!Y323+PFC!Y323+'SF6'!Y323</f>
        <v>-0.2731236072890677</v>
      </c>
      <c r="Z323" s="94">
        <f>+'CO2'!Z323+'abs CO2'!Z323+'CH4'!Z323*PCG!$C$5+N2O!Z323*PCG!$C$6+HFC!Z323+PFC!Z323+'SF6'!Z323</f>
        <v>-0.2731236072890677</v>
      </c>
      <c r="AA323" s="94">
        <f>+'CO2'!AA323+'abs CO2'!AA323+'CH4'!AA323*PCG!$C$5+N2O!AA323*PCG!$C$6+HFC!AA323+PFC!AA323+'SF6'!AA323</f>
        <v>-0.2731236072890677</v>
      </c>
      <c r="AB323" s="94">
        <f>+'CO2'!AB323+'abs CO2'!AB323+'CH4'!AB323*PCG!$C$5+N2O!AB323*PCG!$C$6+HFC!AB323+PFC!AB323+'SF6'!AB323</f>
        <v>-0.2731236072890677</v>
      </c>
      <c r="AC323" s="94">
        <f>+'CO2'!AC323+'abs CO2'!AC323+'CH4'!AC323*PCG!$C$5+N2O!AC323*PCG!$C$6+HFC!AC323+PFC!AC323+'SF6'!AC323</f>
        <v>-0.2731236072890677</v>
      </c>
      <c r="AD323" s="94">
        <f>+'CO2'!AD323+'abs CO2'!AD323+'CH4'!AD323*PCG!$C$5+N2O!AD323*PCG!$C$6+HFC!AD323+PFC!AD323+'SF6'!AD323</f>
        <v>-0.5430085947288581</v>
      </c>
      <c r="AE323" s="94">
        <f>+'CO2'!AE323+'abs CO2'!AE323+'CH4'!AE323*PCG!$C$5+N2O!AE323*PCG!$C$6+HFC!AE323+PFC!AE323+'SF6'!AE323</f>
        <v>-0.93851277632244134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-16.975292763821113</v>
      </c>
      <c r="D324" s="94">
        <f>+'CO2'!D324+'abs CO2'!D324+'CH4'!D324*PCG!$C$5+N2O!D324*PCG!$C$6+HFC!D324+PFC!D324+'SF6'!D324</f>
        <v>-26.090303850062483</v>
      </c>
      <c r="E324" s="94">
        <f>+'CO2'!E324+'abs CO2'!E324+'CH4'!E324*PCG!$C$5+N2O!E324*PCG!$C$6+HFC!E324+PFC!E324+'SF6'!E324</f>
        <v>-35.175060498430959</v>
      </c>
      <c r="F324" s="94">
        <f>+'CO2'!F324+'abs CO2'!F324+'CH4'!F324*PCG!$C$5+N2O!F324*PCG!$C$6+HFC!F324+PFC!F324+'SF6'!F324</f>
        <v>-43.991867505047381</v>
      </c>
      <c r="G324" s="94">
        <f>+'CO2'!G324+'abs CO2'!G324+'CH4'!G324*PCG!$C$5+N2O!G324*PCG!$C$6+HFC!G324+PFC!G324+'SF6'!G324</f>
        <v>-49.953013012858172</v>
      </c>
      <c r="H324" s="94">
        <f>+'CO2'!H324+'abs CO2'!H324+'CH4'!H324*PCG!$C$5+N2O!H324*PCG!$C$6+HFC!H324+PFC!H324+'SF6'!H324</f>
        <v>-55.4589377381593</v>
      </c>
      <c r="I324" s="94">
        <f>+'CO2'!I324+'abs CO2'!I324+'CH4'!I324*PCG!$C$5+N2O!I324*PCG!$C$6+HFC!I324+PFC!I324+'SF6'!I324</f>
        <v>-58.928623904343361</v>
      </c>
      <c r="J324" s="94">
        <f>+'CO2'!J324+'abs CO2'!J324+'CH4'!J324*PCG!$C$5+N2O!J324*PCG!$C$6+HFC!J324+PFC!J324+'SF6'!J324</f>
        <v>-60.566448536872493</v>
      </c>
      <c r="K324" s="94">
        <f>+'CO2'!K324+'abs CO2'!K324+'CH4'!K324*PCG!$C$5+N2O!K324*PCG!$C$6+HFC!K324+PFC!K324+'SF6'!K324</f>
        <v>-63.023313141522173</v>
      </c>
      <c r="L324" s="94">
        <f>+'CO2'!L324+'abs CO2'!L324+'CH4'!L324*PCG!$C$5+N2O!L324*PCG!$C$6+HFC!L324+PFC!L324+'SF6'!L324</f>
        <v>-65.002617188861549</v>
      </c>
      <c r="M324" s="94">
        <f>+'CO2'!M324+'abs CO2'!M324+'CH4'!M324*PCG!$C$5+N2O!M324*PCG!$C$6+HFC!M324+PFC!M324+'SF6'!M324</f>
        <v>-66.357045821062158</v>
      </c>
      <c r="N324" s="94">
        <f>+'CO2'!N324+'abs CO2'!N324+'CH4'!N324*PCG!$C$5+N2O!N324*PCG!$C$6+HFC!N324+PFC!N324+'SF6'!N324</f>
        <v>-67.457056332247163</v>
      </c>
      <c r="O324" s="94">
        <f>+'CO2'!O324+'abs CO2'!O324+'CH4'!O324*PCG!$C$5+N2O!O324*PCG!$C$6+HFC!O324+PFC!O324+'SF6'!O324</f>
        <v>-68.246352489918834</v>
      </c>
      <c r="P324" s="94">
        <f>+'CO2'!P324+'abs CO2'!P324+'CH4'!P324*PCG!$C$5+N2O!P324*PCG!$C$6+HFC!P324+PFC!P324+'SF6'!P324</f>
        <v>-68.591533924553175</v>
      </c>
      <c r="Q324" s="94">
        <f>+'CO2'!Q324+'abs CO2'!Q324+'CH4'!Q324*PCG!$C$5+N2O!Q324*PCG!$C$6+HFC!Q324+PFC!Q324+'SF6'!Q324</f>
        <v>-69.847922859342859</v>
      </c>
      <c r="R324" s="94">
        <f>+'CO2'!R324+'abs CO2'!R324+'CH4'!R324*PCG!$C$5+N2O!R324*PCG!$C$6+HFC!R324+PFC!R324+'SF6'!R324</f>
        <v>-69.987578365811046</v>
      </c>
      <c r="S324" s="94">
        <f>+'CO2'!S324+'abs CO2'!S324+'CH4'!S324*PCG!$C$5+N2O!S324*PCG!$C$6+HFC!S324+PFC!S324+'SF6'!S324</f>
        <v>-70.22655012825021</v>
      </c>
      <c r="T324" s="94">
        <f>+'CO2'!T324+'abs CO2'!T324+'CH4'!T324*PCG!$C$5+N2O!T324*PCG!$C$6+HFC!T324+PFC!T324+'SF6'!T324</f>
        <v>-70.281442146331855</v>
      </c>
      <c r="U324" s="94">
        <f>+'CO2'!U324+'abs CO2'!U324+'CH4'!U324*PCG!$C$5+N2O!U324*PCG!$C$6+HFC!U324+PFC!U324+'SF6'!U324</f>
        <v>-70.281442146331855</v>
      </c>
      <c r="V324" s="94">
        <f>+'CO2'!V324+'abs CO2'!V324+'CH4'!V324*PCG!$C$5+N2O!V324*PCG!$C$6+HFC!V324+PFC!V324+'SF6'!V324</f>
        <v>-70.294207731932246</v>
      </c>
      <c r="W324" s="94">
        <f>+'CO2'!W324+'abs CO2'!W324+'CH4'!W324*PCG!$C$5+N2O!W324*PCG!$C$6+HFC!W324+PFC!W324+'SF6'!W324</f>
        <v>-70.308249876092688</v>
      </c>
      <c r="X324" s="94">
        <f>+'CO2'!X324+'abs CO2'!X324+'CH4'!X324*PCG!$C$5+N2O!X324*PCG!$C$6+HFC!X324+PFC!X324+'SF6'!X324</f>
        <v>-70.773555471226629</v>
      </c>
      <c r="Y324" s="94">
        <f>+'CO2'!Y324+'abs CO2'!Y324+'CH4'!Y324*PCG!$C$5+N2O!Y324*PCG!$C$6+HFC!Y324+PFC!Y324+'SF6'!Y324</f>
        <v>-71.105460696836587</v>
      </c>
      <c r="Z324" s="94">
        <f>+'CO2'!Z324+'abs CO2'!Z324+'CH4'!Z324*PCG!$C$5+N2O!Z324*PCG!$C$6+HFC!Z324+PFC!Z324+'SF6'!Z324</f>
        <v>-71.679912048853822</v>
      </c>
      <c r="AA324" s="94">
        <f>+'CO2'!AA324+'abs CO2'!AA324+'CH4'!AA324*PCG!$C$5+N2O!AA324*PCG!$C$6+HFC!AA324+PFC!AA324+'SF6'!AA324</f>
        <v>-75.097259314076311</v>
      </c>
      <c r="AB324" s="94">
        <f>+'CO2'!AB324+'abs CO2'!AB324+'CH4'!AB324*PCG!$C$5+N2O!AB324*PCG!$C$6+HFC!AB324+PFC!AB324+'SF6'!AB324</f>
        <v>-76.910100125186673</v>
      </c>
      <c r="AC324" s="94">
        <f>+'CO2'!AC324+'abs CO2'!AC324+'CH4'!AC324*PCG!$C$5+N2O!AC324*PCG!$C$6+HFC!AC324+PFC!AC324+'SF6'!AC324</f>
        <v>-78.42716231793618</v>
      </c>
      <c r="AD324" s="94">
        <f>+'CO2'!AD324+'abs CO2'!AD324+'CH4'!AD324*PCG!$C$5+N2O!AD324*PCG!$C$6+HFC!AD324+PFC!AD324+'SF6'!AD324</f>
        <v>-79.319093783834916</v>
      </c>
      <c r="AE324" s="94">
        <f>+'CO2'!AE324+'abs CO2'!AE324+'CH4'!AE324*PCG!$C$5+N2O!AE324*PCG!$C$6+HFC!AE324+PFC!AE324+'SF6'!AE324</f>
        <v>-82.53500010828337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0</v>
      </c>
      <c r="AB325" s="94">
        <f>+'CO2'!AB325+'abs CO2'!AB325+'CH4'!AB325*PCG!$C$5+N2O!AB325*PCG!$C$6+HFC!AB325+PFC!AB325+'SF6'!AB325</f>
        <v>0</v>
      </c>
      <c r="AC325" s="94">
        <f>+'CO2'!AC325+'abs CO2'!AC325+'CH4'!AC325*PCG!$C$5+N2O!AC325*PCG!$C$6+HFC!AC325+PFC!AC325+'SF6'!AC325</f>
        <v>0</v>
      </c>
      <c r="AD325" s="94">
        <f>+'CO2'!AD325+'abs CO2'!AD325+'CH4'!AD325*PCG!$C$5+N2O!AD325*PCG!$C$6+HFC!AD325+PFC!AD325+'SF6'!AD325</f>
        <v>0</v>
      </c>
      <c r="AE325" s="94">
        <f>+'CO2'!AE325+'abs CO2'!AE325+'CH4'!AE325*PCG!$C$5+N2O!AE325*PCG!$C$6+HFC!AE325+PFC!AE325+'SF6'!AE325</f>
        <v>0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0</v>
      </c>
      <c r="D326" s="94">
        <f>+'CO2'!D326+'abs CO2'!D326+'CH4'!D326*PCG!$C$5+N2O!D326*PCG!$C$6+HFC!D326+PFC!D326+'SF6'!D326</f>
        <v>0</v>
      </c>
      <c r="E326" s="94">
        <f>+'CO2'!E326+'abs CO2'!E326+'CH4'!E326*PCG!$C$5+N2O!E326*PCG!$C$6+HFC!E326+PFC!E326+'SF6'!E326</f>
        <v>0</v>
      </c>
      <c r="F326" s="94">
        <f>+'CO2'!F326+'abs CO2'!F326+'CH4'!F326*PCG!$C$5+N2O!F326*PCG!$C$6+HFC!F326+PFC!F326+'SF6'!F326</f>
        <v>0</v>
      </c>
      <c r="G326" s="94">
        <f>+'CO2'!G326+'abs CO2'!G326+'CH4'!G326*PCG!$C$5+N2O!G326*PCG!$C$6+HFC!G326+PFC!G326+'SF6'!G326</f>
        <v>0</v>
      </c>
      <c r="H326" s="94">
        <f>+'CO2'!H326+'abs CO2'!H326+'CH4'!H326*PCG!$C$5+N2O!H326*PCG!$C$6+HFC!H326+PFC!H326+'SF6'!H326</f>
        <v>0</v>
      </c>
      <c r="I326" s="94">
        <f>+'CO2'!I326+'abs CO2'!I326+'CH4'!I326*PCG!$C$5+N2O!I326*PCG!$C$6+HFC!I326+PFC!I326+'SF6'!I326</f>
        <v>0</v>
      </c>
      <c r="J326" s="94">
        <f>+'CO2'!J326+'abs CO2'!J326+'CH4'!J326*PCG!$C$5+N2O!J326*PCG!$C$6+HFC!J326+PFC!J326+'SF6'!J326</f>
        <v>0</v>
      </c>
      <c r="K326" s="94">
        <f>+'CO2'!K326+'abs CO2'!K326+'CH4'!K326*PCG!$C$5+N2O!K326*PCG!$C$6+HFC!K326+PFC!K326+'SF6'!K326</f>
        <v>-2.3265161523212077E-2</v>
      </c>
      <c r="L326" s="94">
        <f>+'CO2'!L326+'abs CO2'!L326+'CH4'!L326*PCG!$C$5+N2O!L326*PCG!$C$6+HFC!L326+PFC!L326+'SF6'!L326</f>
        <v>-4.6530323046424155E-2</v>
      </c>
      <c r="M326" s="94">
        <f>+'CO2'!M326+'abs CO2'!M326+'CH4'!M326*PCG!$C$5+N2O!M326*PCG!$C$6+HFC!M326+PFC!M326+'SF6'!M326</f>
        <v>-4.6530323046424155E-2</v>
      </c>
      <c r="N326" s="94">
        <f>+'CO2'!N326+'abs CO2'!N326+'CH4'!N326*PCG!$C$5+N2O!N326*PCG!$C$6+HFC!N326+PFC!N326+'SF6'!N326</f>
        <v>-4.6530323046424155E-2</v>
      </c>
      <c r="O326" s="94">
        <f>+'CO2'!O326+'abs CO2'!O326+'CH4'!O326*PCG!$C$5+N2O!O326*PCG!$C$6+HFC!O326+PFC!O326+'SF6'!O326</f>
        <v>-4.6530323046424155E-2</v>
      </c>
      <c r="P326" s="94">
        <f>+'CO2'!P326+'abs CO2'!P326+'CH4'!P326*PCG!$C$5+N2O!P326*PCG!$C$6+HFC!P326+PFC!P326+'SF6'!P326</f>
        <v>-4.6530323046424155E-2</v>
      </c>
      <c r="Q326" s="94">
        <f>+'CO2'!Q326+'abs CO2'!Q326+'CH4'!Q326*PCG!$C$5+N2O!Q326*PCG!$C$6+HFC!Q326+PFC!Q326+'SF6'!Q326</f>
        <v>-4.6530323046424155E-2</v>
      </c>
      <c r="R326" s="94">
        <f>+'CO2'!R326+'abs CO2'!R326+'CH4'!R326*PCG!$C$5+N2O!R326*PCG!$C$6+HFC!R326+PFC!R326+'SF6'!R326</f>
        <v>-4.6530323046424155E-2</v>
      </c>
      <c r="S326" s="94">
        <f>+'CO2'!S326+'abs CO2'!S326+'CH4'!S326*PCG!$C$5+N2O!S326*PCG!$C$6+HFC!S326+PFC!S326+'SF6'!S326</f>
        <v>-4.6530323046424155E-2</v>
      </c>
      <c r="T326" s="94">
        <f>+'CO2'!T326+'abs CO2'!T326+'CH4'!T326*PCG!$C$5+N2O!T326*PCG!$C$6+HFC!T326+PFC!T326+'SF6'!T326</f>
        <v>-4.6530323046424155E-2</v>
      </c>
      <c r="U326" s="94">
        <f>+'CO2'!U326+'abs CO2'!U326+'CH4'!U326*PCG!$C$5+N2O!U326*PCG!$C$6+HFC!U326+PFC!U326+'SF6'!U326</f>
        <v>-4.6530323046424155E-2</v>
      </c>
      <c r="V326" s="94">
        <f>+'CO2'!V326+'abs CO2'!V326+'CH4'!V326*PCG!$C$5+N2O!V326*PCG!$C$6+HFC!V326+PFC!V326+'SF6'!V326</f>
        <v>-4.6530323046424155E-2</v>
      </c>
      <c r="W326" s="94">
        <f>+'CO2'!W326+'abs CO2'!W326+'CH4'!W326*PCG!$C$5+N2O!W326*PCG!$C$6+HFC!W326+PFC!W326+'SF6'!W326</f>
        <v>-4.6530323046424155E-2</v>
      </c>
      <c r="X326" s="94">
        <f>+'CO2'!X326+'abs CO2'!X326+'CH4'!X326*PCG!$C$5+N2O!X326*PCG!$C$6+HFC!X326+PFC!X326+'SF6'!X326</f>
        <v>-0.30968838132585685</v>
      </c>
      <c r="Y326" s="94">
        <f>+'CO2'!Y326+'abs CO2'!Y326+'CH4'!Y326*PCG!$C$5+N2O!Y326*PCG!$C$6+HFC!Y326+PFC!Y326+'SF6'!Y326</f>
        <v>-0.58683461797112069</v>
      </c>
      <c r="Z326" s="94">
        <f>+'CO2'!Z326+'abs CO2'!Z326+'CH4'!Z326*PCG!$C$5+N2O!Z326*PCG!$C$6+HFC!Z326+PFC!Z326+'SF6'!Z326</f>
        <v>-0.85010900205816964</v>
      </c>
      <c r="AA326" s="94">
        <f>+'CO2'!AA326+'abs CO2'!AA326+'CH4'!AA326*PCG!$C$5+N2O!AA326*PCG!$C$6+HFC!AA326+PFC!AA326+'SF6'!AA326</f>
        <v>-1.1549407809160557</v>
      </c>
      <c r="AB326" s="94">
        <f>+'CO2'!AB326+'abs CO2'!AB326+'CH4'!AB326*PCG!$C$5+N2O!AB326*PCG!$C$6+HFC!AB326+PFC!AB326+'SF6'!AB326</f>
        <v>-1.4105085802485404</v>
      </c>
      <c r="AC326" s="94">
        <f>+'CO2'!AC326+'abs CO2'!AC326+'CH4'!AC326*PCG!$C$5+N2O!AC326*PCG!$C$6+HFC!AC326+PFC!AC326+'SF6'!AC326</f>
        <v>-1.5090947022031518</v>
      </c>
      <c r="AD326" s="94">
        <f>+'CO2'!AD326+'abs CO2'!AD326+'CH4'!AD326*PCG!$C$5+N2O!AD326*PCG!$C$6+HFC!AD326+PFC!AD326+'SF6'!AD326</f>
        <v>-1.5308476282273551</v>
      </c>
      <c r="AE326" s="94">
        <f>+'CO2'!AE326+'abs CO2'!AE326+'CH4'!AE326*PCG!$C$5+N2O!AE326*PCG!$C$6+HFC!AE326+PFC!AE326+'SF6'!AE326</f>
        <v>-2.1792476798792757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-0.13469800789486738</v>
      </c>
      <c r="D327" s="94">
        <f>+'CO2'!D327+'abs CO2'!D327+'CH4'!D327*PCG!$C$5+N2O!D327*PCG!$C$6+HFC!D327+PFC!D327+'SF6'!D327</f>
        <v>-0.39480450589874921</v>
      </c>
      <c r="E327" s="94">
        <f>+'CO2'!E327+'abs CO2'!E327+'CH4'!E327*PCG!$C$5+N2O!E327*PCG!$C$6+HFC!E327+PFC!E327+'SF6'!E327</f>
        <v>-0.40641640313106536</v>
      </c>
      <c r="F327" s="94">
        <f>+'CO2'!F327+'abs CO2'!F327+'CH4'!F327*PCG!$C$5+N2O!F327*PCG!$C$6+HFC!F327+PFC!F327+'SF6'!F327</f>
        <v>-0.40641640313106536</v>
      </c>
      <c r="G327" s="94">
        <f>+'CO2'!G327+'abs CO2'!G327+'CH4'!G327*PCG!$C$5+N2O!G327*PCG!$C$6+HFC!G327+PFC!G327+'SF6'!G327</f>
        <v>-0.41106116202399179</v>
      </c>
      <c r="H327" s="94">
        <f>+'CO2'!H327+'abs CO2'!H327+'CH4'!H327*PCG!$C$5+N2O!H327*PCG!$C$6+HFC!H327+PFC!H327+'SF6'!H327</f>
        <v>-0.41106116202399179</v>
      </c>
      <c r="I327" s="94">
        <f>+'CO2'!I327+'abs CO2'!I327+'CH4'!I327*PCG!$C$5+N2O!I327*PCG!$C$6+HFC!I327+PFC!I327+'SF6'!I327</f>
        <v>-0.41106116202399179</v>
      </c>
      <c r="J327" s="94">
        <f>+'CO2'!J327+'abs CO2'!J327+'CH4'!J327*PCG!$C$5+N2O!J327*PCG!$C$6+HFC!J327+PFC!J327+'SF6'!J327</f>
        <v>-0.41106116202399179</v>
      </c>
      <c r="K327" s="94">
        <f>+'CO2'!K327+'abs CO2'!K327+'CH4'!K327*PCG!$C$5+N2O!K327*PCG!$C$6+HFC!K327+PFC!K327+'SF6'!K327</f>
        <v>-0.41106116202399179</v>
      </c>
      <c r="L327" s="94">
        <f>+'CO2'!L327+'abs CO2'!L327+'CH4'!L327*PCG!$C$5+N2O!L327*PCG!$C$6+HFC!L327+PFC!L327+'SF6'!L327</f>
        <v>-0.41106116202399179</v>
      </c>
      <c r="M327" s="94">
        <f>+'CO2'!M327+'abs CO2'!M327+'CH4'!M327*PCG!$C$5+N2O!M327*PCG!$C$6+HFC!M327+PFC!M327+'SF6'!M327</f>
        <v>-0.41106116202399179</v>
      </c>
      <c r="N327" s="94">
        <f>+'CO2'!N327+'abs CO2'!N327+'CH4'!N327*PCG!$C$5+N2O!N327*PCG!$C$6+HFC!N327+PFC!N327+'SF6'!N327</f>
        <v>-0.41106116202399179</v>
      </c>
      <c r="O327" s="94">
        <f>+'CO2'!O327+'abs CO2'!O327+'CH4'!O327*PCG!$C$5+N2O!O327*PCG!$C$6+HFC!O327+PFC!O327+'SF6'!O327</f>
        <v>-0.41106116202399179</v>
      </c>
      <c r="P327" s="94">
        <f>+'CO2'!P327+'abs CO2'!P327+'CH4'!P327*PCG!$C$5+N2O!P327*PCG!$C$6+HFC!P327+PFC!P327+'SF6'!P327</f>
        <v>-0.41106116202399179</v>
      </c>
      <c r="Q327" s="94">
        <f>+'CO2'!Q327+'abs CO2'!Q327+'CH4'!Q327*PCG!$C$5+N2O!Q327*PCG!$C$6+HFC!Q327+PFC!Q327+'SF6'!Q327</f>
        <v>-0.41106116202399179</v>
      </c>
      <c r="R327" s="94">
        <f>+'CO2'!R327+'abs CO2'!R327+'CH4'!R327*PCG!$C$5+N2O!R327*PCG!$C$6+HFC!R327+PFC!R327+'SF6'!R327</f>
        <v>-0.41106116202399179</v>
      </c>
      <c r="S327" s="94">
        <f>+'CO2'!S327+'abs CO2'!S327+'CH4'!S327*PCG!$C$5+N2O!S327*PCG!$C$6+HFC!S327+PFC!S327+'SF6'!S327</f>
        <v>-0.41106116202399179</v>
      </c>
      <c r="T327" s="94">
        <f>+'CO2'!T327+'abs CO2'!T327+'CH4'!T327*PCG!$C$5+N2O!T327*PCG!$C$6+HFC!T327+PFC!T327+'SF6'!T327</f>
        <v>-0.41106116202399179</v>
      </c>
      <c r="U327" s="94">
        <f>+'CO2'!U327+'abs CO2'!U327+'CH4'!U327*PCG!$C$5+N2O!U327*PCG!$C$6+HFC!U327+PFC!U327+'SF6'!U327</f>
        <v>-0.41106116202399179</v>
      </c>
      <c r="V327" s="94">
        <f>+'CO2'!V327+'abs CO2'!V327+'CH4'!V327*PCG!$C$5+N2O!V327*PCG!$C$6+HFC!V327+PFC!V327+'SF6'!V327</f>
        <v>-0.41106116202399179</v>
      </c>
      <c r="W327" s="94">
        <f>+'CO2'!W327+'abs CO2'!W327+'CH4'!W327*PCG!$C$5+N2O!W327*PCG!$C$6+HFC!W327+PFC!W327+'SF6'!W327</f>
        <v>-0.41106116202399179</v>
      </c>
      <c r="X327" s="94">
        <f>+'CO2'!X327+'abs CO2'!X327+'CH4'!X327*PCG!$C$5+N2O!X327*PCG!$C$6+HFC!X327+PFC!X327+'SF6'!X327</f>
        <v>-0.41106116202399179</v>
      </c>
      <c r="Y327" s="94">
        <f>+'CO2'!Y327+'abs CO2'!Y327+'CH4'!Y327*PCG!$C$5+N2O!Y327*PCG!$C$6+HFC!Y327+PFC!Y327+'SF6'!Y327</f>
        <v>-0.41106116202399179</v>
      </c>
      <c r="Z327" s="94">
        <f>+'CO2'!Z327+'abs CO2'!Z327+'CH4'!Z327*PCG!$C$5+N2O!Z327*PCG!$C$6+HFC!Z327+PFC!Z327+'SF6'!Z327</f>
        <v>-0.41106116202399179</v>
      </c>
      <c r="AA327" s="94">
        <f>+'CO2'!AA327+'abs CO2'!AA327+'CH4'!AA327*PCG!$C$5+N2O!AA327*PCG!$C$6+HFC!AA327+PFC!AA327+'SF6'!AA327</f>
        <v>-0.41106116202399179</v>
      </c>
      <c r="AB327" s="94">
        <f>+'CO2'!AB327+'abs CO2'!AB327+'CH4'!AB327*PCG!$C$5+N2O!AB327*PCG!$C$6+HFC!AB327+PFC!AB327+'SF6'!AB327</f>
        <v>-0.41106116202399179</v>
      </c>
      <c r="AC327" s="94">
        <f>+'CO2'!AC327+'abs CO2'!AC327+'CH4'!AC327*PCG!$C$5+N2O!AC327*PCG!$C$6+HFC!AC327+PFC!AC327+'SF6'!AC327</f>
        <v>-0.41106116202399179</v>
      </c>
      <c r="AD327" s="94">
        <f>+'CO2'!AD327+'abs CO2'!AD327+'CH4'!AD327*PCG!$C$5+N2O!AD327*PCG!$C$6+HFC!AD327+PFC!AD327+'SF6'!AD327</f>
        <v>-0.41106116202399179</v>
      </c>
      <c r="AE327" s="94">
        <f>+'CO2'!AE327+'abs CO2'!AE327+'CH4'!AE327*PCG!$C$5+N2O!AE327*PCG!$C$6+HFC!AE327+PFC!AE327+'SF6'!AE327</f>
        <v>-0.41106116202399179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-17.453041703367717</v>
      </c>
      <c r="D328" s="33">
        <f t="shared" si="80"/>
        <v>-17.878004086558033</v>
      </c>
      <c r="E328" s="33">
        <f t="shared" si="80"/>
        <v>-18.638964002060085</v>
      </c>
      <c r="F328" s="33">
        <f t="shared" si="80"/>
        <v>-19.517809379630535</v>
      </c>
      <c r="G328" s="33">
        <f t="shared" si="80"/>
        <v>-20.594073235514536</v>
      </c>
      <c r="H328" s="33">
        <f t="shared" si="80"/>
        <v>-21.405747993472339</v>
      </c>
      <c r="I328" s="33">
        <f t="shared" si="80"/>
        <v>-22.266293712147409</v>
      </c>
      <c r="J328" s="33">
        <f t="shared" si="80"/>
        <v>-22.926958213363349</v>
      </c>
      <c r="K328" s="33">
        <f t="shared" si="80"/>
        <v>-23.546139484814489</v>
      </c>
      <c r="L328" s="33">
        <f t="shared" si="80"/>
        <v>-24.012338058048257</v>
      </c>
      <c r="M328" s="33">
        <f t="shared" si="80"/>
        <v>-24.49639375704124</v>
      </c>
      <c r="N328" s="33">
        <f t="shared" si="80"/>
        <v>-24.780103586459308</v>
      </c>
      <c r="O328" s="33">
        <f t="shared" si="80"/>
        <v>-25.032914117641678</v>
      </c>
      <c r="P328" s="33">
        <f t="shared" si="80"/>
        <v>-25.128233106264116</v>
      </c>
      <c r="Q328" s="33">
        <f t="shared" si="80"/>
        <v>-25.294322801853625</v>
      </c>
      <c r="R328" s="33">
        <f t="shared" si="80"/>
        <v>-25.393436704065575</v>
      </c>
      <c r="S328" s="33">
        <f t="shared" si="80"/>
        <v>-25.501155939508244</v>
      </c>
      <c r="T328" s="33">
        <f t="shared" si="80"/>
        <v>-25.506987436870375</v>
      </c>
      <c r="U328" s="33">
        <f t="shared" si="80"/>
        <v>-25.489540466984863</v>
      </c>
      <c r="V328" s="33">
        <f t="shared" si="80"/>
        <v>-25.496754172921833</v>
      </c>
      <c r="W328" s="33">
        <f t="shared" si="80"/>
        <v>-25.450624134388409</v>
      </c>
      <c r="X328" s="33">
        <f t="shared" si="80"/>
        <v>-25.417706669639408</v>
      </c>
      <c r="Y328" s="33">
        <f t="shared" si="80"/>
        <v>-25.385727094541981</v>
      </c>
      <c r="Z328" s="33">
        <f t="shared" si="80"/>
        <v>-25.309373575536231</v>
      </c>
      <c r="AA328" s="33">
        <f t="shared" si="80"/>
        <v>-25.21891081153429</v>
      </c>
      <c r="AB328" s="33">
        <f t="shared" si="80"/>
        <v>-25.160265315308681</v>
      </c>
      <c r="AC328" s="33">
        <f t="shared" si="80"/>
        <v>-25.089479989729277</v>
      </c>
      <c r="AD328" s="33">
        <f t="shared" si="80"/>
        <v>-25.021305928201933</v>
      </c>
      <c r="AE328" s="33">
        <f t="shared" si="80"/>
        <v>-24.957481687836221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-2.2179442114874544</v>
      </c>
      <c r="D332" s="94">
        <f>+'CO2'!D332+'abs CO2'!D332+'CH4'!D332*PCG!$C$5+N2O!D332*PCG!$C$6+HFC!D332+PFC!D332+'SF6'!D332</f>
        <v>-2.2306933833104989</v>
      </c>
      <c r="E332" s="94">
        <f>+'CO2'!E332+'abs CO2'!E332+'CH4'!E332*PCG!$C$5+N2O!E332*PCG!$C$6+HFC!E332+PFC!E332+'SF6'!E332</f>
        <v>-2.2435704665577698</v>
      </c>
      <c r="F332" s="94">
        <f>+'CO2'!F332+'abs CO2'!F332+'CH4'!F332*PCG!$C$5+N2O!F332*PCG!$C$6+HFC!F332+PFC!F332+'SF6'!F332</f>
        <v>-2.265995979398844</v>
      </c>
      <c r="G332" s="94">
        <f>+'CO2'!G332+'abs CO2'!G332+'CH4'!G332*PCG!$C$5+N2O!G332*PCG!$C$6+HFC!G332+PFC!G332+'SF6'!G332</f>
        <v>-2.2861973764119572</v>
      </c>
      <c r="H332" s="94">
        <f>+'CO2'!H332+'abs CO2'!H332+'CH4'!H332*PCG!$C$5+N2O!H332*PCG!$C$6+HFC!H332+PFC!H332+'SF6'!H332</f>
        <v>-2.3224713559672203</v>
      </c>
      <c r="I332" s="94">
        <f>+'CO2'!I332+'abs CO2'!I332+'CH4'!I332*PCG!$C$5+N2O!I332*PCG!$C$6+HFC!I332+PFC!I332+'SF6'!I332</f>
        <v>-2.3911784515628263</v>
      </c>
      <c r="J332" s="94">
        <f>+'CO2'!J332+'abs CO2'!J332+'CH4'!J332*PCG!$C$5+N2O!J332*PCG!$C$6+HFC!J332+PFC!J332+'SF6'!J332</f>
        <v>-2.4527622237984965</v>
      </c>
      <c r="K332" s="94">
        <f>+'CO2'!K332+'abs CO2'!K332+'CH4'!K332*PCG!$C$5+N2O!K332*PCG!$C$6+HFC!K332+PFC!K332+'SF6'!K332</f>
        <v>-2.5233060717699503</v>
      </c>
      <c r="L332" s="94">
        <f>+'CO2'!L332+'abs CO2'!L332+'CH4'!L332*PCG!$C$5+N2O!L332*PCG!$C$6+HFC!L332+PFC!L332+'SF6'!L332</f>
        <v>-2.5945657126397155</v>
      </c>
      <c r="M332" s="94">
        <f>+'CO2'!M332+'abs CO2'!M332+'CH4'!M332*PCG!$C$5+N2O!M332*PCG!$C$6+HFC!M332+PFC!M332+'SF6'!M332</f>
        <v>-2.6685481352085372</v>
      </c>
      <c r="N332" s="94">
        <f>+'CO2'!N332+'abs CO2'!N332+'CH4'!N332*PCG!$C$5+N2O!N332*PCG!$C$6+HFC!N332+PFC!N332+'SF6'!N332</f>
        <v>-2.7281721276436586</v>
      </c>
      <c r="O332" s="94">
        <f>+'CO2'!O332+'abs CO2'!O332+'CH4'!O332*PCG!$C$5+N2O!O332*PCG!$C$6+HFC!O332+PFC!O332+'SF6'!O332</f>
        <v>-2.8141911316374673</v>
      </c>
      <c r="P332" s="94">
        <f>+'CO2'!P332+'abs CO2'!P332+'CH4'!P332*PCG!$C$5+N2O!P332*PCG!$C$6+HFC!P332+PFC!P332+'SF6'!P332</f>
        <v>-2.8777200914155729</v>
      </c>
      <c r="Q332" s="94">
        <f>+'CO2'!Q332+'abs CO2'!Q332+'CH4'!Q332*PCG!$C$5+N2O!Q332*PCG!$C$6+HFC!Q332+PFC!Q332+'SF6'!Q332</f>
        <v>-2.9725934732046486</v>
      </c>
      <c r="R332" s="94">
        <f>+'CO2'!R332+'abs CO2'!R332+'CH4'!R332*PCG!$C$5+N2O!R332*PCG!$C$6+HFC!R332+PFC!R332+'SF6'!R332</f>
        <v>-3.0553129690593477</v>
      </c>
      <c r="S332" s="94">
        <f>+'CO2'!S332+'abs CO2'!S332+'CH4'!S332*PCG!$C$5+N2O!S332*PCG!$C$6+HFC!S332+PFC!S332+'SF6'!S332</f>
        <v>-3.1579813376896997</v>
      </c>
      <c r="T332" s="94">
        <f>+'CO2'!T332+'abs CO2'!T332+'CH4'!T332*PCG!$C$5+N2O!T332*PCG!$C$6+HFC!T332+PFC!T332+'SF6'!T332</f>
        <v>-3.2328687655066233</v>
      </c>
      <c r="U332" s="94">
        <f>+'CO2'!U332+'abs CO2'!U332+'CH4'!U332*PCG!$C$5+N2O!U332*PCG!$C$6+HFC!U332+PFC!U332+'SF6'!U332</f>
        <v>-3.2979607054845554</v>
      </c>
      <c r="V332" s="94">
        <f>+'CO2'!V332+'abs CO2'!V332+'CH4'!V332*PCG!$C$5+N2O!V332*PCG!$C$6+HFC!V332+PFC!V332+'SF6'!V332</f>
        <v>-3.3739581601669215</v>
      </c>
      <c r="W332" s="94">
        <f>+'CO2'!W332+'abs CO2'!W332+'CH4'!W332*PCG!$C$5+N2O!W332*PCG!$C$6+HFC!W332+PFC!W332+'SF6'!W332</f>
        <v>-3.3987627990472071</v>
      </c>
      <c r="X332" s="94">
        <f>+'CO2'!X332+'abs CO2'!X332+'CH4'!X332*PCG!$C$5+N2O!X332*PCG!$C$6+HFC!X332+PFC!X332+'SF6'!X332</f>
        <v>-3.4325996231689833</v>
      </c>
      <c r="Y332" s="94">
        <f>+'CO2'!Y332+'abs CO2'!Y332+'CH4'!Y332*PCG!$C$5+N2O!Y332*PCG!$C$6+HFC!Y332+PFC!Y332+'SF6'!Y332</f>
        <v>-3.4815718819211523</v>
      </c>
      <c r="Z332" s="94">
        <f>+'CO2'!Z332+'abs CO2'!Z332+'CH4'!Z332*PCG!$C$5+N2O!Z332*PCG!$C$6+HFC!Z332+PFC!Z332+'SF6'!Z332</f>
        <v>-3.5087607512807657</v>
      </c>
      <c r="AA332" s="94">
        <f>+'CO2'!AA332+'abs CO2'!AA332+'CH4'!AA332*PCG!$C$5+N2O!AA332*PCG!$C$6+HFC!AA332+PFC!AA332+'SF6'!AA332</f>
        <v>-3.5202909298769707</v>
      </c>
      <c r="AB332" s="94">
        <f>+'CO2'!AB332+'abs CO2'!AB332+'CH4'!AB332*PCG!$C$5+N2O!AB332*PCG!$C$6+HFC!AB332+PFC!AB332+'SF6'!AB332</f>
        <v>-3.5479268011684502</v>
      </c>
      <c r="AC332" s="94">
        <f>+'CO2'!AC332+'abs CO2'!AC332+'CH4'!AC332*PCG!$C$5+N2O!AC332*PCG!$C$6+HFC!AC332+PFC!AC332+'SF6'!AC332</f>
        <v>-3.5546239471097896</v>
      </c>
      <c r="AD332" s="94">
        <f>+'CO2'!AD332+'abs CO2'!AD332+'CH4'!AD332*PCG!$C$5+N2O!AD332*PCG!$C$6+HFC!AD332+PFC!AD332+'SF6'!AD332</f>
        <v>-3.5682194047500015</v>
      </c>
      <c r="AE332" s="94">
        <f>+'CO2'!AE332+'abs CO2'!AE332+'CH4'!AE332*PCG!$C$5+N2O!AE332*PCG!$C$6+HFC!AE332+PFC!AE332+'SF6'!AE332</f>
        <v>-3.5926327082751888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-15.235097491880262</v>
      </c>
      <c r="D334" s="94">
        <f>+'CO2'!D334+'abs CO2'!D334+'CH4'!D334*PCG!$C$5+N2O!D334*PCG!$C$6+HFC!D334+PFC!D334+'SF6'!D334</f>
        <v>-15.647310703247534</v>
      </c>
      <c r="E334" s="94">
        <f>+'CO2'!E334+'abs CO2'!E334+'CH4'!E334*PCG!$C$5+N2O!E334*PCG!$C$6+HFC!E334+PFC!E334+'SF6'!E334</f>
        <v>-16.395393535502315</v>
      </c>
      <c r="F334" s="94">
        <f>+'CO2'!F334+'abs CO2'!F334+'CH4'!F334*PCG!$C$5+N2O!F334*PCG!$C$6+HFC!F334+PFC!F334+'SF6'!F334</f>
        <v>-17.25181340023169</v>
      </c>
      <c r="G334" s="94">
        <f>+'CO2'!G334+'abs CO2'!G334+'CH4'!G334*PCG!$C$5+N2O!G334*PCG!$C$6+HFC!G334+PFC!G334+'SF6'!G334</f>
        <v>-18.307875859102577</v>
      </c>
      <c r="H334" s="94">
        <f>+'CO2'!H334+'abs CO2'!H334+'CH4'!H334*PCG!$C$5+N2O!H334*PCG!$C$6+HFC!H334+PFC!H334+'SF6'!H334</f>
        <v>-19.083276637505119</v>
      </c>
      <c r="I334" s="94">
        <f>+'CO2'!I334+'abs CO2'!I334+'CH4'!I334*PCG!$C$5+N2O!I334*PCG!$C$6+HFC!I334+PFC!I334+'SF6'!I334</f>
        <v>-19.875115260584582</v>
      </c>
      <c r="J334" s="94">
        <f>+'CO2'!J334+'abs CO2'!J334+'CH4'!J334*PCG!$C$5+N2O!J334*PCG!$C$6+HFC!J334+PFC!J334+'SF6'!J334</f>
        <v>-20.474195989564851</v>
      </c>
      <c r="K334" s="94">
        <f>+'CO2'!K334+'abs CO2'!K334+'CH4'!K334*PCG!$C$5+N2O!K334*PCG!$C$6+HFC!K334+PFC!K334+'SF6'!K334</f>
        <v>-21.022833413044538</v>
      </c>
      <c r="L334" s="94">
        <f>+'CO2'!L334+'abs CO2'!L334+'CH4'!L334*PCG!$C$5+N2O!L334*PCG!$C$6+HFC!L334+PFC!L334+'SF6'!L334</f>
        <v>-21.41777234540854</v>
      </c>
      <c r="M334" s="94">
        <f>+'CO2'!M334+'abs CO2'!M334+'CH4'!M334*PCG!$C$5+N2O!M334*PCG!$C$6+HFC!M334+PFC!M334+'SF6'!M334</f>
        <v>-21.827845621832704</v>
      </c>
      <c r="N334" s="94">
        <f>+'CO2'!N334+'abs CO2'!N334+'CH4'!N334*PCG!$C$5+N2O!N334*PCG!$C$6+HFC!N334+PFC!N334+'SF6'!N334</f>
        <v>-22.051931458815648</v>
      </c>
      <c r="O334" s="94">
        <f>+'CO2'!O334+'abs CO2'!O334+'CH4'!O334*PCG!$C$5+N2O!O334*PCG!$C$6+HFC!O334+PFC!O334+'SF6'!O334</f>
        <v>-22.218722986004209</v>
      </c>
      <c r="P334" s="94">
        <f>+'CO2'!P334+'abs CO2'!P334+'CH4'!P334*PCG!$C$5+N2O!P334*PCG!$C$6+HFC!P334+PFC!P334+'SF6'!P334</f>
        <v>-22.250513014848543</v>
      </c>
      <c r="Q334" s="94">
        <f>+'CO2'!Q334+'abs CO2'!Q334+'CH4'!Q334*PCG!$C$5+N2O!Q334*PCG!$C$6+HFC!Q334+PFC!Q334+'SF6'!Q334</f>
        <v>-22.321729328648974</v>
      </c>
      <c r="R334" s="94">
        <f>+'CO2'!R334+'abs CO2'!R334+'CH4'!R334*PCG!$C$5+N2O!R334*PCG!$C$6+HFC!R334+PFC!R334+'SF6'!R334</f>
        <v>-22.338123735006228</v>
      </c>
      <c r="S334" s="94">
        <f>+'CO2'!S334+'abs CO2'!S334+'CH4'!S334*PCG!$C$5+N2O!S334*PCG!$C$6+HFC!S334+PFC!S334+'SF6'!S334</f>
        <v>-22.343174601818546</v>
      </c>
      <c r="T334" s="94">
        <f>+'CO2'!T334+'abs CO2'!T334+'CH4'!T334*PCG!$C$5+N2O!T334*PCG!$C$6+HFC!T334+PFC!T334+'SF6'!T334</f>
        <v>-22.274118671363752</v>
      </c>
      <c r="U334" s="94">
        <f>+'CO2'!U334+'abs CO2'!U334+'CH4'!U334*PCG!$C$5+N2O!U334*PCG!$C$6+HFC!U334+PFC!U334+'SF6'!U334</f>
        <v>-22.191579761500307</v>
      </c>
      <c r="V334" s="94">
        <f>+'CO2'!V334+'abs CO2'!V334+'CH4'!V334*PCG!$C$5+N2O!V334*PCG!$C$6+HFC!V334+PFC!V334+'SF6'!V334</f>
        <v>-22.122796012754911</v>
      </c>
      <c r="W334" s="94">
        <f>+'CO2'!W334+'abs CO2'!W334+'CH4'!W334*PCG!$C$5+N2O!W334*PCG!$C$6+HFC!W334+PFC!W334+'SF6'!W334</f>
        <v>-22.051861335341201</v>
      </c>
      <c r="X334" s="94">
        <f>+'CO2'!X334+'abs CO2'!X334+'CH4'!X334*PCG!$C$5+N2O!X334*PCG!$C$6+HFC!X334+PFC!X334+'SF6'!X334</f>
        <v>-21.985107046470425</v>
      </c>
      <c r="Y334" s="94">
        <f>+'CO2'!Y334+'abs CO2'!Y334+'CH4'!Y334*PCG!$C$5+N2O!Y334*PCG!$C$6+HFC!Y334+PFC!Y334+'SF6'!Y334</f>
        <v>-21.904155212620829</v>
      </c>
      <c r="Z334" s="94">
        <f>+'CO2'!Z334+'abs CO2'!Z334+'CH4'!Z334*PCG!$C$5+N2O!Z334*PCG!$C$6+HFC!Z334+PFC!Z334+'SF6'!Z334</f>
        <v>-21.800612824255467</v>
      </c>
      <c r="AA334" s="94">
        <f>+'CO2'!AA334+'abs CO2'!AA334+'CH4'!AA334*PCG!$C$5+N2O!AA334*PCG!$C$6+HFC!AA334+PFC!AA334+'SF6'!AA334</f>
        <v>-21.698619881657319</v>
      </c>
      <c r="AB334" s="94">
        <f>+'CO2'!AB334+'abs CO2'!AB334+'CH4'!AB334*PCG!$C$5+N2O!AB334*PCG!$C$6+HFC!AB334+PFC!AB334+'SF6'!AB334</f>
        <v>-21.61233851414023</v>
      </c>
      <c r="AC334" s="94">
        <f>+'CO2'!AC334+'abs CO2'!AC334+'CH4'!AC334*PCG!$C$5+N2O!AC334*PCG!$C$6+HFC!AC334+PFC!AC334+'SF6'!AC334</f>
        <v>-21.534856042619488</v>
      </c>
      <c r="AD334" s="94">
        <f>+'CO2'!AD334+'abs CO2'!AD334+'CH4'!AD334*PCG!$C$5+N2O!AD334*PCG!$C$6+HFC!AD334+PFC!AD334+'SF6'!AD334</f>
        <v>-21.453086523451933</v>
      </c>
      <c r="AE334" s="94">
        <f>+'CO2'!AE334+'abs CO2'!AE334+'CH4'!AE334*PCG!$C$5+N2O!AE334*PCG!$C$6+HFC!AE334+PFC!AE334+'SF6'!AE334</f>
        <v>-21.364848979561032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0</v>
      </c>
      <c r="D340" s="94">
        <f>+'CO2'!D340+'abs CO2'!D340+'CH4'!D340*PCG!$C$5+N2O!D340*PCG!$C$6+HFC!D340+PFC!D340+'SF6'!D340</f>
        <v>0</v>
      </c>
      <c r="E340" s="94">
        <f>+'CO2'!E340+'abs CO2'!E340+'CH4'!E340*PCG!$C$5+N2O!E340*PCG!$C$6+HFC!E340+PFC!E340+'SF6'!E340</f>
        <v>0</v>
      </c>
      <c r="F340" s="94">
        <f>+'CO2'!F340+'abs CO2'!F340+'CH4'!F340*PCG!$C$5+N2O!F340*PCG!$C$6+HFC!F340+PFC!F340+'SF6'!F340</f>
        <v>0</v>
      </c>
      <c r="G340" s="94">
        <f>+'CO2'!G340+'abs CO2'!G340+'CH4'!G340*PCG!$C$5+N2O!G340*PCG!$C$6+HFC!G340+PFC!G340+'SF6'!G340</f>
        <v>0</v>
      </c>
      <c r="H340" s="94">
        <f>+'CO2'!H340+'abs CO2'!H340+'CH4'!H340*PCG!$C$5+N2O!H340*PCG!$C$6+HFC!H340+PFC!H340+'SF6'!H340</f>
        <v>0</v>
      </c>
      <c r="I340" s="94">
        <f>+'CO2'!I340+'abs CO2'!I340+'CH4'!I340*PCG!$C$5+N2O!I340*PCG!$C$6+HFC!I340+PFC!I340+'SF6'!I340</f>
        <v>0</v>
      </c>
      <c r="J340" s="94">
        <f>+'CO2'!J340+'abs CO2'!J340+'CH4'!J340*PCG!$C$5+N2O!J340*PCG!$C$6+HFC!J340+PFC!J340+'SF6'!J340</f>
        <v>0</v>
      </c>
      <c r="K340" s="94">
        <f>+'CO2'!K340+'abs CO2'!K340+'CH4'!K340*PCG!$C$5+N2O!K340*PCG!$C$6+HFC!K340+PFC!K340+'SF6'!K340</f>
        <v>0</v>
      </c>
      <c r="L340" s="94">
        <f>+'CO2'!L340+'abs CO2'!L340+'CH4'!L340*PCG!$C$5+N2O!L340*PCG!$C$6+HFC!L340+PFC!L340+'SF6'!L340</f>
        <v>0</v>
      </c>
      <c r="M340" s="94">
        <f>+'CO2'!M340+'abs CO2'!M340+'CH4'!M340*PCG!$C$5+N2O!M340*PCG!$C$6+HFC!M340+PFC!M340+'SF6'!M340</f>
        <v>0</v>
      </c>
      <c r="N340" s="94">
        <f>+'CO2'!N340+'abs CO2'!N340+'CH4'!N340*PCG!$C$5+N2O!N340*PCG!$C$6+HFC!N340+PFC!N340+'SF6'!N340</f>
        <v>0</v>
      </c>
      <c r="O340" s="94">
        <f>+'CO2'!O340+'abs CO2'!O340+'CH4'!O340*PCG!$C$5+N2O!O340*PCG!$C$6+HFC!O340+PFC!O340+'SF6'!O340</f>
        <v>0</v>
      </c>
      <c r="P340" s="94">
        <f>+'CO2'!P340+'abs CO2'!P340+'CH4'!P340*PCG!$C$5+N2O!P340*PCG!$C$6+HFC!P340+PFC!P340+'SF6'!P340</f>
        <v>0</v>
      </c>
      <c r="Q340" s="94">
        <f>+'CO2'!Q340+'abs CO2'!Q340+'CH4'!Q340*PCG!$C$5+N2O!Q340*PCG!$C$6+HFC!Q340+PFC!Q340+'SF6'!Q340</f>
        <v>0</v>
      </c>
      <c r="R340" s="94">
        <f>+'CO2'!R340+'abs CO2'!R340+'CH4'!R340*PCG!$C$5+N2O!R340*PCG!$C$6+HFC!R340+PFC!R340+'SF6'!R340</f>
        <v>0</v>
      </c>
      <c r="S340" s="94">
        <f>+'CO2'!S340+'abs CO2'!S340+'CH4'!S340*PCG!$C$5+N2O!S340*PCG!$C$6+HFC!S340+PFC!S340+'SF6'!S340</f>
        <v>0</v>
      </c>
      <c r="T340" s="94">
        <f>+'CO2'!T340+'abs CO2'!T340+'CH4'!T340*PCG!$C$5+N2O!T340*PCG!$C$6+HFC!T340+PFC!T340+'SF6'!T340</f>
        <v>0</v>
      </c>
      <c r="U340" s="94">
        <f>+'CO2'!U340+'abs CO2'!U340+'CH4'!U340*PCG!$C$5+N2O!U340*PCG!$C$6+HFC!U340+PFC!U340+'SF6'!U340</f>
        <v>0</v>
      </c>
      <c r="V340" s="94">
        <f>+'CO2'!V340+'abs CO2'!V340+'CH4'!V340*PCG!$C$5+N2O!V340*PCG!$C$6+HFC!V340+PFC!V340+'SF6'!V340</f>
        <v>0</v>
      </c>
      <c r="W340" s="94">
        <f>+'CO2'!W340+'abs CO2'!W340+'CH4'!W340*PCG!$C$5+N2O!W340*PCG!$C$6+HFC!W340+PFC!W340+'SF6'!W340</f>
        <v>0</v>
      </c>
      <c r="X340" s="94">
        <f>+'CO2'!X340+'abs CO2'!X340+'CH4'!X340*PCG!$C$5+N2O!X340*PCG!$C$6+HFC!X340+PFC!X340+'SF6'!X340</f>
        <v>0</v>
      </c>
      <c r="Y340" s="94">
        <f>+'CO2'!Y340+'abs CO2'!Y340+'CH4'!Y340*PCG!$C$5+N2O!Y340*PCG!$C$6+HFC!Y340+PFC!Y340+'SF6'!Y340</f>
        <v>0</v>
      </c>
      <c r="Z340" s="94">
        <f>+'CO2'!Z340+'abs CO2'!Z340+'CH4'!Z340*PCG!$C$5+N2O!Z340*PCG!$C$6+HFC!Z340+PFC!Z340+'SF6'!Z340</f>
        <v>0</v>
      </c>
      <c r="AA340" s="94">
        <f>+'CO2'!AA340+'abs CO2'!AA340+'CH4'!AA340*PCG!$C$5+N2O!AA340*PCG!$C$6+HFC!AA340+PFC!AA340+'SF6'!AA340</f>
        <v>0</v>
      </c>
      <c r="AB340" s="94">
        <f>+'CO2'!AB340+'abs CO2'!AB340+'CH4'!AB340*PCG!$C$5+N2O!AB340*PCG!$C$6+HFC!AB340+PFC!AB340+'SF6'!AB340</f>
        <v>0</v>
      </c>
      <c r="AC340" s="94">
        <f>+'CO2'!AC340+'abs CO2'!AC340+'CH4'!AC340*PCG!$C$5+N2O!AC340*PCG!$C$6+HFC!AC340+PFC!AC340+'SF6'!AC340</f>
        <v>0</v>
      </c>
      <c r="AD340" s="94">
        <f>+'CO2'!AD340+'abs CO2'!AD340+'CH4'!AD340*PCG!$C$5+N2O!AD340*PCG!$C$6+HFC!AD340+PFC!AD340+'SF6'!AD340</f>
        <v>0</v>
      </c>
      <c r="AE340" s="94">
        <f>+'CO2'!AE340+'abs CO2'!AE340+'CH4'!AE340*PCG!$C$5+N2O!AE340*PCG!$C$6+HFC!AE340+PFC!AE340+'SF6'!AE340</f>
        <v>0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-488.94767427611174</v>
      </c>
      <c r="D341" s="33">
        <f t="shared" si="81"/>
        <v>-632.79854905446064</v>
      </c>
      <c r="E341" s="33">
        <f t="shared" si="81"/>
        <v>-792.0162219799937</v>
      </c>
      <c r="F341" s="33">
        <f t="shared" si="81"/>
        <v>-947.49477746584137</v>
      </c>
      <c r="G341" s="33">
        <f t="shared" si="81"/>
        <v>-1235.8684397586139</v>
      </c>
      <c r="H341" s="33">
        <f t="shared" si="81"/>
        <v>-1641.9691927381971</v>
      </c>
      <c r="I341" s="33">
        <f t="shared" si="81"/>
        <v>-2172.767234360475</v>
      </c>
      <c r="J341" s="33">
        <f t="shared" si="81"/>
        <v>-2631.5169689185291</v>
      </c>
      <c r="K341" s="33">
        <f t="shared" si="81"/>
        <v>-3012.4675303800323</v>
      </c>
      <c r="L341" s="33">
        <f t="shared" si="81"/>
        <v>-3269.6119904863858</v>
      </c>
      <c r="M341" s="33">
        <f t="shared" si="81"/>
        <v>-3813.4445639522419</v>
      </c>
      <c r="N341" s="33">
        <f t="shared" si="81"/>
        <v>-4068.7219589040542</v>
      </c>
      <c r="O341" s="33">
        <f t="shared" si="81"/>
        <v>-3489.1804719840975</v>
      </c>
      <c r="P341" s="33">
        <f t="shared" si="81"/>
        <v>-4596.4281705413487</v>
      </c>
      <c r="Q341" s="33">
        <f t="shared" si="81"/>
        <v>-4729.5718923247587</v>
      </c>
      <c r="R341" s="33">
        <f t="shared" si="81"/>
        <v>-4852.7185493197694</v>
      </c>
      <c r="S341" s="33">
        <f t="shared" si="81"/>
        <v>-4941.1749669527571</v>
      </c>
      <c r="T341" s="33">
        <f t="shared" si="81"/>
        <v>-5041.7762644367504</v>
      </c>
      <c r="U341" s="33">
        <f t="shared" si="81"/>
        <v>-5167.7975363089918</v>
      </c>
      <c r="V341" s="33">
        <f t="shared" si="81"/>
        <v>-5345.4984606075095</v>
      </c>
      <c r="W341" s="33">
        <f t="shared" si="81"/>
        <v>-5563.5117537164924</v>
      </c>
      <c r="X341" s="33">
        <f t="shared" si="81"/>
        <v>-5914.8304462315564</v>
      </c>
      <c r="Y341" s="33">
        <f t="shared" si="81"/>
        <v>-6232.3720557811366</v>
      </c>
      <c r="Z341" s="33">
        <f t="shared" si="81"/>
        <v>-6273.2230689554499</v>
      </c>
      <c r="AA341" s="33">
        <f t="shared" si="81"/>
        <v>-6395.2096670521814</v>
      </c>
      <c r="AB341" s="33">
        <f t="shared" si="81"/>
        <v>-6484.7441793629241</v>
      </c>
      <c r="AC341" s="33">
        <f t="shared" si="81"/>
        <v>-6559.3243618072283</v>
      </c>
      <c r="AD341" s="33">
        <f t="shared" si="81"/>
        <v>-6339.1794900310088</v>
      </c>
      <c r="AE341" s="33">
        <f t="shared" si="81"/>
        <v>-6397.2384891812571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-484.21827299168461</v>
      </c>
      <c r="D342" s="94">
        <f>+'CO2'!D342+'abs CO2'!D342+'CH4'!D342*PCG!$C$5+N2O!D342*PCG!$C$6+HFC!D342+PFC!D342+'SF6'!D342</f>
        <v>-628.0691477700334</v>
      </c>
      <c r="E342" s="94">
        <f>+'CO2'!E342+'abs CO2'!E342+'CH4'!E342*PCG!$C$5+N2O!E342*PCG!$C$6+HFC!E342+PFC!E342+'SF6'!E342</f>
        <v>-787.28682069556646</v>
      </c>
      <c r="F342" s="94">
        <f>+'CO2'!F342+'abs CO2'!F342+'CH4'!F342*PCG!$C$5+N2O!F342*PCG!$C$6+HFC!F342+PFC!F342+'SF6'!F342</f>
        <v>-942.76537618141413</v>
      </c>
      <c r="G342" s="94">
        <f>+'CO2'!G342+'abs CO2'!G342+'CH4'!G342*PCG!$C$5+N2O!G342*PCG!$C$6+HFC!G342+PFC!G342+'SF6'!G342</f>
        <v>-1231.1390384741867</v>
      </c>
      <c r="H342" s="94">
        <f>+'CO2'!H342+'abs CO2'!H342+'CH4'!H342*PCG!$C$5+N2O!H342*PCG!$C$6+HFC!H342+PFC!H342+'SF6'!H342</f>
        <v>-1622.7367459091479</v>
      </c>
      <c r="I342" s="94">
        <f>+'CO2'!I342+'abs CO2'!I342+'CH4'!I342*PCG!$C$5+N2O!I342*PCG!$C$6+HFC!I342+PFC!I342+'SF6'!I342</f>
        <v>-2134.5784371278323</v>
      </c>
      <c r="J342" s="94">
        <f>+'CO2'!J342+'abs CO2'!J342+'CH4'!J342*PCG!$C$5+N2O!J342*PCG!$C$6+HFC!J342+PFC!J342+'SF6'!J342</f>
        <v>-2576.9448770353274</v>
      </c>
      <c r="K342" s="94">
        <f>+'CO2'!K342+'abs CO2'!K342+'CH4'!K342*PCG!$C$5+N2O!K342*PCG!$C$6+HFC!K342+PFC!K342+'SF6'!K342</f>
        <v>-2944.2905798439256</v>
      </c>
      <c r="L342" s="94">
        <f>+'CO2'!L342+'abs CO2'!L342+'CH4'!L342*PCG!$C$5+N2O!L342*PCG!$C$6+HFC!L342+PFC!L342+'SF6'!L342</f>
        <v>-3192.2516592519987</v>
      </c>
      <c r="M342" s="94">
        <f>+'CO2'!M342+'abs CO2'!M342+'CH4'!M342*PCG!$C$5+N2O!M342*PCG!$C$6+HFC!M342+PFC!M342+'SF6'!M342</f>
        <v>-3677.2553060227674</v>
      </c>
      <c r="N342" s="94">
        <f>+'CO2'!N342+'abs CO2'!N342+'CH4'!N342*PCG!$C$5+N2O!N342*PCG!$C$6+HFC!N342+PFC!N342+'SF6'!N342</f>
        <v>-3945.9560876218025</v>
      </c>
      <c r="O342" s="94">
        <f>+'CO2'!O342+'abs CO2'!O342+'CH4'!O342*PCG!$C$5+N2O!O342*PCG!$C$6+HFC!O342+PFC!O342+'SF6'!O342</f>
        <v>-3321.5357609083403</v>
      </c>
      <c r="P342" s="94">
        <f>+'CO2'!P342+'abs CO2'!P342+'CH4'!P342*PCG!$C$5+N2O!P342*PCG!$C$6+HFC!P342+PFC!P342+'SF6'!P342</f>
        <v>-4369.4204262898129</v>
      </c>
      <c r="Q342" s="94">
        <f>+'CO2'!Q342+'abs CO2'!Q342+'CH4'!Q342*PCG!$C$5+N2O!Q342*PCG!$C$6+HFC!Q342+PFC!Q342+'SF6'!Q342</f>
        <v>-4495.6468959301646</v>
      </c>
      <c r="R342" s="94">
        <f>+'CO2'!R342+'abs CO2'!R342+'CH4'!R342*PCG!$C$5+N2O!R342*PCG!$C$6+HFC!R342+PFC!R342+'SF6'!R342</f>
        <v>-4605.1592884699048</v>
      </c>
      <c r="S342" s="94">
        <f>+'CO2'!S342+'abs CO2'!S342+'CH4'!S342*PCG!$C$5+N2O!S342*PCG!$C$6+HFC!S342+PFC!S342+'SF6'!S342</f>
        <v>-4672.6049880122127</v>
      </c>
      <c r="T342" s="94">
        <f>+'CO2'!T342+'abs CO2'!T342+'CH4'!T342*PCG!$C$5+N2O!T342*PCG!$C$6+HFC!T342+PFC!T342+'SF6'!T342</f>
        <v>-4753.8705902519214</v>
      </c>
      <c r="U342" s="94">
        <f>+'CO2'!U342+'abs CO2'!U342+'CH4'!U342*PCG!$C$5+N2O!U342*PCG!$C$6+HFC!U342+PFC!U342+'SF6'!U342</f>
        <v>-4839.7633527836933</v>
      </c>
      <c r="V342" s="94">
        <f>+'CO2'!V342+'abs CO2'!V342+'CH4'!V342*PCG!$C$5+N2O!V342*PCG!$C$6+HFC!V342+PFC!V342+'SF6'!V342</f>
        <v>-4930.1953067806844</v>
      </c>
      <c r="W342" s="94">
        <f>+'CO2'!W342+'abs CO2'!W342+'CH4'!W342*PCG!$C$5+N2O!W342*PCG!$C$6+HFC!W342+PFC!W342+'SF6'!W342</f>
        <v>-5020.6888389564665</v>
      </c>
      <c r="X342" s="94">
        <f>+'CO2'!X342+'abs CO2'!X342+'CH4'!X342*PCG!$C$5+N2O!X342*PCG!$C$6+HFC!X342+PFC!X342+'SF6'!X342</f>
        <v>-5230.855163172625</v>
      </c>
      <c r="Y342" s="94">
        <f>+'CO2'!Y342+'abs CO2'!Y342+'CH4'!Y342*PCG!$C$5+N2O!Y342*PCG!$C$6+HFC!Y342+PFC!Y342+'SF6'!Y342</f>
        <v>-5367.0170396158583</v>
      </c>
      <c r="Z342" s="94">
        <f>+'CO2'!Z342+'abs CO2'!Z342+'CH4'!Z342*PCG!$C$5+N2O!Z342*PCG!$C$6+HFC!Z342+PFC!Z342+'SF6'!Z342</f>
        <v>-5346.996909856528</v>
      </c>
      <c r="AA342" s="94">
        <f>+'CO2'!AA342+'abs CO2'!AA342+'CH4'!AA342*PCG!$C$5+N2O!AA342*PCG!$C$6+HFC!AA342+PFC!AA342+'SF6'!AA342</f>
        <v>-5334.2383407959396</v>
      </c>
      <c r="AB342" s="94">
        <f>+'CO2'!AB342+'abs CO2'!AB342+'CH4'!AB342*PCG!$C$5+N2O!AB342*PCG!$C$6+HFC!AB342+PFC!AB342+'SF6'!AB342</f>
        <v>-5150.9950833520243</v>
      </c>
      <c r="AC342" s="94">
        <f>+'CO2'!AC342+'abs CO2'!AC342+'CH4'!AC342*PCG!$C$5+N2O!AC342*PCG!$C$6+HFC!AC342+PFC!AC342+'SF6'!AC342</f>
        <v>-5183.9288459737345</v>
      </c>
      <c r="AD342" s="94">
        <f>+'CO2'!AD342+'abs CO2'!AD342+'CH4'!AD342*PCG!$C$5+N2O!AD342*PCG!$C$6+HFC!AD342+PFC!AD342+'SF6'!AD342</f>
        <v>-4939.5713967476331</v>
      </c>
      <c r="AE342" s="94">
        <f>+'CO2'!AE342+'abs CO2'!AE342+'CH4'!AE342*PCG!$C$5+N2O!AE342*PCG!$C$6+HFC!AE342+PFC!AE342+'SF6'!AE342</f>
        <v>-4974.3504381828543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-4.3129069527852506</v>
      </c>
      <c r="D343" s="94">
        <f>+'CO2'!D343+'abs CO2'!D343+'CH4'!D343*PCG!$C$5+N2O!D343*PCG!$C$6+HFC!D343+PFC!D343+'SF6'!D343</f>
        <v>-4.3129069527852506</v>
      </c>
      <c r="E343" s="94">
        <f>+'CO2'!E343+'abs CO2'!E343+'CH4'!E343*PCG!$C$5+N2O!E343*PCG!$C$6+HFC!E343+PFC!E343+'SF6'!E343</f>
        <v>-4.3129069527852506</v>
      </c>
      <c r="F343" s="94">
        <f>+'CO2'!F343+'abs CO2'!F343+'CH4'!F343*PCG!$C$5+N2O!F343*PCG!$C$6+HFC!F343+PFC!F343+'SF6'!F343</f>
        <v>-4.3129069527852506</v>
      </c>
      <c r="G343" s="94">
        <f>+'CO2'!G343+'abs CO2'!G343+'CH4'!G343*PCG!$C$5+N2O!G343*PCG!$C$6+HFC!G343+PFC!G343+'SF6'!G343</f>
        <v>-4.3129069527852506</v>
      </c>
      <c r="H343" s="94">
        <f>+'CO2'!H343+'abs CO2'!H343+'CH4'!H343*PCG!$C$5+N2O!H343*PCG!$C$6+HFC!H343+PFC!H343+'SF6'!H343</f>
        <v>-17.976355796949342</v>
      </c>
      <c r="I343" s="94">
        <f>+'CO2'!I343+'abs CO2'!I343+'CH4'!I343*PCG!$C$5+N2O!I343*PCG!$C$6+HFC!I343+PFC!I343+'SF6'!I343</f>
        <v>-35.835302954954365</v>
      </c>
      <c r="J343" s="94">
        <f>+'CO2'!J343+'abs CO2'!J343+'CH4'!J343*PCG!$C$5+N2O!J343*PCG!$C$6+HFC!J343+PFC!J343+'SF6'!J343</f>
        <v>-51.270151288571817</v>
      </c>
      <c r="K343" s="94">
        <f>+'CO2'!K343+'abs CO2'!K343+'CH4'!K343*PCG!$C$5+N2O!K343*PCG!$C$6+HFC!K343+PFC!K343+'SF6'!K343</f>
        <v>-64.087410233537597</v>
      </c>
      <c r="L343" s="94">
        <f>+'CO2'!L343+'abs CO2'!L343+'CH4'!L343*PCG!$C$5+N2O!L343*PCG!$C$6+HFC!L343+PFC!L343+'SF6'!L343</f>
        <v>-72.73915527573395</v>
      </c>
      <c r="M343" s="94">
        <f>+'CO2'!M343+'abs CO2'!M343+'CH4'!M343*PCG!$C$5+N2O!M343*PCG!$C$6+HFC!M343+PFC!M343+'SF6'!M343</f>
        <v>-128.30511723339831</v>
      </c>
      <c r="N343" s="94">
        <f>+'CO2'!N343+'abs CO2'!N343+'CH4'!N343*PCG!$C$5+N2O!N343*PCG!$C$6+HFC!N343+PFC!N343+'SF6'!N343</f>
        <v>-114.00605296341099</v>
      </c>
      <c r="O343" s="94">
        <f>+'CO2'!O343+'abs CO2'!O343+'CH4'!O343*PCG!$C$5+N2O!O343*PCG!$C$6+HFC!O343+PFC!O343+'SF6'!O343</f>
        <v>-157.6761681663447</v>
      </c>
      <c r="P343" s="94">
        <f>+'CO2'!P343+'abs CO2'!P343+'CH4'!P343*PCG!$C$5+N2O!P343*PCG!$C$6+HFC!P343+PFC!P343+'SF6'!P343</f>
        <v>-222.1007905844443</v>
      </c>
      <c r="Q343" s="94">
        <f>+'CO2'!Q343+'abs CO2'!Q343+'CH4'!Q343*PCG!$C$5+N2O!Q343*PCG!$C$6+HFC!Q343+PFC!Q343+'SF6'!Q343</f>
        <v>-231.20381118569026</v>
      </c>
      <c r="R343" s="94">
        <f>+'CO2'!R343+'abs CO2'!R343+'CH4'!R343*PCG!$C$5+N2O!R343*PCG!$C$6+HFC!R343+PFC!R343+'SF6'!R343</f>
        <v>-242.51479848596207</v>
      </c>
      <c r="S343" s="94">
        <f>+'CO2'!S343+'abs CO2'!S343+'CH4'!S343*PCG!$C$5+N2O!S343*PCG!$C$6+HFC!S343+PFC!S343+'SF6'!S343</f>
        <v>-262.68347675425468</v>
      </c>
      <c r="T343" s="94">
        <f>+'CO2'!T343+'abs CO2'!T343+'CH4'!T343*PCG!$C$5+N2O!T343*PCG!$C$6+HFC!T343+PFC!T343+'SF6'!T343</f>
        <v>-282.45188035781143</v>
      </c>
      <c r="U343" s="94">
        <f>+'CO2'!U343+'abs CO2'!U343+'CH4'!U343*PCG!$C$5+N2O!U343*PCG!$C$6+HFC!U343+PFC!U343+'SF6'!U343</f>
        <v>-322.63429186288624</v>
      </c>
      <c r="V343" s="94">
        <f>+'CO2'!V343+'abs CO2'!V343+'CH4'!V343*PCG!$C$5+N2O!V343*PCG!$C$6+HFC!V343+PFC!V343+'SF6'!V343</f>
        <v>-411.12081694138163</v>
      </c>
      <c r="W343" s="94">
        <f>+'CO2'!W343+'abs CO2'!W343+'CH4'!W343*PCG!$C$5+N2O!W343*PCG!$C$6+HFC!W343+PFC!W343+'SF6'!W343</f>
        <v>-538.64057787458171</v>
      </c>
      <c r="X343" s="94">
        <f>+'CO2'!X343+'abs CO2'!X343+'CH4'!X343*PCG!$C$5+N2O!X343*PCG!$C$6+HFC!X343+PFC!X343+'SF6'!X343</f>
        <v>-672.57373112423238</v>
      </c>
      <c r="Y343" s="94">
        <f>+'CO2'!Y343+'abs CO2'!Y343+'CH4'!Y343*PCG!$C$5+N2O!Y343*PCG!$C$6+HFC!Y343+PFC!Y343+'SF6'!Y343</f>
        <v>-840.22786095000833</v>
      </c>
      <c r="Z343" s="94">
        <f>+'CO2'!Z343+'abs CO2'!Z343+'CH4'!Z343*PCG!$C$5+N2O!Z343*PCG!$C$6+HFC!Z343+PFC!Z343+'SF6'!Z343</f>
        <v>-871.44420123730481</v>
      </c>
      <c r="AA343" s="94">
        <f>+'CO2'!AA343+'abs CO2'!AA343+'CH4'!AA343*PCG!$C$5+N2O!AA343*PCG!$C$6+HFC!AA343+PFC!AA343+'SF6'!AA343</f>
        <v>-970.38858581076568</v>
      </c>
      <c r="AB343" s="94">
        <f>+'CO2'!AB343+'abs CO2'!AB343+'CH4'!AB343*PCG!$C$5+N2O!AB343*PCG!$C$6+HFC!AB343+PFC!AB343+'SF6'!AB343</f>
        <v>-1226.1113292261512</v>
      </c>
      <c r="AC343" s="94">
        <f>+'CO2'!AC343+'abs CO2'!AC343+'CH4'!AC343*PCG!$C$5+N2O!AC343*PCG!$C$6+HFC!AC343+PFC!AC343+'SF6'!AC343</f>
        <v>-1231.2708480643612</v>
      </c>
      <c r="AD343" s="94">
        <f>+'CO2'!AD343+'abs CO2'!AD343+'CH4'!AD343*PCG!$C$5+N2O!AD343*PCG!$C$6+HFC!AD343+PFC!AD343+'SF6'!AD343</f>
        <v>-1199.3833637984064</v>
      </c>
      <c r="AE343" s="94">
        <f>+'CO2'!AE343+'abs CO2'!AE343+'CH4'!AE343*PCG!$C$5+N2O!AE343*PCG!$C$6+HFC!AE343+PFC!AE343+'SF6'!AE343</f>
        <v>-1190.6225529992912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-7.2192150492547205</v>
      </c>
      <c r="Y344" s="94">
        <f>+'CO2'!Y344+'abs CO2'!Y344+'CH4'!Y344*PCG!$C$5+N2O!Y344*PCG!$C$6+HFC!Y344+PFC!Y344+'SF6'!Y344</f>
        <v>-20.944818329826028</v>
      </c>
      <c r="Z344" s="94">
        <f>+'CO2'!Z344+'abs CO2'!Z344+'CH4'!Z344*PCG!$C$5+N2O!Z344*PCG!$C$6+HFC!Z344+PFC!Z344+'SF6'!Z344</f>
        <v>-50.841758283549183</v>
      </c>
      <c r="AA344" s="94">
        <f>+'CO2'!AA344+'abs CO2'!AA344+'CH4'!AA344*PCG!$C$5+N2O!AA344*PCG!$C$6+HFC!AA344+PFC!AA344+'SF6'!AA344</f>
        <v>-85.062361591592534</v>
      </c>
      <c r="AB344" s="94">
        <f>+'CO2'!AB344+'abs CO2'!AB344+'CH4'!AB344*PCG!$C$5+N2O!AB344*PCG!$C$6+HFC!AB344+PFC!AB344+'SF6'!AB344</f>
        <v>-101.6638523790172</v>
      </c>
      <c r="AC344" s="94">
        <f>+'CO2'!AC344+'abs CO2'!AC344+'CH4'!AC344*PCG!$C$5+N2O!AC344*PCG!$C$6+HFC!AC344+PFC!AC344+'SF6'!AC344</f>
        <v>-138.15075336340149</v>
      </c>
      <c r="AD344" s="94">
        <f>+'CO2'!AD344+'abs CO2'!AD344+'CH4'!AD344*PCG!$C$5+N2O!AD344*PCG!$C$6+HFC!AD344+PFC!AD344+'SF6'!AD344</f>
        <v>-173.77734611923981</v>
      </c>
      <c r="AE344" s="94">
        <f>+'CO2'!AE344+'abs CO2'!AE344+'CH4'!AE344*PCG!$C$5+N2O!AE344*PCG!$C$6+HFC!AE344+PFC!AE344+'SF6'!AE344</f>
        <v>-205.69478139829059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-0.10815873196225965</v>
      </c>
      <c r="D346" s="94">
        <f>+'CO2'!D346+'abs CO2'!D346+'CH4'!D346*PCG!$C$5+N2O!D346*PCG!$C$6+HFC!D346+PFC!D346+'SF6'!D346</f>
        <v>-0.10815873196225965</v>
      </c>
      <c r="E346" s="94">
        <f>+'CO2'!E346+'abs CO2'!E346+'CH4'!E346*PCG!$C$5+N2O!E346*PCG!$C$6+HFC!E346+PFC!E346+'SF6'!E346</f>
        <v>-0.10815873196225965</v>
      </c>
      <c r="F346" s="94">
        <f>+'CO2'!F346+'abs CO2'!F346+'CH4'!F346*PCG!$C$5+N2O!F346*PCG!$C$6+HFC!F346+PFC!F346+'SF6'!F346</f>
        <v>-0.10815873196225965</v>
      </c>
      <c r="G346" s="94">
        <f>+'CO2'!G346+'abs CO2'!G346+'CH4'!G346*PCG!$C$5+N2O!G346*PCG!$C$6+HFC!G346+PFC!G346+'SF6'!G346</f>
        <v>-0.10815873196225965</v>
      </c>
      <c r="H346" s="94">
        <f>+'CO2'!H346+'abs CO2'!H346+'CH4'!H346*PCG!$C$5+N2O!H346*PCG!$C$6+HFC!H346+PFC!H346+'SF6'!H346</f>
        <v>-0.16773471339600632</v>
      </c>
      <c r="I346" s="94">
        <f>+'CO2'!I346+'abs CO2'!I346+'CH4'!I346*PCG!$C$5+N2O!I346*PCG!$C$6+HFC!I346+PFC!I346+'SF6'!I346</f>
        <v>-0.24560409443196771</v>
      </c>
      <c r="J346" s="94">
        <f>+'CO2'!J346+'abs CO2'!J346+'CH4'!J346*PCG!$C$5+N2O!J346*PCG!$C$6+HFC!J346+PFC!J346+'SF6'!J346</f>
        <v>-0.31290381123436634</v>
      </c>
      <c r="K346" s="94">
        <f>+'CO2'!K346+'abs CO2'!K346+'CH4'!K346*PCG!$C$5+N2O!K346*PCG!$C$6+HFC!K346+PFC!K346+'SF6'!K346</f>
        <v>-0.36879019758132003</v>
      </c>
      <c r="L346" s="94">
        <f>+'CO2'!L346+'abs CO2'!L346+'CH4'!L346*PCG!$C$5+N2O!L346*PCG!$C$6+HFC!L346+PFC!L346+'SF6'!L346</f>
        <v>-0.40651392369777212</v>
      </c>
      <c r="M346" s="94">
        <f>+'CO2'!M346+'abs CO2'!M346+'CH4'!M346*PCG!$C$5+N2O!M346*PCG!$C$6+HFC!M346+PFC!M346+'SF6'!M346</f>
        <v>-0.55944171704617063</v>
      </c>
      <c r="N346" s="94">
        <f>+'CO2'!N346+'abs CO2'!N346+'CH4'!N346*PCG!$C$5+N2O!N346*PCG!$C$6+HFC!N346+PFC!N346+'SF6'!N346</f>
        <v>-0.46677071301398665</v>
      </c>
      <c r="O346" s="94">
        <f>+'CO2'!O346+'abs CO2'!O346+'CH4'!O346*PCG!$C$5+N2O!O346*PCG!$C$6+HFC!O346+PFC!O346+'SF6'!O346</f>
        <v>-0.24213730737600561</v>
      </c>
      <c r="P346" s="94">
        <f>+'CO2'!P346+'abs CO2'!P346+'CH4'!P346*PCG!$C$5+N2O!P346*PCG!$C$6+HFC!P346+PFC!P346+'SF6'!P346</f>
        <v>-0.24213730737600556</v>
      </c>
      <c r="Q346" s="94">
        <f>+'CO2'!Q346+'abs CO2'!Q346+'CH4'!Q346*PCG!$C$5+N2O!Q346*PCG!$C$6+HFC!Q346+PFC!Q346+'SF6'!Q346</f>
        <v>-0.24213730737600556</v>
      </c>
      <c r="R346" s="94">
        <f>+'CO2'!R346+'abs CO2'!R346+'CH4'!R346*PCG!$C$5+N2O!R346*PCG!$C$6+HFC!R346+PFC!R346+'SF6'!R346</f>
        <v>-0.24213730737600556</v>
      </c>
      <c r="S346" s="94">
        <f>+'CO2'!S346+'abs CO2'!S346+'CH4'!S346*PCG!$C$5+N2O!S346*PCG!$C$6+HFC!S346+PFC!S346+'SF6'!S346</f>
        <v>-0.80695881519057278</v>
      </c>
      <c r="T346" s="94">
        <f>+'CO2'!T346+'abs CO2'!T346+'CH4'!T346*PCG!$C$5+N2O!T346*PCG!$C$6+HFC!T346+PFC!T346+'SF6'!T346</f>
        <v>-0.24213730737600556</v>
      </c>
      <c r="U346" s="94">
        <f>+'CO2'!U346+'abs CO2'!U346+'CH4'!U346*PCG!$C$5+N2O!U346*PCG!$C$6+HFC!U346+PFC!U346+'SF6'!U346</f>
        <v>-0.24213730737600556</v>
      </c>
      <c r="V346" s="94">
        <f>+'CO2'!V346+'abs CO2'!V346+'CH4'!V346*PCG!$C$5+N2O!V346*PCG!$C$6+HFC!V346+PFC!V346+'SF6'!V346</f>
        <v>-0.24213730737600556</v>
      </c>
      <c r="W346" s="94">
        <f>+'CO2'!W346+'abs CO2'!W346+'CH4'!W346*PCG!$C$5+N2O!W346*PCG!$C$6+HFC!W346+PFC!W346+'SF6'!W346</f>
        <v>-0.24213730737600556</v>
      </c>
      <c r="X346" s="94">
        <f>+'CO2'!X346+'abs CO2'!X346+'CH4'!X346*PCG!$C$5+N2O!X346*PCG!$C$6+HFC!X346+PFC!X346+'SF6'!X346</f>
        <v>-0.24213730737600556</v>
      </c>
      <c r="Y346" s="94">
        <f>+'CO2'!Y346+'abs CO2'!Y346+'CH4'!Y346*PCG!$C$5+N2O!Y346*PCG!$C$6+HFC!Y346+PFC!Y346+'SF6'!Y346</f>
        <v>-0.24213730737600556</v>
      </c>
      <c r="Z346" s="94">
        <f>+'CO2'!Z346+'abs CO2'!Z346+'CH4'!Z346*PCG!$C$5+N2O!Z346*PCG!$C$6+HFC!Z346+PFC!Z346+'SF6'!Z346</f>
        <v>0</v>
      </c>
      <c r="AA346" s="94">
        <f>+'CO2'!AA346+'abs CO2'!AA346+'CH4'!AA346*PCG!$C$5+N2O!AA346*PCG!$C$6+HFC!AA346+PFC!AA346+'SF6'!AA346</f>
        <v>-0.24213730737600556</v>
      </c>
      <c r="AB346" s="94">
        <f>+'CO2'!AB346+'abs CO2'!AB346+'CH4'!AB346*PCG!$C$5+N2O!AB346*PCG!$C$6+HFC!AB346+PFC!AB346+'SF6'!AB346</f>
        <v>-0.24213730737600556</v>
      </c>
      <c r="AC346" s="94">
        <f>+'CO2'!AC346+'abs CO2'!AC346+'CH4'!AC346*PCG!$C$5+N2O!AC346*PCG!$C$6+HFC!AC346+PFC!AC346+'SF6'!AC346</f>
        <v>-0.24213730737600556</v>
      </c>
      <c r="AD346" s="94">
        <f>+'CO2'!AD346+'abs CO2'!AD346+'CH4'!AD346*PCG!$C$5+N2O!AD346*PCG!$C$6+HFC!AD346+PFC!AD346+'SF6'!AD346</f>
        <v>-0.85055021191869951</v>
      </c>
      <c r="AE346" s="94">
        <f>+'CO2'!AE346+'abs CO2'!AE346+'CH4'!AE346*PCG!$C$5+N2O!AE346*PCG!$C$6+HFC!AE346+PFC!AE346+'SF6'!AE346</f>
        <v>-0.85055021191869951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-0.12471481222417337</v>
      </c>
      <c r="D347" s="94">
        <f>+'CO2'!D347+'abs CO2'!D347+'CH4'!D347*PCG!$C$5+N2O!D347*PCG!$C$6+HFC!D347+PFC!D347+'SF6'!D347</f>
        <v>-0.12471481222417337</v>
      </c>
      <c r="E347" s="94">
        <f>+'CO2'!E347+'abs CO2'!E347+'CH4'!E347*PCG!$C$5+N2O!E347*PCG!$C$6+HFC!E347+PFC!E347+'SF6'!E347</f>
        <v>-0.12471481222417337</v>
      </c>
      <c r="F347" s="94">
        <f>+'CO2'!F347+'abs CO2'!F347+'CH4'!F347*PCG!$C$5+N2O!F347*PCG!$C$6+HFC!F347+PFC!F347+'SF6'!F347</f>
        <v>-0.12471481222417337</v>
      </c>
      <c r="G347" s="94">
        <f>+'CO2'!G347+'abs CO2'!G347+'CH4'!G347*PCG!$C$5+N2O!G347*PCG!$C$6+HFC!G347+PFC!G347+'SF6'!G347</f>
        <v>-0.12471481222417337</v>
      </c>
      <c r="H347" s="94">
        <f>+'CO2'!H347+'abs CO2'!H347+'CH4'!H347*PCG!$C$5+N2O!H347*PCG!$C$6+HFC!H347+PFC!H347+'SF6'!H347</f>
        <v>-0.25602522810086192</v>
      </c>
      <c r="I347" s="94">
        <f>+'CO2'!I347+'abs CO2'!I347+'CH4'!I347*PCG!$C$5+N2O!I347*PCG!$C$6+HFC!I347+PFC!I347+'SF6'!I347</f>
        <v>-0.42765581750648507</v>
      </c>
      <c r="J347" s="94">
        <f>+'CO2'!J347+'abs CO2'!J347+'CH4'!J347*PCG!$C$5+N2O!J347*PCG!$C$6+HFC!J347+PFC!J347+'SF6'!J347</f>
        <v>-0.57598998824161707</v>
      </c>
      <c r="K347" s="94">
        <f>+'CO2'!K347+'abs CO2'!K347+'CH4'!K347*PCG!$C$5+N2O!K347*PCG!$C$6+HFC!K347+PFC!K347+'SF6'!K347</f>
        <v>-0.69916822981578042</v>
      </c>
      <c r="L347" s="94">
        <f>+'CO2'!L347+'abs CO2'!L347+'CH4'!L347*PCG!$C$5+N2O!L347*PCG!$C$6+HFC!L347+PFC!L347+'SF6'!L347</f>
        <v>-0.782314458305164</v>
      </c>
      <c r="M347" s="94">
        <f>+'CO2'!M347+'abs CO2'!M347+'CH4'!M347*PCG!$C$5+N2O!M347*PCG!$C$6+HFC!M347+PFC!M347+'SF6'!M347</f>
        <v>-1.2330560530638597</v>
      </c>
      <c r="N347" s="94">
        <f>+'CO2'!N347+'abs CO2'!N347+'CH4'!N347*PCG!$C$5+N2O!N347*PCG!$C$6+HFC!N347+PFC!N347+'SF6'!N347</f>
        <v>-1.1625957071744963</v>
      </c>
      <c r="O347" s="94">
        <f>+'CO2'!O347+'abs CO2'!O347+'CH4'!O347*PCG!$C$5+N2O!O347*PCG!$C$6+HFC!O347+PFC!O347+'SF6'!O347</f>
        <v>-1.1978258801191779</v>
      </c>
      <c r="P347" s="94">
        <f>+'CO2'!P347+'abs CO2'!P347+'CH4'!P347*PCG!$C$5+N2O!P347*PCG!$C$6+HFC!P347+PFC!P347+'SF6'!P347</f>
        <v>-1.1978258801191779</v>
      </c>
      <c r="Q347" s="94">
        <f>+'CO2'!Q347+'abs CO2'!Q347+'CH4'!Q347*PCG!$C$5+N2O!Q347*PCG!$C$6+HFC!Q347+PFC!Q347+'SF6'!Q347</f>
        <v>-1.1625957071744959</v>
      </c>
      <c r="R347" s="94">
        <f>+'CO2'!R347+'abs CO2'!R347+'CH4'!R347*PCG!$C$5+N2O!R347*PCG!$C$6+HFC!R347+PFC!R347+'SF6'!R347</f>
        <v>-1.1393437930310069</v>
      </c>
      <c r="S347" s="94">
        <f>+'CO2'!S347+'abs CO2'!S347+'CH4'!S347*PCG!$C$5+N2O!S347*PCG!$C$6+HFC!S347+PFC!S347+'SF6'!S347</f>
        <v>-1.1393437930310069</v>
      </c>
      <c r="T347" s="94">
        <f>+'CO2'!T347+'abs CO2'!T347+'CH4'!T347*PCG!$C$5+N2O!T347*PCG!$C$6+HFC!T347+PFC!T347+'SF6'!T347</f>
        <v>-1.2714569415735621</v>
      </c>
      <c r="U347" s="94">
        <f>+'CO2'!U347+'abs CO2'!U347+'CH4'!U347*PCG!$C$5+N2O!U347*PCG!$C$6+HFC!U347+PFC!U347+'SF6'!U347</f>
        <v>-1.2175547769681998</v>
      </c>
      <c r="V347" s="94">
        <f>+'CO2'!V347+'abs CO2'!V347+'CH4'!V347*PCG!$C$5+N2O!V347*PCG!$C$6+HFC!V347+PFC!V347+'SF6'!V347</f>
        <v>0</v>
      </c>
      <c r="W347" s="94">
        <f>+'CO2'!W347+'abs CO2'!W347+'CH4'!W347*PCG!$C$5+N2O!W347*PCG!$C$6+HFC!W347+PFC!W347+'SF6'!W347</f>
        <v>0</v>
      </c>
      <c r="X347" s="94">
        <f>+'CO2'!X347+'abs CO2'!X347+'CH4'!X347*PCG!$C$5+N2O!X347*PCG!$C$6+HFC!X347+PFC!X347+'SF6'!X347</f>
        <v>0</v>
      </c>
      <c r="Y347" s="94">
        <f>+'CO2'!Y347+'abs CO2'!Y347+'CH4'!Y347*PCG!$C$5+N2O!Y347*PCG!$C$6+HFC!Y347+PFC!Y347+'SF6'!Y347</f>
        <v>0</v>
      </c>
      <c r="Z347" s="94">
        <f>+'CO2'!Z347+'abs CO2'!Z347+'CH4'!Z347*PCG!$C$5+N2O!Z347*PCG!$C$6+HFC!Z347+PFC!Z347+'SF6'!Z347</f>
        <v>0</v>
      </c>
      <c r="AA347" s="94">
        <f>+'CO2'!AA347+'abs CO2'!AA347+'CH4'!AA347*PCG!$C$5+N2O!AA347*PCG!$C$6+HFC!AA347+PFC!AA347+'SF6'!AA347</f>
        <v>-1.3380419684390115</v>
      </c>
      <c r="AB347" s="94">
        <f>+'CO2'!AB347+'abs CO2'!AB347+'CH4'!AB347*PCG!$C$5+N2O!AB347*PCG!$C$6+HFC!AB347+PFC!AB347+'SF6'!AB347</f>
        <v>-1.7915775202877025</v>
      </c>
      <c r="AC347" s="94">
        <f>+'CO2'!AC347+'abs CO2'!AC347+'CH4'!AC347*PCG!$C$5+N2O!AC347*PCG!$C$6+HFC!AC347+PFC!AC347+'SF6'!AC347</f>
        <v>-1.7915775202876996</v>
      </c>
      <c r="AD347" s="94">
        <f>+'CO2'!AD347+'abs CO2'!AD347+'CH4'!AD347*PCG!$C$5+N2O!AD347*PCG!$C$6+HFC!AD347+PFC!AD347+'SF6'!AD347</f>
        <v>-2.0382439904722474</v>
      </c>
      <c r="AE347" s="94">
        <f>+'CO2'!AE347+'abs CO2'!AE347+'CH4'!AE347*PCG!$C$5+N2O!AE347*PCG!$C$6+HFC!AE347+PFC!AE347+'SF6'!AE347</f>
        <v>-2.1615772255645154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-0.18362078745548413</v>
      </c>
      <c r="D348" s="94">
        <f>+'CO2'!D348+'abs CO2'!D348+'CH4'!D348*PCG!$C$5+N2O!D348*PCG!$C$6+HFC!D348+PFC!D348+'SF6'!D348</f>
        <v>-0.18362078745548413</v>
      </c>
      <c r="E348" s="94">
        <f>+'CO2'!E348+'abs CO2'!E348+'CH4'!E348*PCG!$C$5+N2O!E348*PCG!$C$6+HFC!E348+PFC!E348+'SF6'!E348</f>
        <v>-0.18362078745548413</v>
      </c>
      <c r="F348" s="94">
        <f>+'CO2'!F348+'abs CO2'!F348+'CH4'!F348*PCG!$C$5+N2O!F348*PCG!$C$6+HFC!F348+PFC!F348+'SF6'!F348</f>
        <v>-0.18362078745548413</v>
      </c>
      <c r="G348" s="94">
        <f>+'CO2'!G348+'abs CO2'!G348+'CH4'!G348*PCG!$C$5+N2O!G348*PCG!$C$6+HFC!G348+PFC!G348+'SF6'!G348</f>
        <v>-0.18362078745548413</v>
      </c>
      <c r="H348" s="94">
        <f>+'CO2'!H348+'abs CO2'!H348+'CH4'!H348*PCG!$C$5+N2O!H348*PCG!$C$6+HFC!H348+PFC!H348+'SF6'!H348</f>
        <v>-0.83233109060297161</v>
      </c>
      <c r="I348" s="94">
        <f>+'CO2'!I348+'abs CO2'!I348+'CH4'!I348*PCG!$C$5+N2O!I348*PCG!$C$6+HFC!I348+PFC!I348+'SF6'!I348</f>
        <v>-1.6802343657495542</v>
      </c>
      <c r="J348" s="94">
        <f>+'CO2'!J348+'abs CO2'!J348+'CH4'!J348*PCG!$C$5+N2O!J348*PCG!$C$6+HFC!J348+PFC!J348+'SF6'!J348</f>
        <v>-2.4130467951540977</v>
      </c>
      <c r="K348" s="94">
        <f>+'CO2'!K348+'abs CO2'!K348+'CH4'!K348*PCG!$C$5+N2O!K348*PCG!$C$6+HFC!K348+PFC!K348+'SF6'!K348</f>
        <v>-3.021581875172338</v>
      </c>
      <c r="L348" s="94">
        <f>+'CO2'!L348+'abs CO2'!L348+'CH4'!L348*PCG!$C$5+N2O!L348*PCG!$C$6+HFC!L348+PFC!L348+'SF6'!L348</f>
        <v>-3.4323475766500522</v>
      </c>
      <c r="M348" s="94">
        <f>+'CO2'!M348+'abs CO2'!M348+'CH4'!M348*PCG!$C$5+N2O!M348*PCG!$C$6+HFC!M348+PFC!M348+'SF6'!M348</f>
        <v>-6.0916429259661236</v>
      </c>
      <c r="N348" s="94">
        <f>+'CO2'!N348+'abs CO2'!N348+'CH4'!N348*PCG!$C$5+N2O!N348*PCG!$C$6+HFC!N348+PFC!N348+'SF6'!N348</f>
        <v>-7.130451898652109</v>
      </c>
      <c r="O348" s="94">
        <f>+'CO2'!O348+'abs CO2'!O348+'CH4'!O348*PCG!$C$5+N2O!O348*PCG!$C$6+HFC!O348+PFC!O348+'SF6'!O348</f>
        <v>-8.528579721917227</v>
      </c>
      <c r="P348" s="94">
        <f>+'CO2'!P348+'abs CO2'!P348+'CH4'!P348*PCG!$C$5+N2O!P348*PCG!$C$6+HFC!P348+PFC!P348+'SF6'!P348</f>
        <v>-3.4669904795961064</v>
      </c>
      <c r="Q348" s="94">
        <f>+'CO2'!Q348+'abs CO2'!Q348+'CH4'!Q348*PCG!$C$5+N2O!Q348*PCG!$C$6+HFC!Q348+PFC!Q348+'SF6'!Q348</f>
        <v>-1.316452194353823</v>
      </c>
      <c r="R348" s="94">
        <f>+'CO2'!R348+'abs CO2'!R348+'CH4'!R348*PCG!$C$5+N2O!R348*PCG!$C$6+HFC!R348+PFC!R348+'SF6'!R348</f>
        <v>-3.6629812634952059</v>
      </c>
      <c r="S348" s="94">
        <f>+'CO2'!S348+'abs CO2'!S348+'CH4'!S348*PCG!$C$5+N2O!S348*PCG!$C$6+HFC!S348+PFC!S348+'SF6'!S348</f>
        <v>-3.9401995780684351</v>
      </c>
      <c r="T348" s="94">
        <f>+'CO2'!T348+'abs CO2'!T348+'CH4'!T348*PCG!$C$5+N2O!T348*PCG!$C$6+HFC!T348+PFC!T348+'SF6'!T348</f>
        <v>-3.9401995780684351</v>
      </c>
      <c r="U348" s="94">
        <f>+'CO2'!U348+'abs CO2'!U348+'CH4'!U348*PCG!$C$5+N2O!U348*PCG!$C$6+HFC!U348+PFC!U348+'SF6'!U348</f>
        <v>-3.9401995780684351</v>
      </c>
      <c r="V348" s="94">
        <f>+'CO2'!V348+'abs CO2'!V348+'CH4'!V348*PCG!$C$5+N2O!V348*PCG!$C$6+HFC!V348+PFC!V348+'SF6'!V348</f>
        <v>-3.9401995780684351</v>
      </c>
      <c r="W348" s="94">
        <f>+'CO2'!W348+'abs CO2'!W348+'CH4'!W348*PCG!$C$5+N2O!W348*PCG!$C$6+HFC!W348+PFC!W348+'SF6'!W348</f>
        <v>-3.9401995780684351</v>
      </c>
      <c r="X348" s="94">
        <f>+'CO2'!X348+'abs CO2'!X348+'CH4'!X348*PCG!$C$5+N2O!X348*PCG!$C$6+HFC!X348+PFC!X348+'SF6'!X348</f>
        <v>-3.9401995780684351</v>
      </c>
      <c r="Y348" s="94">
        <f>+'CO2'!Y348+'abs CO2'!Y348+'CH4'!Y348*PCG!$C$5+N2O!Y348*PCG!$C$6+HFC!Y348+PFC!Y348+'SF6'!Y348</f>
        <v>-3.9401995780684351</v>
      </c>
      <c r="Z348" s="94">
        <f>+'CO2'!Z348+'abs CO2'!Z348+'CH4'!Z348*PCG!$C$5+N2O!Z348*PCG!$C$6+HFC!Z348+PFC!Z348+'SF6'!Z348</f>
        <v>-3.9401995780684351</v>
      </c>
      <c r="AA348" s="94">
        <f>+'CO2'!AA348+'abs CO2'!AA348+'CH4'!AA348*PCG!$C$5+N2O!AA348*PCG!$C$6+HFC!AA348+PFC!AA348+'SF6'!AA348</f>
        <v>-3.9401995780684351</v>
      </c>
      <c r="AB348" s="94">
        <f>+'CO2'!AB348+'abs CO2'!AB348+'CH4'!AB348*PCG!$C$5+N2O!AB348*PCG!$C$6+HFC!AB348+PFC!AB348+'SF6'!AB348</f>
        <v>-3.9401995780684351</v>
      </c>
      <c r="AC348" s="94">
        <f>+'CO2'!AC348+'abs CO2'!AC348+'CH4'!AC348*PCG!$C$5+N2O!AC348*PCG!$C$6+HFC!AC348+PFC!AC348+'SF6'!AC348</f>
        <v>-3.9401995780684311</v>
      </c>
      <c r="AD348" s="94">
        <f>+'CO2'!AD348+'abs CO2'!AD348+'CH4'!AD348*PCG!$C$5+N2O!AD348*PCG!$C$6+HFC!AD348+PFC!AD348+'SF6'!AD348</f>
        <v>-23.558589163337807</v>
      </c>
      <c r="AE348" s="94">
        <f>+'CO2'!AE348+'abs CO2'!AE348+'CH4'!AE348*PCG!$C$5+N2O!AE348*PCG!$C$6+HFC!AE348+PFC!AE348+'SF6'!AE348</f>
        <v>-23.558589163337817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4663.9615563654961</v>
      </c>
      <c r="D349" s="33">
        <f t="shared" si="82"/>
        <v>5344.9980861101812</v>
      </c>
      <c r="E349" s="33">
        <f t="shared" si="82"/>
        <v>6008.6147521187931</v>
      </c>
      <c r="F349" s="33">
        <f t="shared" si="82"/>
        <v>6135.0293956918786</v>
      </c>
      <c r="G349" s="33">
        <f t="shared" si="82"/>
        <v>6592.0831980751327</v>
      </c>
      <c r="H349" s="33">
        <f t="shared" si="82"/>
        <v>7378.8333986169655</v>
      </c>
      <c r="I349" s="33">
        <f t="shared" si="82"/>
        <v>6863.1414491995802</v>
      </c>
      <c r="J349" s="33">
        <f t="shared" si="82"/>
        <v>7591.0067038574161</v>
      </c>
      <c r="K349" s="33">
        <f t="shared" si="82"/>
        <v>6578.9302288983372</v>
      </c>
      <c r="L349" s="33">
        <f t="shared" si="82"/>
        <v>7710.5537205244973</v>
      </c>
      <c r="M349" s="33">
        <f t="shared" si="82"/>
        <v>7018.4230814167486</v>
      </c>
      <c r="N349" s="33">
        <f t="shared" si="82"/>
        <v>7502.1192169786891</v>
      </c>
      <c r="O349" s="33">
        <f t="shared" si="82"/>
        <v>7931.5249541161402</v>
      </c>
      <c r="P349" s="33">
        <f t="shared" si="82"/>
        <v>8559.6646982074817</v>
      </c>
      <c r="Q349" s="33">
        <f t="shared" si="82"/>
        <v>7924.1492880867072</v>
      </c>
      <c r="R349" s="33">
        <f t="shared" si="82"/>
        <v>9139.4044988889891</v>
      </c>
      <c r="S349" s="33">
        <f t="shared" si="82"/>
        <v>9755.0565911918584</v>
      </c>
      <c r="T349" s="33">
        <f t="shared" si="82"/>
        <v>13895.544581306762</v>
      </c>
      <c r="U349" s="33">
        <f t="shared" si="82"/>
        <v>11577.327761764813</v>
      </c>
      <c r="V349" s="33">
        <f t="shared" si="82"/>
        <v>10402.133731477157</v>
      </c>
      <c r="W349" s="33">
        <f t="shared" si="82"/>
        <v>11687.283365016221</v>
      </c>
      <c r="X349" s="33">
        <f t="shared" si="82"/>
        <v>10247.096575447533</v>
      </c>
      <c r="Y349" s="33">
        <f t="shared" si="82"/>
        <v>11267.753944120033</v>
      </c>
      <c r="Z349" s="33">
        <f t="shared" si="82"/>
        <v>10433.05733522821</v>
      </c>
      <c r="AA349" s="33">
        <f t="shared" si="82"/>
        <v>10339.13665543055</v>
      </c>
      <c r="AB349" s="33">
        <f t="shared" si="82"/>
        <v>11247.832263307126</v>
      </c>
      <c r="AC349" s="33">
        <f t="shared" si="82"/>
        <v>10660.366852628938</v>
      </c>
      <c r="AD349" s="33">
        <f t="shared" si="82"/>
        <v>14817.372147736152</v>
      </c>
      <c r="AE349" s="33">
        <f t="shared" si="82"/>
        <v>11115.495394142506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3626.5663038742368</v>
      </c>
      <c r="D350" s="33">
        <f t="shared" si="83"/>
        <v>4192.8537746364336</v>
      </c>
      <c r="E350" s="33">
        <f t="shared" si="83"/>
        <v>4758.9016078621917</v>
      </c>
      <c r="F350" s="33">
        <f t="shared" si="83"/>
        <v>4965.1435671207528</v>
      </c>
      <c r="G350" s="33">
        <f t="shared" si="83"/>
        <v>5358.6831694330212</v>
      </c>
      <c r="H350" s="33">
        <f t="shared" si="83"/>
        <v>6042.4368074719878</v>
      </c>
      <c r="I350" s="33">
        <f t="shared" si="83"/>
        <v>5385.5272152744792</v>
      </c>
      <c r="J350" s="33">
        <f t="shared" si="83"/>
        <v>5311.5988079793433</v>
      </c>
      <c r="K350" s="33">
        <f t="shared" si="83"/>
        <v>5063.2431807122921</v>
      </c>
      <c r="L350" s="33">
        <f t="shared" si="83"/>
        <v>5602.8824934864069</v>
      </c>
      <c r="M350" s="33">
        <f t="shared" si="83"/>
        <v>5428.7103983238549</v>
      </c>
      <c r="N350" s="33">
        <f t="shared" si="83"/>
        <v>5918.9435799708581</v>
      </c>
      <c r="O350" s="33">
        <f t="shared" si="83"/>
        <v>6244.7172319669398</v>
      </c>
      <c r="P350" s="33">
        <f t="shared" si="83"/>
        <v>6980.3057379928941</v>
      </c>
      <c r="Q350" s="33">
        <f t="shared" si="83"/>
        <v>6302.0379646086567</v>
      </c>
      <c r="R350" s="33">
        <f t="shared" si="83"/>
        <v>7178.1938905832685</v>
      </c>
      <c r="S350" s="33">
        <f t="shared" si="83"/>
        <v>7948.2393760242312</v>
      </c>
      <c r="T350" s="33">
        <f t="shared" si="83"/>
        <v>9100.9979567850733</v>
      </c>
      <c r="U350" s="33">
        <f t="shared" si="83"/>
        <v>9537.2844446610798</v>
      </c>
      <c r="V350" s="33">
        <f t="shared" si="83"/>
        <v>8414.3839265746228</v>
      </c>
      <c r="W350" s="33">
        <f t="shared" si="83"/>
        <v>8016.5105561695618</v>
      </c>
      <c r="X350" s="33">
        <f t="shared" si="83"/>
        <v>9248.3879792784901</v>
      </c>
      <c r="Y350" s="33">
        <f t="shared" si="83"/>
        <v>8813.4309274552616</v>
      </c>
      <c r="Z350" s="33">
        <f t="shared" si="83"/>
        <v>9430.1045783710706</v>
      </c>
      <c r="AA350" s="33">
        <f t="shared" si="83"/>
        <v>9213.1143259220044</v>
      </c>
      <c r="AB350" s="33">
        <f t="shared" si="83"/>
        <v>9232.0881050854714</v>
      </c>
      <c r="AC350" s="33">
        <f t="shared" si="83"/>
        <v>9604.6077832911815</v>
      </c>
      <c r="AD350" s="33">
        <f t="shared" si="83"/>
        <v>10004.014365899426</v>
      </c>
      <c r="AE350" s="33">
        <f t="shared" si="83"/>
        <v>9887.8368567259058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3092.9677564693907</v>
      </c>
      <c r="D351" s="94">
        <f>+'CO2'!D351+'abs CO2'!D351+'CH4'!D351*PCG!$C$5+N2O!D351*PCG!$C$6+HFC!D351+PFC!D351+'SF6'!D351</f>
        <v>3282.3661104605326</v>
      </c>
      <c r="E351" s="94">
        <f>+'CO2'!E351+'abs CO2'!E351+'CH4'!E351*PCG!$C$5+N2O!E351*PCG!$C$6+HFC!E351+PFC!E351+'SF6'!E351</f>
        <v>4042.2393481476802</v>
      </c>
      <c r="F351" s="94">
        <f>+'CO2'!F351+'abs CO2'!F351+'CH4'!F351*PCG!$C$5+N2O!F351*PCG!$C$6+HFC!F351+PFC!F351+'SF6'!F351</f>
        <v>4220.8157635822663</v>
      </c>
      <c r="G351" s="94">
        <f>+'CO2'!G351+'abs CO2'!G351+'CH4'!G351*PCG!$C$5+N2O!G351*PCG!$C$6+HFC!G351+PFC!G351+'SF6'!G351</f>
        <v>4618.9765269550817</v>
      </c>
      <c r="H351" s="94">
        <f>+'CO2'!H351+'abs CO2'!H351+'CH4'!H351*PCG!$C$5+N2O!H351*PCG!$C$6+HFC!H351+PFC!H351+'SF6'!H351</f>
        <v>5156.6455133956706</v>
      </c>
      <c r="I351" s="94">
        <f>+'CO2'!I351+'abs CO2'!I351+'CH4'!I351*PCG!$C$5+N2O!I351*PCG!$C$6+HFC!I351+PFC!I351+'SF6'!I351</f>
        <v>4703.1636590040007</v>
      </c>
      <c r="J351" s="94">
        <f>+'CO2'!J351+'abs CO2'!J351+'CH4'!J351*PCG!$C$5+N2O!J351*PCG!$C$6+HFC!J351+PFC!J351+'SF6'!J351</f>
        <v>4640.7495637863631</v>
      </c>
      <c r="K351" s="94">
        <f>+'CO2'!K351+'abs CO2'!K351+'CH4'!K351*PCG!$C$5+N2O!K351*PCG!$C$6+HFC!K351+PFC!K351+'SF6'!K351</f>
        <v>4277.0268214855296</v>
      </c>
      <c r="L351" s="94">
        <f>+'CO2'!L351+'abs CO2'!L351+'CH4'!L351*PCG!$C$5+N2O!L351*PCG!$C$6+HFC!L351+PFC!L351+'SF6'!L351</f>
        <v>4517.7793716015831</v>
      </c>
      <c r="M351" s="94">
        <f>+'CO2'!M351+'abs CO2'!M351+'CH4'!M351*PCG!$C$5+N2O!M351*PCG!$C$6+HFC!M351+PFC!M351+'SF6'!M351</f>
        <v>4536.6241742054963</v>
      </c>
      <c r="N351" s="94">
        <f>+'CO2'!N351+'abs CO2'!N351+'CH4'!N351*PCG!$C$5+N2O!N351*PCG!$C$6+HFC!N351+PFC!N351+'SF6'!N351</f>
        <v>5115.5941405008798</v>
      </c>
      <c r="O351" s="94">
        <f>+'CO2'!O351+'abs CO2'!O351+'CH4'!O351*PCG!$C$5+N2O!O351*PCG!$C$6+HFC!O351+PFC!O351+'SF6'!O351</f>
        <v>5373.292622414885</v>
      </c>
      <c r="P351" s="94">
        <f>+'CO2'!P351+'abs CO2'!P351+'CH4'!P351*PCG!$C$5+N2O!P351*PCG!$C$6+HFC!P351+PFC!P351+'SF6'!P351</f>
        <v>5824.1211667476409</v>
      </c>
      <c r="Q351" s="94">
        <f>+'CO2'!Q351+'abs CO2'!Q351+'CH4'!Q351*PCG!$C$5+N2O!Q351*PCG!$C$6+HFC!Q351+PFC!Q351+'SF6'!Q351</f>
        <v>5431.309524926226</v>
      </c>
      <c r="R351" s="94">
        <f>+'CO2'!R351+'abs CO2'!R351+'CH4'!R351*PCG!$C$5+N2O!R351*PCG!$C$6+HFC!R351+PFC!R351+'SF6'!R351</f>
        <v>6025.2709998628752</v>
      </c>
      <c r="S351" s="94">
        <f>+'CO2'!S351+'abs CO2'!S351+'CH4'!S351*PCG!$C$5+N2O!S351*PCG!$C$6+HFC!S351+PFC!S351+'SF6'!S351</f>
        <v>6222.2591834275672</v>
      </c>
      <c r="T351" s="94">
        <f>+'CO2'!T351+'abs CO2'!T351+'CH4'!T351*PCG!$C$5+N2O!T351*PCG!$C$6+HFC!T351+PFC!T351+'SF6'!T351</f>
        <v>6439.1694354445881</v>
      </c>
      <c r="U351" s="94">
        <f>+'CO2'!U351+'abs CO2'!U351+'CH4'!U351*PCG!$C$5+N2O!U351*PCG!$C$6+HFC!U351+PFC!U351+'SF6'!U351</f>
        <v>6427.3824031526865</v>
      </c>
      <c r="V351" s="94">
        <f>+'CO2'!V351+'abs CO2'!V351+'CH4'!V351*PCG!$C$5+N2O!V351*PCG!$C$6+HFC!V351+PFC!V351+'SF6'!V351</f>
        <v>5888.2292769232808</v>
      </c>
      <c r="W351" s="94">
        <f>+'CO2'!W351+'abs CO2'!W351+'CH4'!W351*PCG!$C$5+N2O!W351*PCG!$C$6+HFC!W351+PFC!W351+'SF6'!W351</f>
        <v>5353.7718321647972</v>
      </c>
      <c r="X351" s="94">
        <f>+'CO2'!X351+'abs CO2'!X351+'CH4'!X351*PCG!$C$5+N2O!X351*PCG!$C$6+HFC!X351+PFC!X351+'SF6'!X351</f>
        <v>6144.8905224670416</v>
      </c>
      <c r="Y351" s="94">
        <f>+'CO2'!Y351+'abs CO2'!Y351+'CH4'!Y351*PCG!$C$5+N2O!Y351*PCG!$C$6+HFC!Y351+PFC!Y351+'SF6'!Y351</f>
        <v>6162.3022326946548</v>
      </c>
      <c r="Z351" s="94">
        <f>+'CO2'!Z351+'abs CO2'!Z351+'CH4'!Z351*PCG!$C$5+N2O!Z351*PCG!$C$6+HFC!Z351+PFC!Z351+'SF6'!Z351</f>
        <v>6799.4469166503704</v>
      </c>
      <c r="AA351" s="94">
        <f>+'CO2'!AA351+'abs CO2'!AA351+'CH4'!AA351*PCG!$C$5+N2O!AA351*PCG!$C$6+HFC!AA351+PFC!AA351+'SF6'!AA351</f>
        <v>6789.6849379990927</v>
      </c>
      <c r="AB351" s="94">
        <f>+'CO2'!AB351+'abs CO2'!AB351+'CH4'!AB351*PCG!$C$5+N2O!AB351*PCG!$C$6+HFC!AB351+PFC!AB351+'SF6'!AB351</f>
        <v>7030.2070636155304</v>
      </c>
      <c r="AC351" s="94">
        <f>+'CO2'!AC351+'abs CO2'!AC351+'CH4'!AC351*PCG!$C$5+N2O!AC351*PCG!$C$6+HFC!AC351+PFC!AC351+'SF6'!AC351</f>
        <v>7035.3172889577272</v>
      </c>
      <c r="AD351" s="94">
        <f>+'CO2'!AD351+'abs CO2'!AD351+'CH4'!AD351*PCG!$C$5+N2O!AD351*PCG!$C$6+HFC!AD351+PFC!AD351+'SF6'!AD351</f>
        <v>7369.5812857814599</v>
      </c>
      <c r="AE351" s="94">
        <f>+'CO2'!AE351+'abs CO2'!AE351+'CH4'!AE351*PCG!$C$5+N2O!AE351*PCG!$C$6+HFC!AE351+PFC!AE351+'SF6'!AE351</f>
        <v>7161.8504054805417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416.43584015332664</v>
      </c>
      <c r="D352" s="94">
        <f>+'CO2'!D352+'abs CO2'!D352+'CH4'!D352*PCG!$C$5+N2O!D352*PCG!$C$6+HFC!D352+PFC!D352+'SF6'!D352</f>
        <v>742.52184556111217</v>
      </c>
      <c r="E352" s="94">
        <f>+'CO2'!E352+'abs CO2'!E352+'CH4'!E352*PCG!$C$5+N2O!E352*PCG!$C$6+HFC!E352+PFC!E352+'SF6'!E352</f>
        <v>517.78246469705357</v>
      </c>
      <c r="F352" s="94">
        <f>+'CO2'!F352+'abs CO2'!F352+'CH4'!F352*PCG!$C$5+N2O!F352*PCG!$C$6+HFC!F352+PFC!F352+'SF6'!F352</f>
        <v>493.37406105384338</v>
      </c>
      <c r="G352" s="94">
        <f>+'CO2'!G352+'abs CO2'!G352+'CH4'!G352*PCG!$C$5+N2O!G352*PCG!$C$6+HFC!G352+PFC!G352+'SF6'!G352</f>
        <v>548.93304976618595</v>
      </c>
      <c r="H352" s="94">
        <f>+'CO2'!H352+'abs CO2'!H352+'CH4'!H352*PCG!$C$5+N2O!H352*PCG!$C$6+HFC!H352+PFC!H352+'SF6'!H352</f>
        <v>629.92457094592942</v>
      </c>
      <c r="I352" s="94">
        <f>+'CO2'!I352+'abs CO2'!I352+'CH4'!I352*PCG!$C$5+N2O!I352*PCG!$C$6+HFC!I352+PFC!I352+'SF6'!I352</f>
        <v>495.22555075947082</v>
      </c>
      <c r="J352" s="94">
        <f>+'CO2'!J352+'abs CO2'!J352+'CH4'!J352*PCG!$C$5+N2O!J352*PCG!$C$6+HFC!J352+PFC!J352+'SF6'!J352</f>
        <v>510.62024538644926</v>
      </c>
      <c r="K352" s="94">
        <f>+'CO2'!K352+'abs CO2'!K352+'CH4'!K352*PCG!$C$5+N2O!K352*PCG!$C$6+HFC!K352+PFC!K352+'SF6'!K352</f>
        <v>698.70264817163036</v>
      </c>
      <c r="L352" s="94">
        <f>+'CO2'!L352+'abs CO2'!L352+'CH4'!L352*PCG!$C$5+N2O!L352*PCG!$C$6+HFC!L352+PFC!L352+'SF6'!L352</f>
        <v>979.54104011018956</v>
      </c>
      <c r="M352" s="94">
        <f>+'CO2'!M352+'abs CO2'!M352+'CH4'!M352*PCG!$C$5+N2O!M352*PCG!$C$6+HFC!M352+PFC!M352+'SF6'!M352</f>
        <v>844.85138824591252</v>
      </c>
      <c r="N352" s="94">
        <f>+'CO2'!N352+'abs CO2'!N352+'CH4'!N352*PCG!$C$5+N2O!N352*PCG!$C$6+HFC!N352+PFC!N352+'SF6'!N352</f>
        <v>755.395045948026</v>
      </c>
      <c r="O352" s="94">
        <f>+'CO2'!O352+'abs CO2'!O352+'CH4'!O352*PCG!$C$5+N2O!O352*PCG!$C$6+HFC!O352+PFC!O352+'SF6'!O352</f>
        <v>851.5384587245062</v>
      </c>
      <c r="P352" s="94">
        <f>+'CO2'!P352+'abs CO2'!P352+'CH4'!P352*PCG!$C$5+N2O!P352*PCG!$C$6+HFC!P352+PFC!P352+'SF6'!P352</f>
        <v>1136.0149444782844</v>
      </c>
      <c r="Q352" s="94">
        <f>+'CO2'!Q352+'abs CO2'!Q352+'CH4'!Q352*PCG!$C$5+N2O!Q352*PCG!$C$6+HFC!Q352+PFC!Q352+'SF6'!Q352</f>
        <v>827.59665918616679</v>
      </c>
      <c r="R352" s="94">
        <f>+'CO2'!R352+'abs CO2'!R352+'CH4'!R352*PCG!$C$5+N2O!R352*PCG!$C$6+HFC!R352+PFC!R352+'SF6'!R352</f>
        <v>1114.6871230921238</v>
      </c>
      <c r="S352" s="94">
        <f>+'CO2'!S352+'abs CO2'!S352+'CH4'!S352*PCG!$C$5+N2O!S352*PCG!$C$6+HFC!S352+PFC!S352+'SF6'!S352</f>
        <v>1684.187195958614</v>
      </c>
      <c r="T352" s="94">
        <f>+'CO2'!T352+'abs CO2'!T352+'CH4'!T352*PCG!$C$5+N2O!T352*PCG!$C$6+HFC!T352+PFC!T352+'SF6'!T352</f>
        <v>2628.4282168576378</v>
      </c>
      <c r="U352" s="94">
        <f>+'CO2'!U352+'abs CO2'!U352+'CH4'!U352*PCG!$C$5+N2O!U352*PCG!$C$6+HFC!U352+PFC!U352+'SF6'!U352</f>
        <v>3088.3051868454486</v>
      </c>
      <c r="V352" s="94">
        <f>+'CO2'!V352+'abs CO2'!V352+'CH4'!V352*PCG!$C$5+N2O!V352*PCG!$C$6+HFC!V352+PFC!V352+'SF6'!V352</f>
        <v>2511.5035423430859</v>
      </c>
      <c r="W352" s="94">
        <f>+'CO2'!W352+'abs CO2'!W352+'CH4'!W352*PCG!$C$5+N2O!W352*PCG!$C$6+HFC!W352+PFC!W352+'SF6'!W352</f>
        <v>2649.3162524814629</v>
      </c>
      <c r="X352" s="94">
        <f>+'CO2'!X352+'abs CO2'!X352+'CH4'!X352*PCG!$C$5+N2O!X352*PCG!$C$6+HFC!X352+PFC!X352+'SF6'!X352</f>
        <v>3090.8675960698924</v>
      </c>
      <c r="Y352" s="94">
        <f>+'CO2'!Y352+'abs CO2'!Y352+'CH4'!Y352*PCG!$C$5+N2O!Y352*PCG!$C$6+HFC!Y352+PFC!Y352+'SF6'!Y352</f>
        <v>2638.302235226844</v>
      </c>
      <c r="Z352" s="94">
        <f>+'CO2'!Z352+'abs CO2'!Z352+'CH4'!Z352*PCG!$C$5+N2O!Z352*PCG!$C$6+HFC!Z352+PFC!Z352+'SF6'!Z352</f>
        <v>2626.9881080205059</v>
      </c>
      <c r="AA352" s="94">
        <f>+'CO2'!AA352+'abs CO2'!AA352+'CH4'!AA352*PCG!$C$5+N2O!AA352*PCG!$C$6+HFC!AA352+PFC!AA352+'SF6'!AA352</f>
        <v>2397.1750085753483</v>
      </c>
      <c r="AB352" s="94">
        <f>+'CO2'!AB352+'abs CO2'!AB352+'CH4'!AB352*PCG!$C$5+N2O!AB352*PCG!$C$6+HFC!AB352+PFC!AB352+'SF6'!AB352</f>
        <v>2169.6359665585069</v>
      </c>
      <c r="AC352" s="94">
        <f>+'CO2'!AC352+'abs CO2'!AC352+'CH4'!AC352*PCG!$C$5+N2O!AC352*PCG!$C$6+HFC!AC352+PFC!AC352+'SF6'!AC352</f>
        <v>2545.1713156026331</v>
      </c>
      <c r="AD352" s="94">
        <f>+'CO2'!AD352+'abs CO2'!AD352+'CH4'!AD352*PCG!$C$5+N2O!AD352*PCG!$C$6+HFC!AD352+PFC!AD352+'SF6'!AD352</f>
        <v>2618.6145631844588</v>
      </c>
      <c r="AE352" s="94">
        <f>+'CO2'!AE352+'abs CO2'!AE352+'CH4'!AE352*PCG!$C$5+N2O!AE352*PCG!$C$6+HFC!AE352+PFC!AE352+'SF6'!AE352</f>
        <v>2714.7098559735523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7.0872953284898301</v>
      </c>
      <c r="D353" s="94">
        <f>+'CO2'!D353+'abs CO2'!D353+'CH4'!D353*PCG!$C$5+N2O!D353*PCG!$C$6+HFC!D353+PFC!D353+'SF6'!D353</f>
        <v>10.569050993255102</v>
      </c>
      <c r="E353" s="94">
        <f>+'CO2'!E353+'abs CO2'!E353+'CH4'!E353*PCG!$C$5+N2O!E353*PCG!$C$6+HFC!E353+PFC!E353+'SF6'!E353</f>
        <v>11.049914930719535</v>
      </c>
      <c r="F353" s="94">
        <f>+'CO2'!F353+'abs CO2'!F353+'CH4'!F353*PCG!$C$5+N2O!F353*PCG!$C$6+HFC!F353+PFC!F353+'SF6'!F353</f>
        <v>8.5863487962014489</v>
      </c>
      <c r="G353" s="94">
        <f>+'CO2'!G353+'abs CO2'!G353+'CH4'!G353*PCG!$C$5+N2O!G353*PCG!$C$6+HFC!G353+PFC!G353+'SF6'!G353</f>
        <v>10.500753972456982</v>
      </c>
      <c r="H353" s="94">
        <f>+'CO2'!H353+'abs CO2'!H353+'CH4'!H353*PCG!$C$5+N2O!H353*PCG!$C$6+HFC!H353+PFC!H353+'SF6'!H353</f>
        <v>10.582125591120432</v>
      </c>
      <c r="I353" s="94">
        <f>+'CO2'!I353+'abs CO2'!I353+'CH4'!I353*PCG!$C$5+N2O!I353*PCG!$C$6+HFC!I353+PFC!I353+'SF6'!I353</f>
        <v>8.743480677894981</v>
      </c>
      <c r="J353" s="94">
        <f>+'CO2'!J353+'abs CO2'!J353+'CH4'!J353*PCG!$C$5+N2O!J353*PCG!$C$6+HFC!J353+PFC!J353+'SF6'!J353</f>
        <v>11.387501326081491</v>
      </c>
      <c r="K353" s="94">
        <f>+'CO2'!K353+'abs CO2'!K353+'CH4'!K353*PCG!$C$5+N2O!K353*PCG!$C$6+HFC!K353+PFC!K353+'SF6'!K353</f>
        <v>8.786853811388589</v>
      </c>
      <c r="L353" s="94">
        <f>+'CO2'!L353+'abs CO2'!L353+'CH4'!L353*PCG!$C$5+N2O!L353*PCG!$C$6+HFC!L353+PFC!L353+'SF6'!L353</f>
        <v>12.50371553042017</v>
      </c>
      <c r="M353" s="94">
        <f>+'CO2'!M353+'abs CO2'!M353+'CH4'!M353*PCG!$C$5+N2O!M353*PCG!$C$6+HFC!M353+PFC!M353+'SF6'!M353</f>
        <v>11.62650608897644</v>
      </c>
      <c r="N353" s="94">
        <f>+'CO2'!N353+'abs CO2'!N353+'CH4'!N353*PCG!$C$5+N2O!N353*PCG!$C$6+HFC!N353+PFC!N353+'SF6'!N353</f>
        <v>12.608145225830137</v>
      </c>
      <c r="O353" s="94">
        <f>+'CO2'!O353+'abs CO2'!O353+'CH4'!O353*PCG!$C$5+N2O!O353*PCG!$C$6+HFC!O353+PFC!O353+'SF6'!O353</f>
        <v>11.173977408866577</v>
      </c>
      <c r="P353" s="94">
        <f>+'CO2'!P353+'abs CO2'!P353+'CH4'!P353*PCG!$C$5+N2O!P353*PCG!$C$6+HFC!P353+PFC!P353+'SF6'!P353</f>
        <v>11.250559185500553</v>
      </c>
      <c r="Q353" s="94">
        <f>+'CO2'!Q353+'abs CO2'!Q353+'CH4'!Q353*PCG!$C$5+N2O!Q353*PCG!$C$6+HFC!Q353+PFC!Q353+'SF6'!Q353</f>
        <v>24.074492786745012</v>
      </c>
      <c r="R353" s="94">
        <f>+'CO2'!R353+'abs CO2'!R353+'CH4'!R353*PCG!$C$5+N2O!R353*PCG!$C$6+HFC!R353+PFC!R353+'SF6'!R353</f>
        <v>35.673516088849588</v>
      </c>
      <c r="S353" s="94">
        <f>+'CO2'!S353+'abs CO2'!S353+'CH4'!S353*PCG!$C$5+N2O!S353*PCG!$C$6+HFC!S353+PFC!S353+'SF6'!S353</f>
        <v>31.421068017835506</v>
      </c>
      <c r="T353" s="94">
        <f>+'CO2'!T353+'abs CO2'!T353+'CH4'!T353*PCG!$C$5+N2O!T353*PCG!$C$6+HFC!T353+PFC!T353+'SF6'!T353</f>
        <v>20.05898264066758</v>
      </c>
      <c r="U353" s="94">
        <f>+'CO2'!U353+'abs CO2'!U353+'CH4'!U353*PCG!$C$5+N2O!U353*PCG!$C$6+HFC!U353+PFC!U353+'SF6'!U353</f>
        <v>9.5246239180846271</v>
      </c>
      <c r="V353" s="94">
        <f>+'CO2'!V353+'abs CO2'!V353+'CH4'!V353*PCG!$C$5+N2O!V353*PCG!$C$6+HFC!V353+PFC!V353+'SF6'!V353</f>
        <v>4.8371369396220532</v>
      </c>
      <c r="W353" s="94">
        <f>+'CO2'!W353+'abs CO2'!W353+'CH4'!W353*PCG!$C$5+N2O!W353*PCG!$C$6+HFC!W353+PFC!W353+'SF6'!W353</f>
        <v>4.5726432878091705</v>
      </c>
      <c r="X353" s="94">
        <f>+'CO2'!X353+'abs CO2'!X353+'CH4'!X353*PCG!$C$5+N2O!X353*PCG!$C$6+HFC!X353+PFC!X353+'SF6'!X353</f>
        <v>9.3000794827407507</v>
      </c>
      <c r="Y353" s="94">
        <f>+'CO2'!Y353+'abs CO2'!Y353+'CH4'!Y353*PCG!$C$5+N2O!Y353*PCG!$C$6+HFC!Y353+PFC!Y353+'SF6'!Y353</f>
        <v>9.2103367409143164</v>
      </c>
      <c r="Z353" s="94">
        <f>+'CO2'!Z353+'abs CO2'!Z353+'CH4'!Z353*PCG!$C$5+N2O!Z353*PCG!$C$6+HFC!Z353+PFC!Z353+'SF6'!Z353</f>
        <v>0</v>
      </c>
      <c r="AA353" s="94">
        <f>+'CO2'!AA353+'abs CO2'!AA353+'CH4'!AA353*PCG!$C$5+N2O!AA353*PCG!$C$6+HFC!AA353+PFC!AA353+'SF6'!AA353</f>
        <v>23.290203037527348</v>
      </c>
      <c r="AB353" s="94">
        <f>+'CO2'!AB353+'abs CO2'!AB353+'CH4'!AB353*PCG!$C$5+N2O!AB353*PCG!$C$6+HFC!AB353+PFC!AB353+'SF6'!AB353</f>
        <v>30.249943376533253</v>
      </c>
      <c r="AC353" s="94">
        <f>+'CO2'!AC353+'abs CO2'!AC353+'CH4'!AC353*PCG!$C$5+N2O!AC353*PCG!$C$6+HFC!AC353+PFC!AC353+'SF6'!AC353</f>
        <v>23.360126332504976</v>
      </c>
      <c r="AD353" s="94">
        <f>+'CO2'!AD353+'abs CO2'!AD353+'CH4'!AD353*PCG!$C$5+N2O!AD353*PCG!$C$6+HFC!AD353+PFC!AD353+'SF6'!AD353</f>
        <v>15.42628932032803</v>
      </c>
      <c r="AE353" s="94">
        <f>+'CO2'!AE353+'abs CO2'!AE353+'CH4'!AE353*PCG!$C$5+N2O!AE353*PCG!$C$6+HFC!AE353+PFC!AE353+'SF6'!AE353</f>
        <v>9.2162594112760665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110.07541192302963</v>
      </c>
      <c r="D354" s="94">
        <f>+'CO2'!D354+'abs CO2'!D354+'CH4'!D354*PCG!$C$5+N2O!D354*PCG!$C$6+HFC!D354+PFC!D354+'SF6'!D354</f>
        <v>157.39676762153354</v>
      </c>
      <c r="E354" s="94">
        <f>+'CO2'!E354+'abs CO2'!E354+'CH4'!E354*PCG!$C$5+N2O!E354*PCG!$C$6+HFC!E354+PFC!E354+'SF6'!E354</f>
        <v>187.82988008673766</v>
      </c>
      <c r="F354" s="94">
        <f>+'CO2'!F354+'abs CO2'!F354+'CH4'!F354*PCG!$C$5+N2O!F354*PCG!$C$6+HFC!F354+PFC!F354+'SF6'!F354</f>
        <v>242.3673936884411</v>
      </c>
      <c r="G354" s="94">
        <f>+'CO2'!G354+'abs CO2'!G354+'CH4'!G354*PCG!$C$5+N2O!G354*PCG!$C$6+HFC!G354+PFC!G354+'SF6'!G354</f>
        <v>180.27283873929713</v>
      </c>
      <c r="H354" s="94">
        <f>+'CO2'!H354+'abs CO2'!H354+'CH4'!H354*PCG!$C$5+N2O!H354*PCG!$C$6+HFC!H354+PFC!H354+'SF6'!H354</f>
        <v>245.28459753926765</v>
      </c>
      <c r="I354" s="94">
        <f>+'CO2'!I354+'abs CO2'!I354+'CH4'!I354*PCG!$C$5+N2O!I354*PCG!$C$6+HFC!I354+PFC!I354+'SF6'!I354</f>
        <v>178.39452483311257</v>
      </c>
      <c r="J354" s="94">
        <f>+'CO2'!J354+'abs CO2'!J354+'CH4'!J354*PCG!$C$5+N2O!J354*PCG!$C$6+HFC!J354+PFC!J354+'SF6'!J354</f>
        <v>148.84149748045007</v>
      </c>
      <c r="K354" s="94">
        <f>+'CO2'!K354+'abs CO2'!K354+'CH4'!K354*PCG!$C$5+N2O!K354*PCG!$C$6+HFC!K354+PFC!K354+'SF6'!K354</f>
        <v>78.72685724374341</v>
      </c>
      <c r="L354" s="94">
        <f>+'CO2'!L354+'abs CO2'!L354+'CH4'!L354*PCG!$C$5+N2O!L354*PCG!$C$6+HFC!L354+PFC!L354+'SF6'!L354</f>
        <v>93.058366244214312</v>
      </c>
      <c r="M354" s="94">
        <f>+'CO2'!M354+'abs CO2'!M354+'CH4'!M354*PCG!$C$5+N2O!M354*PCG!$C$6+HFC!M354+PFC!M354+'SF6'!M354</f>
        <v>35.608329783469074</v>
      </c>
      <c r="N354" s="94">
        <f>+'CO2'!N354+'abs CO2'!N354+'CH4'!N354*PCG!$C$5+N2O!N354*PCG!$C$6+HFC!N354+PFC!N354+'SF6'!N354</f>
        <v>35.346248296121821</v>
      </c>
      <c r="O354" s="94">
        <f>+'CO2'!O354+'abs CO2'!O354+'CH4'!O354*PCG!$C$5+N2O!O354*PCG!$C$6+HFC!O354+PFC!O354+'SF6'!O354</f>
        <v>8.7121734186824806</v>
      </c>
      <c r="P354" s="94">
        <f>+'CO2'!P354+'abs CO2'!P354+'CH4'!P354*PCG!$C$5+N2O!P354*PCG!$C$6+HFC!P354+PFC!P354+'SF6'!P354</f>
        <v>8.9190675814676474</v>
      </c>
      <c r="Q354" s="94">
        <f>+'CO2'!Q354+'abs CO2'!Q354+'CH4'!Q354*PCG!$C$5+N2O!Q354*PCG!$C$6+HFC!Q354+PFC!Q354+'SF6'!Q354</f>
        <v>19.057287709517958</v>
      </c>
      <c r="R354" s="94">
        <f>+'CO2'!R354+'abs CO2'!R354+'CH4'!R354*PCG!$C$5+N2O!R354*PCG!$C$6+HFC!R354+PFC!R354+'SF6'!R354</f>
        <v>2.5622515394202683</v>
      </c>
      <c r="S354" s="94">
        <f>+'CO2'!S354+'abs CO2'!S354+'CH4'!S354*PCG!$C$5+N2O!S354*PCG!$C$6+HFC!S354+PFC!S354+'SF6'!S354</f>
        <v>10.371928620213687</v>
      </c>
      <c r="T354" s="94">
        <f>+'CO2'!T354+'abs CO2'!T354+'CH4'!T354*PCG!$C$5+N2O!T354*PCG!$C$6+HFC!T354+PFC!T354+'SF6'!T354</f>
        <v>13.341321842181637</v>
      </c>
      <c r="U354" s="94">
        <f>+'CO2'!U354+'abs CO2'!U354+'CH4'!U354*PCG!$C$5+N2O!U354*PCG!$C$6+HFC!U354+PFC!U354+'SF6'!U354</f>
        <v>12.072230744859073</v>
      </c>
      <c r="V354" s="94">
        <f>+'CO2'!V354+'abs CO2'!V354+'CH4'!V354*PCG!$C$5+N2O!V354*PCG!$C$6+HFC!V354+PFC!V354+'SF6'!V354</f>
        <v>9.8139703686329103</v>
      </c>
      <c r="W354" s="94">
        <f>+'CO2'!W354+'abs CO2'!W354+'CH4'!W354*PCG!$C$5+N2O!W354*PCG!$C$6+HFC!W354+PFC!W354+'SF6'!W354</f>
        <v>8.8498282354925966</v>
      </c>
      <c r="X354" s="94">
        <f>+'CO2'!X354+'abs CO2'!X354+'CH4'!X354*PCG!$C$5+N2O!X354*PCG!$C$6+HFC!X354+PFC!X354+'SF6'!X354</f>
        <v>3.3297812588150499</v>
      </c>
      <c r="Y354" s="94">
        <f>+'CO2'!Y354+'abs CO2'!Y354+'CH4'!Y354*PCG!$C$5+N2O!Y354*PCG!$C$6+HFC!Y354+PFC!Y354+'SF6'!Y354</f>
        <v>3.6161227928474635</v>
      </c>
      <c r="Z354" s="94">
        <f>+'CO2'!Z354+'abs CO2'!Z354+'CH4'!Z354*PCG!$C$5+N2O!Z354*PCG!$C$6+HFC!Z354+PFC!Z354+'SF6'!Z354</f>
        <v>3.6695537001947951</v>
      </c>
      <c r="AA354" s="94">
        <f>+'CO2'!AA354+'abs CO2'!AA354+'CH4'!AA354*PCG!$C$5+N2O!AA354*PCG!$C$6+HFC!AA354+PFC!AA354+'SF6'!AA354</f>
        <v>2.9641763100350782</v>
      </c>
      <c r="AB354" s="94">
        <f>+'CO2'!AB354+'abs CO2'!AB354+'CH4'!AB354*PCG!$C$5+N2O!AB354*PCG!$C$6+HFC!AB354+PFC!AB354+'SF6'!AB354</f>
        <v>1.9951315349010927</v>
      </c>
      <c r="AC354" s="94">
        <f>+'CO2'!AC354+'abs CO2'!AC354+'CH4'!AC354*PCG!$C$5+N2O!AC354*PCG!$C$6+HFC!AC354+PFC!AC354+'SF6'!AC354</f>
        <v>0.75905239831685267</v>
      </c>
      <c r="AD354" s="94">
        <f>+'CO2'!AD354+'abs CO2'!AD354+'CH4'!AD354*PCG!$C$5+N2O!AD354*PCG!$C$6+HFC!AD354+PFC!AD354+'SF6'!AD354</f>
        <v>0.39222761317753424</v>
      </c>
      <c r="AE354" s="94">
        <f>+'CO2'!AE354+'abs CO2'!AE354+'CH4'!AE354*PCG!$C$5+N2O!AE354*PCG!$C$6+HFC!AE354+PFC!AE354+'SF6'!AE354</f>
        <v>2.060335860534237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979.73245924889227</v>
      </c>
      <c r="D355" s="33">
        <f t="shared" si="84"/>
        <v>1095.6089604007952</v>
      </c>
      <c r="E355" s="33">
        <f t="shared" si="84"/>
        <v>1215.2309124370108</v>
      </c>
      <c r="F355" s="33">
        <f t="shared" si="84"/>
        <v>1126.4120650872965</v>
      </c>
      <c r="G355" s="33">
        <f t="shared" si="84"/>
        <v>1181.4572777388137</v>
      </c>
      <c r="H355" s="33">
        <f t="shared" si="84"/>
        <v>1263.3018372349802</v>
      </c>
      <c r="I355" s="33">
        <f t="shared" si="84"/>
        <v>1354.3033783758974</v>
      </c>
      <c r="J355" s="33">
        <f t="shared" si="84"/>
        <v>1348.2460802216128</v>
      </c>
      <c r="K355" s="33">
        <f t="shared" si="84"/>
        <v>1447.2422216983555</v>
      </c>
      <c r="L355" s="33">
        <f t="shared" si="84"/>
        <v>1499.8335182532539</v>
      </c>
      <c r="M355" s="33">
        <f t="shared" si="84"/>
        <v>1566.7221049079249</v>
      </c>
      <c r="N355" s="33">
        <f t="shared" si="84"/>
        <v>1563.6353367653362</v>
      </c>
      <c r="O355" s="33">
        <f t="shared" si="84"/>
        <v>1588.6394502550916</v>
      </c>
      <c r="P355" s="33">
        <f t="shared" si="84"/>
        <v>1503.4756463545509</v>
      </c>
      <c r="Q355" s="33">
        <f t="shared" si="84"/>
        <v>1587.7353759037057</v>
      </c>
      <c r="R355" s="33">
        <f t="shared" si="84"/>
        <v>1693.4991596679647</v>
      </c>
      <c r="S355" s="33">
        <f t="shared" si="84"/>
        <v>1742.0221216416273</v>
      </c>
      <c r="T355" s="33">
        <f t="shared" si="84"/>
        <v>1835.477578879163</v>
      </c>
      <c r="U355" s="33">
        <f t="shared" si="84"/>
        <v>1883.1610432408249</v>
      </c>
      <c r="V355" s="33">
        <f t="shared" si="84"/>
        <v>1888.4434205224929</v>
      </c>
      <c r="W355" s="33">
        <f t="shared" si="84"/>
        <v>1634.3985277830889</v>
      </c>
      <c r="X355" s="33">
        <f t="shared" si="84"/>
        <v>924.16462073339494</v>
      </c>
      <c r="Y355" s="33">
        <f t="shared" si="84"/>
        <v>935.95540201826043</v>
      </c>
      <c r="Z355" s="33">
        <f t="shared" si="84"/>
        <v>947.77729305289995</v>
      </c>
      <c r="AA355" s="33">
        <f t="shared" si="84"/>
        <v>959.63029383731305</v>
      </c>
      <c r="AB355" s="33">
        <f t="shared" si="84"/>
        <v>971.5144043714995</v>
      </c>
      <c r="AC355" s="33">
        <f t="shared" si="84"/>
        <v>983.42962465546043</v>
      </c>
      <c r="AD355" s="33">
        <f t="shared" si="84"/>
        <v>995.37595468919483</v>
      </c>
      <c r="AE355" s="33">
        <f t="shared" si="84"/>
        <v>1000.3820517023477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658.11453213636207</v>
      </c>
      <c r="D356" s="94">
        <f>+'CO2'!D356+'abs CO2'!D356+'CH4'!D356*PCG!$C$5+N2O!D356*PCG!$C$6+HFC!D356+PFC!D356+'SF6'!D356</f>
        <v>735.95211791937038</v>
      </c>
      <c r="E356" s="94">
        <f>+'CO2'!E356+'abs CO2'!E356+'CH4'!E356*PCG!$C$5+N2O!E356*PCG!$C$6+HFC!E356+PFC!E356+'SF6'!E356</f>
        <v>816.30563101814676</v>
      </c>
      <c r="F356" s="94">
        <f>+'CO2'!F356+'abs CO2'!F356+'CH4'!F356*PCG!$C$5+N2O!F356*PCG!$C$6+HFC!F356+PFC!F356+'SF6'!F356</f>
        <v>756.64345118870551</v>
      </c>
      <c r="G356" s="94">
        <f>+'CO2'!G356+'abs CO2'!G356+'CH4'!G356*PCG!$C$5+N2O!G356*PCG!$C$6+HFC!G356+PFC!G356+'SF6'!G356</f>
        <v>793.6189071190646</v>
      </c>
      <c r="H356" s="94">
        <f>+'CO2'!H356+'abs CO2'!H356+'CH4'!H356*PCG!$C$5+N2O!H356*PCG!$C$6+HFC!H356+PFC!H356+'SF6'!H356</f>
        <v>848.59625677431654</v>
      </c>
      <c r="I356" s="94">
        <f>+'CO2'!I356+'abs CO2'!I356+'CH4'!I356*PCG!$C$5+N2O!I356*PCG!$C$6+HFC!I356+PFC!I356+'SF6'!I356</f>
        <v>909.72461493605056</v>
      </c>
      <c r="J356" s="94">
        <f>+'CO2'!J356+'abs CO2'!J356+'CH4'!J356*PCG!$C$5+N2O!J356*PCG!$C$6+HFC!J356+PFC!J356+'SF6'!J356</f>
        <v>905.6557531736529</v>
      </c>
      <c r="K356" s="94">
        <f>+'CO2'!K356+'abs CO2'!K356+'CH4'!K356*PCG!$C$5+N2O!K356*PCG!$C$6+HFC!K356+PFC!K356+'SF6'!K356</f>
        <v>972.15431481283667</v>
      </c>
      <c r="L356" s="94">
        <f>+'CO2'!L356+'abs CO2'!L356+'CH4'!L356*PCG!$C$5+N2O!L356*PCG!$C$6+HFC!L356+PFC!L356+'SF6'!L356</f>
        <v>1007.4814045707959</v>
      </c>
      <c r="M356" s="94">
        <f>+'CO2'!M356+'abs CO2'!M356+'CH4'!M356*PCG!$C$5+N2O!M356*PCG!$C$6+HFC!M356+PFC!M356+'SF6'!M356</f>
        <v>1052.4123961858429</v>
      </c>
      <c r="N356" s="94">
        <f>+'CO2'!N356+'abs CO2'!N356+'CH4'!N356*PCG!$C$5+N2O!N356*PCG!$C$6+HFC!N356+PFC!N356+'SF6'!N356</f>
        <v>1050.3389250531925</v>
      </c>
      <c r="O356" s="94">
        <f>+'CO2'!O356+'abs CO2'!O356+'CH4'!O356*PCG!$C$5+N2O!O356*PCG!$C$6+HFC!O356+PFC!O356+'SF6'!O356</f>
        <v>1067.1349087888038</v>
      </c>
      <c r="P356" s="94">
        <f>+'CO2'!P356+'abs CO2'!P356+'CH4'!P356*PCG!$C$5+N2O!P356*PCG!$C$6+HFC!P356+PFC!P356+'SF6'!P356</f>
        <v>1009.9279269950945</v>
      </c>
      <c r="Q356" s="94">
        <f>+'CO2'!Q356+'abs CO2'!Q356+'CH4'!Q356*PCG!$C$5+N2O!Q356*PCG!$C$6+HFC!Q356+PFC!Q356+'SF6'!Q356</f>
        <v>1066.5276159884459</v>
      </c>
      <c r="R356" s="94">
        <f>+'CO2'!R356+'abs CO2'!R356+'CH4'!R356*PCG!$C$5+N2O!R356*PCG!$C$6+HFC!R356+PFC!R356+'SF6'!R356</f>
        <v>1137.5721980188798</v>
      </c>
      <c r="S356" s="94">
        <f>+'CO2'!S356+'abs CO2'!S356+'CH4'!S356*PCG!$C$5+N2O!S356*PCG!$C$6+HFC!S356+PFC!S356+'SF6'!S356</f>
        <v>1170.1664701752288</v>
      </c>
      <c r="T356" s="94">
        <f>+'CO2'!T356+'abs CO2'!T356+'CH4'!T356*PCG!$C$5+N2O!T356*PCG!$C$6+HFC!T356+PFC!T356+'SF6'!T356</f>
        <v>1232.9431945093625</v>
      </c>
      <c r="U356" s="94">
        <f>+'CO2'!U356+'abs CO2'!U356+'CH4'!U356*PCG!$C$5+N2O!U356*PCG!$C$6+HFC!U356+PFC!U356+'SF6'!U356</f>
        <v>1264.9735519225221</v>
      </c>
      <c r="V356" s="94">
        <f>+'CO2'!V356+'abs CO2'!V356+'CH4'!V356*PCG!$C$5+N2O!V356*PCG!$C$6+HFC!V356+PFC!V356+'SF6'!V356</f>
        <v>1268.5218769988985</v>
      </c>
      <c r="W356" s="94">
        <f>+'CO2'!W356+'abs CO2'!W356+'CH4'!W356*PCG!$C$5+N2O!W356*PCG!$C$6+HFC!W356+PFC!W356+'SF6'!W356</f>
        <v>1097.8726000983443</v>
      </c>
      <c r="X356" s="94">
        <f>+'CO2'!X356+'abs CO2'!X356+'CH4'!X356*PCG!$C$5+N2O!X356*PCG!$C$6+HFC!X356+PFC!X356+'SF6'!X356</f>
        <v>295.8246427867511</v>
      </c>
      <c r="Y356" s="94">
        <f>+'CO2'!Y356+'abs CO2'!Y356+'CH4'!Y356*PCG!$C$5+N2O!Y356*PCG!$C$6+HFC!Y356+PFC!Y356+'SF6'!Y356</f>
        <v>286.58616155870334</v>
      </c>
      <c r="Z356" s="94">
        <f>+'CO2'!Z356+'abs CO2'!Z356+'CH4'!Z356*PCG!$C$5+N2O!Z356*PCG!$C$6+HFC!Z356+PFC!Z356+'SF6'!Z356</f>
        <v>277.04795745589854</v>
      </c>
      <c r="AA356" s="94">
        <f>+'CO2'!AA356+'abs CO2'!AA356+'CH4'!AA356*PCG!$C$5+N2O!AA356*PCG!$C$6+HFC!AA356+PFC!AA356+'SF6'!AA356</f>
        <v>267.21003047833636</v>
      </c>
      <c r="AB356" s="94">
        <f>+'CO2'!AB356+'abs CO2'!AB356+'CH4'!AB356*PCG!$C$5+N2O!AB356*PCG!$C$6+HFC!AB356+PFC!AB356+'SF6'!AB356</f>
        <v>257.07238062601698</v>
      </c>
      <c r="AC356" s="94">
        <f>+'CO2'!AC356+'abs CO2'!AC356+'CH4'!AC356*PCG!$C$5+N2O!AC356*PCG!$C$6+HFC!AC356+PFC!AC356+'SF6'!AC356</f>
        <v>246.63500789894053</v>
      </c>
      <c r="AD356" s="94">
        <f>+'CO2'!AD356+'abs CO2'!AD356+'CH4'!AD356*PCG!$C$5+N2O!AD356*PCG!$C$6+HFC!AD356+PFC!AD356+'SF6'!AD356</f>
        <v>235.89791229710696</v>
      </c>
      <c r="AE356" s="94">
        <f>+'CO2'!AE356+'abs CO2'!AE356+'CH4'!AE356*PCG!$C$5+N2O!AE356*PCG!$C$6+HFC!AE356+PFC!AE356+'SF6'!AE356</f>
        <v>227.54161917490248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321.6179271125302</v>
      </c>
      <c r="D357" s="94">
        <f>+'CO2'!D357+'abs CO2'!D357+'CH4'!D357*PCG!$C$5+N2O!D357*PCG!$C$6+HFC!D357+PFC!D357+'SF6'!D357</f>
        <v>359.65684248142497</v>
      </c>
      <c r="E357" s="94">
        <f>+'CO2'!E357+'abs CO2'!E357+'CH4'!E357*PCG!$C$5+N2O!E357*PCG!$C$6+HFC!E357+PFC!E357+'SF6'!E357</f>
        <v>398.92528141886407</v>
      </c>
      <c r="F357" s="94">
        <f>+'CO2'!F357+'abs CO2'!F357+'CH4'!F357*PCG!$C$5+N2O!F357*PCG!$C$6+HFC!F357+PFC!F357+'SF6'!F357</f>
        <v>369.76861389859101</v>
      </c>
      <c r="G357" s="94">
        <f>+'CO2'!G357+'abs CO2'!G357+'CH4'!G357*PCG!$C$5+N2O!G357*PCG!$C$6+HFC!G357+PFC!G357+'SF6'!G357</f>
        <v>387.83837061974907</v>
      </c>
      <c r="H357" s="94">
        <f>+'CO2'!H357+'abs CO2'!H357+'CH4'!H357*PCG!$C$5+N2O!H357*PCG!$C$6+HFC!H357+PFC!H357+'SF6'!H357</f>
        <v>414.70558046066361</v>
      </c>
      <c r="I357" s="94">
        <f>+'CO2'!I357+'abs CO2'!I357+'CH4'!I357*PCG!$C$5+N2O!I357*PCG!$C$6+HFC!I357+PFC!I357+'SF6'!I357</f>
        <v>444.57876343984685</v>
      </c>
      <c r="J357" s="94">
        <f>+'CO2'!J357+'abs CO2'!J357+'CH4'!J357*PCG!$C$5+N2O!J357*PCG!$C$6+HFC!J357+PFC!J357+'SF6'!J357</f>
        <v>442.59032704795982</v>
      </c>
      <c r="K357" s="94">
        <f>+'CO2'!K357+'abs CO2'!K357+'CH4'!K357*PCG!$C$5+N2O!K357*PCG!$C$6+HFC!K357+PFC!K357+'SF6'!K357</f>
        <v>475.08790688551886</v>
      </c>
      <c r="L357" s="94">
        <f>+'CO2'!L357+'abs CO2'!L357+'CH4'!L357*PCG!$C$5+N2O!L357*PCG!$C$6+HFC!L357+PFC!L357+'SF6'!L357</f>
        <v>492.35211368245803</v>
      </c>
      <c r="M357" s="94">
        <f>+'CO2'!M357+'abs CO2'!M357+'CH4'!M357*PCG!$C$5+N2O!M357*PCG!$C$6+HFC!M357+PFC!M357+'SF6'!M357</f>
        <v>514.30970872208206</v>
      </c>
      <c r="N357" s="94">
        <f>+'CO2'!N357+'abs CO2'!N357+'CH4'!N357*PCG!$C$5+N2O!N357*PCG!$C$6+HFC!N357+PFC!N357+'SF6'!N357</f>
        <v>513.29641171214371</v>
      </c>
      <c r="O357" s="94">
        <f>+'CO2'!O357+'abs CO2'!O357+'CH4'!O357*PCG!$C$5+N2O!O357*PCG!$C$6+HFC!O357+PFC!O357+'SF6'!O357</f>
        <v>521.50454146628783</v>
      </c>
      <c r="P357" s="94">
        <f>+'CO2'!P357+'abs CO2'!P357+'CH4'!P357*PCG!$C$5+N2O!P357*PCG!$C$6+HFC!P357+PFC!P357+'SF6'!P357</f>
        <v>493.54771935945632</v>
      </c>
      <c r="Q357" s="94">
        <f>+'CO2'!Q357+'abs CO2'!Q357+'CH4'!Q357*PCG!$C$5+N2O!Q357*PCG!$C$6+HFC!Q357+PFC!Q357+'SF6'!Q357</f>
        <v>521.20775991525989</v>
      </c>
      <c r="R357" s="94">
        <f>+'CO2'!R357+'abs CO2'!R357+'CH4'!R357*PCG!$C$5+N2O!R357*PCG!$C$6+HFC!R357+PFC!R357+'SF6'!R357</f>
        <v>555.926961649085</v>
      </c>
      <c r="S357" s="94">
        <f>+'CO2'!S357+'abs CO2'!S357+'CH4'!S357*PCG!$C$5+N2O!S357*PCG!$C$6+HFC!S357+PFC!S357+'SF6'!S357</f>
        <v>571.85565146639851</v>
      </c>
      <c r="T357" s="94">
        <f>+'CO2'!T357+'abs CO2'!T357+'CH4'!T357*PCG!$C$5+N2O!T357*PCG!$C$6+HFC!T357+PFC!T357+'SF6'!T357</f>
        <v>602.5343843698007</v>
      </c>
      <c r="U357" s="94">
        <f>+'CO2'!U357+'abs CO2'!U357+'CH4'!U357*PCG!$C$5+N2O!U357*PCG!$C$6+HFC!U357+PFC!U357+'SF6'!U357</f>
        <v>618.18749131830282</v>
      </c>
      <c r="V357" s="94">
        <f>+'CO2'!V357+'abs CO2'!V357+'CH4'!V357*PCG!$C$5+N2O!V357*PCG!$C$6+HFC!V357+PFC!V357+'SF6'!V357</f>
        <v>619.92154352359444</v>
      </c>
      <c r="W357" s="94">
        <f>+'CO2'!W357+'abs CO2'!W357+'CH4'!W357*PCG!$C$5+N2O!W357*PCG!$C$6+HFC!W357+PFC!W357+'SF6'!W357</f>
        <v>536.5259276847446</v>
      </c>
      <c r="X357" s="94">
        <f>+'CO2'!X357+'abs CO2'!X357+'CH4'!X357*PCG!$C$5+N2O!X357*PCG!$C$6+HFC!X357+PFC!X357+'SF6'!X357</f>
        <v>628.33997794664378</v>
      </c>
      <c r="Y357" s="94">
        <f>+'CO2'!Y357+'abs CO2'!Y357+'CH4'!Y357*PCG!$C$5+N2O!Y357*PCG!$C$6+HFC!Y357+PFC!Y357+'SF6'!Y357</f>
        <v>649.36924045955709</v>
      </c>
      <c r="Z357" s="94">
        <f>+'CO2'!Z357+'abs CO2'!Z357+'CH4'!Z357*PCG!$C$5+N2O!Z357*PCG!$C$6+HFC!Z357+PFC!Z357+'SF6'!Z357</f>
        <v>670.72933559700141</v>
      </c>
      <c r="AA357" s="94">
        <f>+'CO2'!AA357+'abs CO2'!AA357+'CH4'!AA357*PCG!$C$5+N2O!AA357*PCG!$C$6+HFC!AA357+PFC!AA357+'SF6'!AA357</f>
        <v>692.42026335897663</v>
      </c>
      <c r="AB357" s="94">
        <f>+'CO2'!AB357+'abs CO2'!AB357+'CH4'!AB357*PCG!$C$5+N2O!AB357*PCG!$C$6+HFC!AB357+PFC!AB357+'SF6'!AB357</f>
        <v>714.44202374548252</v>
      </c>
      <c r="AC357" s="94">
        <f>+'CO2'!AC357+'abs CO2'!AC357+'CH4'!AC357*PCG!$C$5+N2O!AC357*PCG!$C$6+HFC!AC357+PFC!AC357+'SF6'!AC357</f>
        <v>736.79461675651987</v>
      </c>
      <c r="AD357" s="94">
        <f>+'CO2'!AD357+'abs CO2'!AD357+'CH4'!AD357*PCG!$C$5+N2O!AD357*PCG!$C$6+HFC!AD357+PFC!AD357+'SF6'!AD357</f>
        <v>759.4780423920879</v>
      </c>
      <c r="AE357" s="94">
        <f>+'CO2'!AE357+'abs CO2'!AE357+'CH4'!AE357*PCG!$C$5+N2O!AE357*PCG!$C$6+HFC!AE357+PFC!AE357+'SF6'!AE357</f>
        <v>772.84043252744516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44.347959349228169</v>
      </c>
      <c r="D358" s="33">
        <f t="shared" si="85"/>
        <v>39.814465873430208</v>
      </c>
      <c r="E358" s="33">
        <f t="shared" si="85"/>
        <v>22.970986271875944</v>
      </c>
      <c r="F358" s="33">
        <f t="shared" si="85"/>
        <v>31.761392551651817</v>
      </c>
      <c r="G358" s="33">
        <f t="shared" si="85"/>
        <v>46.501577704641285</v>
      </c>
      <c r="H358" s="33">
        <f t="shared" si="85"/>
        <v>67.347758325932915</v>
      </c>
      <c r="I358" s="33">
        <f t="shared" si="85"/>
        <v>117.89117830408148</v>
      </c>
      <c r="J358" s="33">
        <f t="shared" si="85"/>
        <v>928.76456019397222</v>
      </c>
      <c r="K358" s="33">
        <f t="shared" si="85"/>
        <v>60.399584319788893</v>
      </c>
      <c r="L358" s="33">
        <f t="shared" si="85"/>
        <v>604.87769085248158</v>
      </c>
      <c r="M358" s="33">
        <f t="shared" si="85"/>
        <v>18.120317970686923</v>
      </c>
      <c r="N358" s="33">
        <f t="shared" si="85"/>
        <v>14.356545224781923</v>
      </c>
      <c r="O358" s="33">
        <f t="shared" si="85"/>
        <v>96.454369545865177</v>
      </c>
      <c r="P358" s="33">
        <f t="shared" si="85"/>
        <v>73.379730964997734</v>
      </c>
      <c r="Q358" s="33">
        <f t="shared" si="85"/>
        <v>30.342370112594519</v>
      </c>
      <c r="R358" s="33">
        <f t="shared" si="85"/>
        <v>262.86413256886988</v>
      </c>
      <c r="S358" s="33">
        <f t="shared" si="85"/>
        <v>59.3271775713485</v>
      </c>
      <c r="T358" s="33">
        <f t="shared" si="85"/>
        <v>2950.3054696341719</v>
      </c>
      <c r="U358" s="33">
        <f t="shared" si="85"/>
        <v>150.05810096345726</v>
      </c>
      <c r="V358" s="33">
        <f t="shared" si="85"/>
        <v>96.249003725379339</v>
      </c>
      <c r="W358" s="33">
        <f t="shared" si="85"/>
        <v>2027.4760801723753</v>
      </c>
      <c r="X358" s="33">
        <f t="shared" si="85"/>
        <v>72.065881739592498</v>
      </c>
      <c r="Y358" s="33">
        <f t="shared" si="85"/>
        <v>1517.2550446033486</v>
      </c>
      <c r="Z358" s="33">
        <f t="shared" si="85"/>
        <v>53.246758856250253</v>
      </c>
      <c r="AA358" s="33">
        <f t="shared" si="85"/>
        <v>163.83456258176486</v>
      </c>
      <c r="AB358" s="33">
        <f t="shared" si="85"/>
        <v>1040.5039629151784</v>
      </c>
      <c r="AC358" s="33">
        <f t="shared" si="85"/>
        <v>68.493975168076503</v>
      </c>
      <c r="AD358" s="33">
        <f t="shared" si="85"/>
        <v>3802.9102110721824</v>
      </c>
      <c r="AE358" s="33">
        <f t="shared" si="85"/>
        <v>219.33278048955239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43.027310439290702</v>
      </c>
      <c r="D359" s="33">
        <f t="shared" si="86"/>
        <v>38.747310231205844</v>
      </c>
      <c r="E359" s="33">
        <f t="shared" si="86"/>
        <v>22.88976998222029</v>
      </c>
      <c r="F359" s="33">
        <f t="shared" si="86"/>
        <v>31.260029058555769</v>
      </c>
      <c r="G359" s="33">
        <f t="shared" si="86"/>
        <v>45.993254677994571</v>
      </c>
      <c r="H359" s="33">
        <f t="shared" si="86"/>
        <v>66.803398932352906</v>
      </c>
      <c r="I359" s="33">
        <f t="shared" si="86"/>
        <v>117.59773698781409</v>
      </c>
      <c r="J359" s="33">
        <f t="shared" si="86"/>
        <v>927.49373632868196</v>
      </c>
      <c r="K359" s="33">
        <f t="shared" si="86"/>
        <v>60.008285768303246</v>
      </c>
      <c r="L359" s="33">
        <f t="shared" si="86"/>
        <v>602.11812985826555</v>
      </c>
      <c r="M359" s="33">
        <f t="shared" si="86"/>
        <v>17.979828587390156</v>
      </c>
      <c r="N359" s="33">
        <f t="shared" si="86"/>
        <v>13.699089336335243</v>
      </c>
      <c r="O359" s="33">
        <f t="shared" si="86"/>
        <v>92.995171696389576</v>
      </c>
      <c r="P359" s="33">
        <f t="shared" si="86"/>
        <v>72.690271487131895</v>
      </c>
      <c r="Q359" s="33">
        <f t="shared" si="86"/>
        <v>29.537377241003746</v>
      </c>
      <c r="R359" s="33">
        <f t="shared" si="86"/>
        <v>261.20165043569523</v>
      </c>
      <c r="S359" s="33">
        <f t="shared" si="86"/>
        <v>59.197031993479825</v>
      </c>
      <c r="T359" s="33">
        <f t="shared" si="86"/>
        <v>2949.1478415633442</v>
      </c>
      <c r="U359" s="33">
        <f t="shared" si="86"/>
        <v>146.99399327973916</v>
      </c>
      <c r="V359" s="33">
        <f t="shared" si="86"/>
        <v>92.843191274206475</v>
      </c>
      <c r="W359" s="33">
        <f t="shared" si="86"/>
        <v>2026.9018178853562</v>
      </c>
      <c r="X359" s="33">
        <f t="shared" si="86"/>
        <v>71.770713085654648</v>
      </c>
      <c r="Y359" s="33">
        <f t="shared" si="86"/>
        <v>1516.5052047252884</v>
      </c>
      <c r="Z359" s="33">
        <f t="shared" si="86"/>
        <v>52.857726362391688</v>
      </c>
      <c r="AA359" s="33">
        <f t="shared" si="86"/>
        <v>162.75307742702816</v>
      </c>
      <c r="AB359" s="33">
        <f t="shared" si="86"/>
        <v>1039.5717885948015</v>
      </c>
      <c r="AC359" s="33">
        <f t="shared" si="86"/>
        <v>67.948394263296677</v>
      </c>
      <c r="AD359" s="33">
        <f t="shared" si="86"/>
        <v>3801.4054946475435</v>
      </c>
      <c r="AE359" s="33">
        <f t="shared" si="86"/>
        <v>218.38796176141577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15.383719621920937</v>
      </c>
      <c r="D360" s="94">
        <f>+'CO2'!D360+'abs CO2'!D360+'CH4'!D360*PCG!$C$5+N2O!D360*PCG!$C$6+HFC!D360+PFC!D360+'SF6'!D360</f>
        <v>6.7022562072172871</v>
      </c>
      <c r="E360" s="94">
        <f>+'CO2'!E360+'abs CO2'!E360+'CH4'!E360*PCG!$C$5+N2O!E360*PCG!$C$6+HFC!E360+PFC!E360+'SF6'!E360</f>
        <v>0.44993803796996146</v>
      </c>
      <c r="F360" s="94">
        <f>+'CO2'!F360+'abs CO2'!F360+'CH4'!F360*PCG!$C$5+N2O!F360*PCG!$C$6+HFC!F360+PFC!F360+'SF6'!F360</f>
        <v>7.7919905303930896</v>
      </c>
      <c r="G360" s="94">
        <f>+'CO2'!G360+'abs CO2'!G360+'CH4'!G360*PCG!$C$5+N2O!G360*PCG!$C$6+HFC!G360+PFC!G360+'SF6'!G360</f>
        <v>14.273178915486405</v>
      </c>
      <c r="H360" s="94">
        <f>+'CO2'!H360+'abs CO2'!H360+'CH4'!H360*PCG!$C$5+N2O!H360*PCG!$C$6+HFC!H360+PFC!H360+'SF6'!H360</f>
        <v>5.1001646962953426</v>
      </c>
      <c r="I360" s="94">
        <f>+'CO2'!I360+'abs CO2'!I360+'CH4'!I360*PCG!$C$5+N2O!I360*PCG!$C$6+HFC!I360+PFC!I360+'SF6'!I360</f>
        <v>10.465610779139453</v>
      </c>
      <c r="J360" s="94">
        <f>+'CO2'!J360+'abs CO2'!J360+'CH4'!J360*PCG!$C$5+N2O!J360*PCG!$C$6+HFC!J360+PFC!J360+'SF6'!J360</f>
        <v>50.936627015269906</v>
      </c>
      <c r="K360" s="94">
        <f>+'CO2'!K360+'abs CO2'!K360+'CH4'!K360*PCG!$C$5+N2O!K360*PCG!$C$6+HFC!K360+PFC!K360+'SF6'!K360</f>
        <v>6.5306035453327933</v>
      </c>
      <c r="L360" s="94">
        <f>+'CO2'!L360+'abs CO2'!L360+'CH4'!L360*PCG!$C$5+N2O!L360*PCG!$C$6+HFC!L360+PFC!L360+'SF6'!L360</f>
        <v>227.10427406690755</v>
      </c>
      <c r="M360" s="94">
        <f>+'CO2'!M360+'abs CO2'!M360+'CH4'!M360*PCG!$C$5+N2O!M360*PCG!$C$6+HFC!M360+PFC!M360+'SF6'!M360</f>
        <v>4.9883303862796886</v>
      </c>
      <c r="N360" s="94">
        <f>+'CO2'!N360+'abs CO2'!N360+'CH4'!N360*PCG!$C$5+N2O!N360*PCG!$C$6+HFC!N360+PFC!N360+'SF6'!N360</f>
        <v>5.2067974104963159</v>
      </c>
      <c r="O360" s="94">
        <f>+'CO2'!O360+'abs CO2'!O360+'CH4'!O360*PCG!$C$5+N2O!O360*PCG!$C$6+HFC!O360+PFC!O360+'SF6'!O360</f>
        <v>30.442339505424272</v>
      </c>
      <c r="P360" s="94">
        <f>+'CO2'!P360+'abs CO2'!P360+'CH4'!P360*PCG!$C$5+N2O!P360*PCG!$C$6+HFC!P360+PFC!P360+'SF6'!P360</f>
        <v>33.534688217252501</v>
      </c>
      <c r="Q360" s="94">
        <f>+'CO2'!Q360+'abs CO2'!Q360+'CH4'!Q360*PCG!$C$5+N2O!Q360*PCG!$C$6+HFC!Q360+PFC!Q360+'SF6'!Q360</f>
        <v>3.8309753175130239</v>
      </c>
      <c r="R360" s="94">
        <f>+'CO2'!R360+'abs CO2'!R360+'CH4'!R360*PCG!$C$5+N2O!R360*PCG!$C$6+HFC!R360+PFC!R360+'SF6'!R360</f>
        <v>72.270972249186642</v>
      </c>
      <c r="S360" s="94">
        <f>+'CO2'!S360+'abs CO2'!S360+'CH4'!S360*PCG!$C$5+N2O!S360*PCG!$C$6+HFC!S360+PFC!S360+'SF6'!S360</f>
        <v>23.321354835125117</v>
      </c>
      <c r="T360" s="94">
        <f>+'CO2'!T360+'abs CO2'!T360+'CH4'!T360*PCG!$C$5+N2O!T360*PCG!$C$6+HFC!T360+PFC!T360+'SF6'!T360</f>
        <v>51.859910272375899</v>
      </c>
      <c r="U360" s="94">
        <f>+'CO2'!U360+'abs CO2'!U360+'CH4'!U360*PCG!$C$5+N2O!U360*PCG!$C$6+HFC!U360+PFC!U360+'SF6'!U360</f>
        <v>22.543716260830209</v>
      </c>
      <c r="V360" s="94">
        <f>+'CO2'!V360+'abs CO2'!V360+'CH4'!V360*PCG!$C$5+N2O!V360*PCG!$C$6+HFC!V360+PFC!V360+'SF6'!V360</f>
        <v>15.456541963326478</v>
      </c>
      <c r="W360" s="94">
        <f>+'CO2'!W360+'abs CO2'!W360+'CH4'!W360*PCG!$C$5+N2O!W360*PCG!$C$6+HFC!W360+PFC!W360+'SF6'!W360</f>
        <v>274.01226512370647</v>
      </c>
      <c r="X360" s="94">
        <f>+'CO2'!X360+'abs CO2'!X360+'CH4'!X360*PCG!$C$5+N2O!X360*PCG!$C$6+HFC!X360+PFC!X360+'SF6'!X360</f>
        <v>11.859638457474128</v>
      </c>
      <c r="Y360" s="94">
        <f>+'CO2'!Y360+'abs CO2'!Y360+'CH4'!Y360*PCG!$C$5+N2O!Y360*PCG!$C$6+HFC!Y360+PFC!Y360+'SF6'!Y360</f>
        <v>89.108537901311095</v>
      </c>
      <c r="Z360" s="94">
        <f>+'CO2'!Z360+'abs CO2'!Z360+'CH4'!Z360*PCG!$C$5+N2O!Z360*PCG!$C$6+HFC!Z360+PFC!Z360+'SF6'!Z360</f>
        <v>21.373357202526844</v>
      </c>
      <c r="AA360" s="94">
        <f>+'CO2'!AA360+'abs CO2'!AA360+'CH4'!AA360*PCG!$C$5+N2O!AA360*PCG!$C$6+HFC!AA360+PFC!AA360+'SF6'!AA360</f>
        <v>7.9694127901891081</v>
      </c>
      <c r="AB360" s="94">
        <f>+'CO2'!AB360+'abs CO2'!AB360+'CH4'!AB360*PCG!$C$5+N2O!AB360*PCG!$C$6+HFC!AB360+PFC!AB360+'SF6'!AB360</f>
        <v>576.99648222914993</v>
      </c>
      <c r="AC360" s="94">
        <f>+'CO2'!AC360+'abs CO2'!AC360+'CH4'!AC360*PCG!$C$5+N2O!AC360*PCG!$C$6+HFC!AC360+PFC!AC360+'SF6'!AC360</f>
        <v>14.615227904846163</v>
      </c>
      <c r="AD360" s="94">
        <f>+'CO2'!AD360+'abs CO2'!AD360+'CH4'!AD360*PCG!$C$5+N2O!AD360*PCG!$C$6+HFC!AD360+PFC!AD360+'SF6'!AD360</f>
        <v>888.15878731505961</v>
      </c>
      <c r="AE360" s="94">
        <f>+'CO2'!AE360+'abs CO2'!AE360+'CH4'!AE360*PCG!$C$5+N2O!AE360*PCG!$C$6+HFC!AE360+PFC!AE360+'SF6'!AE360</f>
        <v>17.217282146596212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27.643590817369763</v>
      </c>
      <c r="D361" s="94">
        <f>+'CO2'!D361+'abs CO2'!D361+'CH4'!D361*PCG!$C$5+N2O!D361*PCG!$C$6+HFC!D361+PFC!D361+'SF6'!D361</f>
        <v>32.045054023988556</v>
      </c>
      <c r="E361" s="94">
        <f>+'CO2'!E361+'abs CO2'!E361+'CH4'!E361*PCG!$C$5+N2O!E361*PCG!$C$6+HFC!E361+PFC!E361+'SF6'!E361</f>
        <v>22.439831944250329</v>
      </c>
      <c r="F361" s="94">
        <f>+'CO2'!F361+'abs CO2'!F361+'CH4'!F361*PCG!$C$5+N2O!F361*PCG!$C$6+HFC!F361+PFC!F361+'SF6'!F361</f>
        <v>23.46803852816268</v>
      </c>
      <c r="G361" s="94">
        <f>+'CO2'!G361+'abs CO2'!G361+'CH4'!G361*PCG!$C$5+N2O!G361*PCG!$C$6+HFC!G361+PFC!G361+'SF6'!G361</f>
        <v>31.720075762508163</v>
      </c>
      <c r="H361" s="94">
        <f>+'CO2'!H361+'abs CO2'!H361+'CH4'!H361*PCG!$C$5+N2O!H361*PCG!$C$6+HFC!H361+PFC!H361+'SF6'!H361</f>
        <v>61.703234236057561</v>
      </c>
      <c r="I361" s="94">
        <f>+'CO2'!I361+'abs CO2'!I361+'CH4'!I361*PCG!$C$5+N2O!I361*PCG!$C$6+HFC!I361+PFC!I361+'SF6'!I361</f>
        <v>107.13212620867463</v>
      </c>
      <c r="J361" s="94">
        <f>+'CO2'!J361+'abs CO2'!J361+'CH4'!J361*PCG!$C$5+N2O!J361*PCG!$C$6+HFC!J361+PFC!J361+'SF6'!J361</f>
        <v>876.55710931341207</v>
      </c>
      <c r="K361" s="94">
        <f>+'CO2'!K361+'abs CO2'!K361+'CH4'!K361*PCG!$C$5+N2O!K361*PCG!$C$6+HFC!K361+PFC!K361+'SF6'!K361</f>
        <v>53.477682222970451</v>
      </c>
      <c r="L361" s="94">
        <f>+'CO2'!L361+'abs CO2'!L361+'CH4'!L361*PCG!$C$5+N2O!L361*PCG!$C$6+HFC!L361+PFC!L361+'SF6'!L361</f>
        <v>375.01385579135803</v>
      </c>
      <c r="M361" s="94">
        <f>+'CO2'!M361+'abs CO2'!M361+'CH4'!M361*PCG!$C$5+N2O!M361*PCG!$C$6+HFC!M361+PFC!M361+'SF6'!M361</f>
        <v>12.991498201110467</v>
      </c>
      <c r="N361" s="94">
        <f>+'CO2'!N361+'abs CO2'!N361+'CH4'!N361*PCG!$C$5+N2O!N361*PCG!$C$6+HFC!N361+PFC!N361+'SF6'!N361</f>
        <v>8.4922919258389271</v>
      </c>
      <c r="O361" s="94">
        <f>+'CO2'!O361+'abs CO2'!O361+'CH4'!O361*PCG!$C$5+N2O!O361*PCG!$C$6+HFC!O361+PFC!O361+'SF6'!O361</f>
        <v>62.552832190965312</v>
      </c>
      <c r="P361" s="94">
        <f>+'CO2'!P361+'abs CO2'!P361+'CH4'!P361*PCG!$C$5+N2O!P361*PCG!$C$6+HFC!P361+PFC!P361+'SF6'!P361</f>
        <v>39.155583269879386</v>
      </c>
      <c r="Q361" s="94">
        <f>+'CO2'!Q361+'abs CO2'!Q361+'CH4'!Q361*PCG!$C$5+N2O!Q361*PCG!$C$6+HFC!Q361+PFC!Q361+'SF6'!Q361</f>
        <v>25.706401923490724</v>
      </c>
      <c r="R361" s="94">
        <f>+'CO2'!R361+'abs CO2'!R361+'CH4'!R361*PCG!$C$5+N2O!R361*PCG!$C$6+HFC!R361+PFC!R361+'SF6'!R361</f>
        <v>188.9306781865086</v>
      </c>
      <c r="S361" s="94">
        <f>+'CO2'!S361+'abs CO2'!S361+'CH4'!S361*PCG!$C$5+N2O!S361*PCG!$C$6+HFC!S361+PFC!S361+'SF6'!S361</f>
        <v>35.875677158354705</v>
      </c>
      <c r="T361" s="94">
        <f>+'CO2'!T361+'abs CO2'!T361+'CH4'!T361*PCG!$C$5+N2O!T361*PCG!$C$6+HFC!T361+PFC!T361+'SF6'!T361</f>
        <v>2897.2879312909681</v>
      </c>
      <c r="U361" s="94">
        <f>+'CO2'!U361+'abs CO2'!U361+'CH4'!U361*PCG!$C$5+N2O!U361*PCG!$C$6+HFC!U361+PFC!U361+'SF6'!U361</f>
        <v>124.45027701890895</v>
      </c>
      <c r="V361" s="94">
        <f>+'CO2'!V361+'abs CO2'!V361+'CH4'!V361*PCG!$C$5+N2O!V361*PCG!$C$6+HFC!V361+PFC!V361+'SF6'!V361</f>
        <v>77.386649310880003</v>
      </c>
      <c r="W361" s="94">
        <f>+'CO2'!W361+'abs CO2'!W361+'CH4'!W361*PCG!$C$5+N2O!W361*PCG!$C$6+HFC!W361+PFC!W361+'SF6'!W361</f>
        <v>1752.8895527616496</v>
      </c>
      <c r="X361" s="94">
        <f>+'CO2'!X361+'abs CO2'!X361+'CH4'!X361*PCG!$C$5+N2O!X361*PCG!$C$6+HFC!X361+PFC!X361+'SF6'!X361</f>
        <v>59.911074628180522</v>
      </c>
      <c r="Y361" s="94">
        <f>+'CO2'!Y361+'abs CO2'!Y361+'CH4'!Y361*PCG!$C$5+N2O!Y361*PCG!$C$6+HFC!Y361+PFC!Y361+'SF6'!Y361</f>
        <v>1427.3966668239773</v>
      </c>
      <c r="Z361" s="94">
        <f>+'CO2'!Z361+'abs CO2'!Z361+'CH4'!Z361*PCG!$C$5+N2O!Z361*PCG!$C$6+HFC!Z361+PFC!Z361+'SF6'!Z361</f>
        <v>31.484369159864844</v>
      </c>
      <c r="AA361" s="94">
        <f>+'CO2'!AA361+'abs CO2'!AA361+'CH4'!AA361*PCG!$C$5+N2O!AA361*PCG!$C$6+HFC!AA361+PFC!AA361+'SF6'!AA361</f>
        <v>154.78366463683906</v>
      </c>
      <c r="AB361" s="94">
        <f>+'CO2'!AB361+'abs CO2'!AB361+'CH4'!AB361*PCG!$C$5+N2O!AB361*PCG!$C$6+HFC!AB361+PFC!AB361+'SF6'!AB361</f>
        <v>462.5753063656515</v>
      </c>
      <c r="AC361" s="94">
        <f>+'CO2'!AC361+'abs CO2'!AC361+'CH4'!AC361*PCG!$C$5+N2O!AC361*PCG!$C$6+HFC!AC361+PFC!AC361+'SF6'!AC361</f>
        <v>53.333166358450512</v>
      </c>
      <c r="AD361" s="94">
        <f>+'CO2'!AD361+'abs CO2'!AD361+'CH4'!AD361*PCG!$C$5+N2O!AD361*PCG!$C$6+HFC!AD361+PFC!AD361+'SF6'!AD361</f>
        <v>2913.2467073324838</v>
      </c>
      <c r="AE361" s="94">
        <f>+'CO2'!AE361+'abs CO2'!AE361+'CH4'!AE361*PCG!$C$5+N2O!AE361*PCG!$C$6+HFC!AE361+PFC!AE361+'SF6'!AE361</f>
        <v>201.17067961481956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1.3206489099374701</v>
      </c>
      <c r="D362" s="94">
        <f>+'CO2'!D362+'abs CO2'!D362+'CH4'!D362*PCG!$C$5+N2O!D362*PCG!$C$6+HFC!D362+PFC!D362+'SF6'!D362</f>
        <v>1.0671556422243649</v>
      </c>
      <c r="E362" s="94">
        <f>+'CO2'!E362+'abs CO2'!E362+'CH4'!E362*PCG!$C$5+N2O!E362*PCG!$C$6+HFC!E362+PFC!E362+'SF6'!E362</f>
        <v>8.1216289655654972E-2</v>
      </c>
      <c r="F362" s="94">
        <f>+'CO2'!F362+'abs CO2'!F362+'CH4'!F362*PCG!$C$5+N2O!F362*PCG!$C$6+HFC!F362+PFC!F362+'SF6'!F362</f>
        <v>0.50136349309604722</v>
      </c>
      <c r="G362" s="94">
        <f>+'CO2'!G362+'abs CO2'!G362+'CH4'!G362*PCG!$C$5+N2O!G362*PCG!$C$6+HFC!G362+PFC!G362+'SF6'!G362</f>
        <v>0.50832302664671225</v>
      </c>
      <c r="H362" s="94">
        <f>+'CO2'!H362+'abs CO2'!H362+'CH4'!H362*PCG!$C$5+N2O!H362*PCG!$C$6+HFC!H362+PFC!H362+'SF6'!H362</f>
        <v>0.54435939358001639</v>
      </c>
      <c r="I362" s="94">
        <f>+'CO2'!I362+'abs CO2'!I362+'CH4'!I362*PCG!$C$5+N2O!I362*PCG!$C$6+HFC!I362+PFC!I362+'SF6'!I362</f>
        <v>0.29344131626739162</v>
      </c>
      <c r="J362" s="94">
        <f>+'CO2'!J362+'abs CO2'!J362+'CH4'!J362*PCG!$C$5+N2O!J362*PCG!$C$6+HFC!J362+PFC!J362+'SF6'!J362</f>
        <v>1.2708238652902017</v>
      </c>
      <c r="K362" s="94">
        <f>+'CO2'!K362+'abs CO2'!K362+'CH4'!K362*PCG!$C$5+N2O!K362*PCG!$C$6+HFC!K362+PFC!K362+'SF6'!K362</f>
        <v>0.39129855148564441</v>
      </c>
      <c r="L362" s="94">
        <f>+'CO2'!L362+'abs CO2'!L362+'CH4'!L362*PCG!$C$5+N2O!L362*PCG!$C$6+HFC!L362+PFC!L362+'SF6'!L362</f>
        <v>2.7595609942159847</v>
      </c>
      <c r="M362" s="94">
        <f>+'CO2'!M362+'abs CO2'!M362+'CH4'!M362*PCG!$C$5+N2O!M362*PCG!$C$6+HFC!M362+PFC!M362+'SF6'!M362</f>
        <v>0.14048938329676891</v>
      </c>
      <c r="N362" s="94">
        <f>+'CO2'!N362+'abs CO2'!N362+'CH4'!N362*PCG!$C$5+N2O!N362*PCG!$C$6+HFC!N362+PFC!N362+'SF6'!N362</f>
        <v>0.65745588844668079</v>
      </c>
      <c r="O362" s="94">
        <f>+'CO2'!O362+'abs CO2'!O362+'CH4'!O362*PCG!$C$5+N2O!O362*PCG!$C$6+HFC!O362+PFC!O362+'SF6'!O362</f>
        <v>3.4591978494755979</v>
      </c>
      <c r="P362" s="94">
        <f>+'CO2'!P362+'abs CO2'!P362+'CH4'!P362*PCG!$C$5+N2O!P362*PCG!$C$6+HFC!P362+PFC!P362+'SF6'!P362</f>
        <v>0.68945947786583806</v>
      </c>
      <c r="Q362" s="94">
        <f>+'CO2'!Q362+'abs CO2'!Q362+'CH4'!Q362*PCG!$C$5+N2O!Q362*PCG!$C$6+HFC!Q362+PFC!Q362+'SF6'!Q362</f>
        <v>0.8049928715907716</v>
      </c>
      <c r="R362" s="94">
        <f>+'CO2'!R362+'abs CO2'!R362+'CH4'!R362*PCG!$C$5+N2O!R362*PCG!$C$6+HFC!R362+PFC!R362+'SF6'!R362</f>
        <v>1.6624821331746253</v>
      </c>
      <c r="S362" s="94">
        <f>+'CO2'!S362+'abs CO2'!S362+'CH4'!S362*PCG!$C$5+N2O!S362*PCG!$C$6+HFC!S362+PFC!S362+'SF6'!S362</f>
        <v>0.1301455778686767</v>
      </c>
      <c r="T362" s="94">
        <f>+'CO2'!T362+'abs CO2'!T362+'CH4'!T362*PCG!$C$5+N2O!T362*PCG!$C$6+HFC!T362+PFC!T362+'SF6'!T362</f>
        <v>1.1576280708277669</v>
      </c>
      <c r="U362" s="94">
        <f>+'CO2'!U362+'abs CO2'!U362+'CH4'!U362*PCG!$C$5+N2O!U362*PCG!$C$6+HFC!U362+PFC!U362+'SF6'!U362</f>
        <v>3.0641076837180949</v>
      </c>
      <c r="V362" s="94">
        <f>+'CO2'!V362+'abs CO2'!V362+'CH4'!V362*PCG!$C$5+N2O!V362*PCG!$C$6+HFC!V362+PFC!V362+'SF6'!V362</f>
        <v>3.4058124511728707</v>
      </c>
      <c r="W362" s="94">
        <f>+'CO2'!W362+'abs CO2'!W362+'CH4'!W362*PCG!$C$5+N2O!W362*PCG!$C$6+HFC!W362+PFC!W362+'SF6'!W362</f>
        <v>0.57426228701907167</v>
      </c>
      <c r="X362" s="94">
        <f>+'CO2'!X362+'abs CO2'!X362+'CH4'!X362*PCG!$C$5+N2O!X362*PCG!$C$6+HFC!X362+PFC!X362+'SF6'!X362</f>
        <v>0.2951686539378553</v>
      </c>
      <c r="Y362" s="94">
        <f>+'CO2'!Y362+'abs CO2'!Y362+'CH4'!Y362*PCG!$C$5+N2O!Y362*PCG!$C$6+HFC!Y362+PFC!Y362+'SF6'!Y362</f>
        <v>0.7498398780601343</v>
      </c>
      <c r="Z362" s="94">
        <f>+'CO2'!Z362+'abs CO2'!Z362+'CH4'!Z362*PCG!$C$5+N2O!Z362*PCG!$C$6+HFC!Z362+PFC!Z362+'SF6'!Z362</f>
        <v>0.38903249385856342</v>
      </c>
      <c r="AA362" s="94">
        <f>+'CO2'!AA362+'abs CO2'!AA362+'CH4'!AA362*PCG!$C$5+N2O!AA362*PCG!$C$6+HFC!AA362+PFC!AA362+'SF6'!AA362</f>
        <v>1.081485154736691</v>
      </c>
      <c r="AB362" s="94">
        <f>+'CO2'!AB362+'abs CO2'!AB362+'CH4'!AB362*PCG!$C$5+N2O!AB362*PCG!$C$6+HFC!AB362+PFC!AB362+'SF6'!AB362</f>
        <v>0.93217432037678727</v>
      </c>
      <c r="AC362" s="94">
        <f>+'CO2'!AC362+'abs CO2'!AC362+'CH4'!AC362*PCG!$C$5+N2O!AC362*PCG!$C$6+HFC!AC362+PFC!AC362+'SF6'!AC362</f>
        <v>0.54558090477982146</v>
      </c>
      <c r="AD362" s="94">
        <f>+'CO2'!AD362+'abs CO2'!AD362+'CH4'!AD362*PCG!$C$5+N2O!AD362*PCG!$C$6+HFC!AD362+PFC!AD362+'SF6'!AD362</f>
        <v>1.5047164246389912</v>
      </c>
      <c r="AE362" s="94">
        <f>+'CO2'!AE362+'abs CO2'!AE362+'CH4'!AE362*PCG!$C$5+N2O!AE362*PCG!$C$6+HFC!AE362+PFC!AE362+'SF6'!AE362</f>
        <v>0.94481872813663326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13.314833893138477</v>
      </c>
      <c r="D363" s="94">
        <f>+'CO2'!D363+'abs CO2'!D363+'CH4'!D363*PCG!$C$5+N2O!D363*PCG!$C$6+HFC!D363+PFC!D363+'SF6'!D363</f>
        <v>16.720885199522996</v>
      </c>
      <c r="E363" s="94">
        <f>+'CO2'!E363+'abs CO2'!E363+'CH4'!E363*PCG!$C$5+N2O!E363*PCG!$C$6+HFC!E363+PFC!E363+'SF6'!E363</f>
        <v>11.511245547714438</v>
      </c>
      <c r="F363" s="94">
        <f>+'CO2'!F363+'abs CO2'!F363+'CH4'!F363*PCG!$C$5+N2O!F363*PCG!$C$6+HFC!F363+PFC!F363+'SF6'!F363</f>
        <v>11.712370932177985</v>
      </c>
      <c r="G363" s="94">
        <f>+'CO2'!G363+'abs CO2'!G363+'CH4'!G363*PCG!$C$5+N2O!G363*PCG!$C$6+HFC!G363+PFC!G363+'SF6'!G363</f>
        <v>5.4411731986566378</v>
      </c>
      <c r="H363" s="94">
        <f>+'CO2'!H363+'abs CO2'!H363+'CH4'!H363*PCG!$C$5+N2O!H363*PCG!$C$6+HFC!H363+PFC!H363+'SF6'!H363</f>
        <v>5.7469955840655995</v>
      </c>
      <c r="I363" s="94">
        <f>+'CO2'!I363+'abs CO2'!I363+'CH4'!I363*PCG!$C$5+N2O!I363*PCG!$C$6+HFC!I363+PFC!I363+'SF6'!I363</f>
        <v>5.4196772451225623</v>
      </c>
      <c r="J363" s="94">
        <f>+'CO2'!J363+'abs CO2'!J363+'CH4'!J363*PCG!$C$5+N2O!J363*PCG!$C$6+HFC!J363+PFC!J363+'SF6'!J363</f>
        <v>2.3972554624879079</v>
      </c>
      <c r="K363" s="94">
        <f>+'CO2'!K363+'abs CO2'!K363+'CH4'!K363*PCG!$C$5+N2O!K363*PCG!$C$6+HFC!K363+PFC!K363+'SF6'!K363</f>
        <v>8.0452421679005468</v>
      </c>
      <c r="L363" s="94">
        <f>+'CO2'!L363+'abs CO2'!L363+'CH4'!L363*PCG!$C$5+N2O!L363*PCG!$C$6+HFC!L363+PFC!L363+'SF6'!L363</f>
        <v>2.9600179323550861</v>
      </c>
      <c r="M363" s="94">
        <f>+'CO2'!M363+'abs CO2'!M363+'CH4'!M363*PCG!$C$5+N2O!M363*PCG!$C$6+HFC!M363+PFC!M363+'SF6'!M363</f>
        <v>4.8702602142825153</v>
      </c>
      <c r="N363" s="94">
        <f>+'CO2'!N363+'abs CO2'!N363+'CH4'!N363*PCG!$C$5+N2O!N363*PCG!$C$6+HFC!N363+PFC!N363+'SF6'!N363</f>
        <v>5.1837550177126328</v>
      </c>
      <c r="O363" s="94">
        <f>+'CO2'!O363+'abs CO2'!O363+'CH4'!O363*PCG!$C$5+N2O!O363*PCG!$C$6+HFC!O363+PFC!O363+'SF6'!O363</f>
        <v>1.7139023482439346</v>
      </c>
      <c r="P363" s="94">
        <f>+'CO2'!P363+'abs CO2'!P363+'CH4'!P363*PCG!$C$5+N2O!P363*PCG!$C$6+HFC!P363+PFC!P363+'SF6'!P363</f>
        <v>2.5035828950387016</v>
      </c>
      <c r="Q363" s="94">
        <f>+'CO2'!Q363+'abs CO2'!Q363+'CH4'!Q363*PCG!$C$5+N2O!Q363*PCG!$C$6+HFC!Q363+PFC!Q363+'SF6'!Q363</f>
        <v>4.0335774617495765</v>
      </c>
      <c r="R363" s="94">
        <f>+'CO2'!R363+'abs CO2'!R363+'CH4'!R363*PCG!$C$5+N2O!R363*PCG!$C$6+HFC!R363+PFC!R363+'SF6'!R363</f>
        <v>4.8473160688868742</v>
      </c>
      <c r="S363" s="94">
        <f>+'CO2'!S363+'abs CO2'!S363+'CH4'!S363*PCG!$C$5+N2O!S363*PCG!$C$6+HFC!S363+PFC!S363+'SF6'!S363</f>
        <v>5.4679159546501293</v>
      </c>
      <c r="T363" s="94">
        <f>+'CO2'!T363+'abs CO2'!T363+'CH4'!T363*PCG!$C$5+N2O!T363*PCG!$C$6+HFC!T363+PFC!T363+'SF6'!T363</f>
        <v>8.763576008354665</v>
      </c>
      <c r="U363" s="94">
        <f>+'CO2'!U363+'abs CO2'!U363+'CH4'!U363*PCG!$C$5+N2O!U363*PCG!$C$6+HFC!U363+PFC!U363+'SF6'!U363</f>
        <v>6.8241728994513586</v>
      </c>
      <c r="V363" s="94">
        <f>+'CO2'!V363+'abs CO2'!V363+'CH4'!V363*PCG!$C$5+N2O!V363*PCG!$C$6+HFC!V363+PFC!V363+'SF6'!V363</f>
        <v>3.0573806546617375</v>
      </c>
      <c r="W363" s="94">
        <f>+'CO2'!W363+'abs CO2'!W363+'CH4'!W363*PCG!$C$5+N2O!W363*PCG!$C$6+HFC!W363+PFC!W363+'SF6'!W363</f>
        <v>8.8982008911955077</v>
      </c>
      <c r="X363" s="94">
        <f>+'CO2'!X363+'abs CO2'!X363+'CH4'!X363*PCG!$C$5+N2O!X363*PCG!$C$6+HFC!X363+PFC!X363+'SF6'!X363</f>
        <v>2.4780936960552409</v>
      </c>
      <c r="Y363" s="94">
        <f>+'CO2'!Y363+'abs CO2'!Y363+'CH4'!Y363*PCG!$C$5+N2O!Y363*PCG!$C$6+HFC!Y363+PFC!Y363+'SF6'!Y363</f>
        <v>1.1125700431621528</v>
      </c>
      <c r="Z363" s="94">
        <f>+'CO2'!Z363+'abs CO2'!Z363+'CH4'!Z363*PCG!$C$5+N2O!Z363*PCG!$C$6+HFC!Z363+PFC!Z363+'SF6'!Z363</f>
        <v>1.9287049479875402</v>
      </c>
      <c r="AA363" s="94">
        <f>+'CO2'!AA363+'abs CO2'!AA363+'CH4'!AA363*PCG!$C$5+N2O!AA363*PCG!$C$6+HFC!AA363+PFC!AA363+'SF6'!AA363</f>
        <v>2.5574730894656588</v>
      </c>
      <c r="AB363" s="94">
        <f>+'CO2'!AB363+'abs CO2'!AB363+'CH4'!AB363*PCG!$C$5+N2O!AB363*PCG!$C$6+HFC!AB363+PFC!AB363+'SF6'!AB363</f>
        <v>3.7257909349764913</v>
      </c>
      <c r="AC363" s="94">
        <f>+'CO2'!AC363+'abs CO2'!AC363+'CH4'!AC363*PCG!$C$5+N2O!AC363*PCG!$C$6+HFC!AC363+PFC!AC363+'SF6'!AC363</f>
        <v>3.8354695142214803</v>
      </c>
      <c r="AD363" s="94">
        <f>+'CO2'!AD363+'abs CO2'!AD363+'CH4'!AD363*PCG!$C$5+N2O!AD363*PCG!$C$6+HFC!AD363+PFC!AD363+'SF6'!AD363</f>
        <v>15.071616075349613</v>
      </c>
      <c r="AE363" s="94">
        <f>+'CO2'!AE363+'abs CO2'!AE363+'CH4'!AE363*PCG!$C$5+N2O!AE363*PCG!$C$6+HFC!AE363+PFC!AE363+'SF6'!AE363</f>
        <v>7.9437052247010094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-602.15105294888576</v>
      </c>
      <c r="D364" s="33">
        <f t="shared" si="87"/>
        <v>-636.99048203342898</v>
      </c>
      <c r="E364" s="33">
        <f t="shared" si="87"/>
        <v>-666.28254196888486</v>
      </c>
      <c r="F364" s="33">
        <f t="shared" si="87"/>
        <v>-688.95332230735619</v>
      </c>
      <c r="G364" s="33">
        <f t="shared" si="87"/>
        <v>-659.43637241490114</v>
      </c>
      <c r="H364" s="33">
        <f t="shared" si="87"/>
        <v>-652.76078591600742</v>
      </c>
      <c r="I364" s="33">
        <f t="shared" si="87"/>
        <v>-574.13576960784542</v>
      </c>
      <c r="J364" s="33">
        <f t="shared" si="87"/>
        <v>-477.60846622514532</v>
      </c>
      <c r="K364" s="33">
        <f t="shared" si="87"/>
        <v>-427.19567518969393</v>
      </c>
      <c r="L364" s="33">
        <f t="shared" si="87"/>
        <v>-392.46931964504148</v>
      </c>
      <c r="M364" s="33">
        <f t="shared" si="87"/>
        <v>-322.98151389311295</v>
      </c>
      <c r="N364" s="33">
        <f t="shared" si="87"/>
        <v>-299.05902847083297</v>
      </c>
      <c r="O364" s="33">
        <f t="shared" si="87"/>
        <v>-469.80849154477949</v>
      </c>
      <c r="P364" s="33">
        <f t="shared" si="87"/>
        <v>-279.94344161900989</v>
      </c>
      <c r="Q364" s="33">
        <f t="shared" si="87"/>
        <v>-113.60807950699812</v>
      </c>
      <c r="R364" s="33">
        <f t="shared" si="87"/>
        <v>-179.01767085131493</v>
      </c>
      <c r="S364" s="33">
        <f t="shared" si="87"/>
        <v>-283.67492448088126</v>
      </c>
      <c r="T364" s="33">
        <f t="shared" si="87"/>
        <v>-342.44296622676853</v>
      </c>
      <c r="U364" s="33">
        <f t="shared" si="87"/>
        <v>-356.70860491527503</v>
      </c>
      <c r="V364" s="33">
        <f t="shared" si="87"/>
        <v>-388.00981898303547</v>
      </c>
      <c r="W364" s="33">
        <f t="shared" si="87"/>
        <v>-358.19603365322337</v>
      </c>
      <c r="X364" s="33">
        <f t="shared" si="87"/>
        <v>-358.75307492318768</v>
      </c>
      <c r="Y364" s="33">
        <f t="shared" si="87"/>
        <v>-313.54424432732731</v>
      </c>
      <c r="Z364" s="33">
        <f t="shared" si="87"/>
        <v>-328.22188625637887</v>
      </c>
      <c r="AA364" s="33">
        <f t="shared" si="87"/>
        <v>-398.5875394389314</v>
      </c>
      <c r="AB364" s="33">
        <f t="shared" si="87"/>
        <v>-369.43024964980873</v>
      </c>
      <c r="AC364" s="33">
        <f t="shared" si="87"/>
        <v>-420.0479201102425</v>
      </c>
      <c r="AD364" s="33">
        <f t="shared" si="87"/>
        <v>-433.93583680155155</v>
      </c>
      <c r="AE364" s="33">
        <f t="shared" si="87"/>
        <v>-404.48360007399225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-0.61959063071454568</v>
      </c>
      <c r="D365" s="94">
        <f>+'CO2'!D365+'abs CO2'!D365+'CH4'!D365*PCG!$C$5+N2O!D365*PCG!$C$6+HFC!D365+PFC!D365+'SF6'!D365</f>
        <v>-1.2391812614290914</v>
      </c>
      <c r="E365" s="94">
        <f>+'CO2'!E365+'abs CO2'!E365+'CH4'!E365*PCG!$C$5+N2O!E365*PCG!$C$6+HFC!E365+PFC!E365+'SF6'!E365</f>
        <v>-1.8587718921436358</v>
      </c>
      <c r="F365" s="94">
        <f>+'CO2'!F365+'abs CO2'!F365+'CH4'!F365*PCG!$C$5+N2O!F365*PCG!$C$6+HFC!F365+PFC!F365+'SF6'!F365</f>
        <v>-2.4783625228581827</v>
      </c>
      <c r="G365" s="94">
        <f>+'CO2'!G365+'abs CO2'!G365+'CH4'!G365*PCG!$C$5+N2O!G365*PCG!$C$6+HFC!G365+PFC!G365+'SF6'!G365</f>
        <v>-3.0979531535727274</v>
      </c>
      <c r="H365" s="94">
        <f>+'CO2'!H365+'abs CO2'!H365+'CH4'!H365*PCG!$C$5+N2O!H365*PCG!$C$6+HFC!H365+PFC!H365+'SF6'!H365</f>
        <v>-3.7175437842872716</v>
      </c>
      <c r="I365" s="94">
        <f>+'CO2'!I365+'abs CO2'!I365+'CH4'!I365*PCG!$C$5+N2O!I365*PCG!$C$6+HFC!I365+PFC!I365+'SF6'!I365</f>
        <v>-4.3371344150018185</v>
      </c>
      <c r="J365" s="94">
        <f>+'CO2'!J365+'abs CO2'!J365+'CH4'!J365*PCG!$C$5+N2O!J365*PCG!$C$6+HFC!J365+PFC!J365+'SF6'!J365</f>
        <v>-4.9567250457163654</v>
      </c>
      <c r="K365" s="94">
        <f>+'CO2'!K365+'abs CO2'!K365+'CH4'!K365*PCG!$C$5+N2O!K365*PCG!$C$6+HFC!K365+PFC!K365+'SF6'!K365</f>
        <v>-5.576315676430907</v>
      </c>
      <c r="L365" s="94">
        <f>+'CO2'!L365+'abs CO2'!L365+'CH4'!L365*PCG!$C$5+N2O!L365*PCG!$C$6+HFC!L365+PFC!L365+'SF6'!L365</f>
        <v>-6.1959063071454548</v>
      </c>
      <c r="M365" s="94">
        <f>+'CO2'!M365+'abs CO2'!M365+'CH4'!M365*PCG!$C$5+N2O!M365*PCG!$C$6+HFC!M365+PFC!M365+'SF6'!M365</f>
        <v>-6.8154969378600025</v>
      </c>
      <c r="N365" s="94">
        <f>+'CO2'!N365+'abs CO2'!N365+'CH4'!N365*PCG!$C$5+N2O!N365*PCG!$C$6+HFC!N365+PFC!N365+'SF6'!N365</f>
        <v>-7.4350875685745432</v>
      </c>
      <c r="O365" s="94">
        <f>+'CO2'!O365+'abs CO2'!O365+'CH4'!O365*PCG!$C$5+N2O!O365*PCG!$C$6+HFC!O365+PFC!O365+'SF6'!O365</f>
        <v>-7.8202254897646384</v>
      </c>
      <c r="P365" s="94">
        <f>+'CO2'!P365+'abs CO2'!P365+'CH4'!P365*PCG!$C$5+N2O!P365*PCG!$C$6+HFC!P365+PFC!P365+'SF6'!P365</f>
        <v>-8.2053634109547104</v>
      </c>
      <c r="Q365" s="94">
        <f>+'CO2'!Q365+'abs CO2'!Q365+'CH4'!Q365*PCG!$C$5+N2O!Q365*PCG!$C$6+HFC!Q365+PFC!Q365+'SF6'!Q365</f>
        <v>-8.5905013321447932</v>
      </c>
      <c r="R365" s="94">
        <f>+'CO2'!R365+'abs CO2'!R365+'CH4'!R365*PCG!$C$5+N2O!R365*PCG!$C$6+HFC!R365+PFC!R365+'SF6'!R365</f>
        <v>-8.9756392533348865</v>
      </c>
      <c r="S365" s="94">
        <f>+'CO2'!S365+'abs CO2'!S365+'CH4'!S365*PCG!$C$5+N2O!S365*PCG!$C$6+HFC!S365+PFC!S365+'SF6'!S365</f>
        <v>-9.3607771745249604</v>
      </c>
      <c r="T365" s="94">
        <f>+'CO2'!T365+'abs CO2'!T365+'CH4'!T365*PCG!$C$5+N2O!T365*PCG!$C$6+HFC!T365+PFC!T365+'SF6'!T365</f>
        <v>-9.7459150957150413</v>
      </c>
      <c r="U365" s="94">
        <f>+'CO2'!U365+'abs CO2'!U365+'CH4'!U365*PCG!$C$5+N2O!U365*PCG!$C$6+HFC!U365+PFC!U365+'SF6'!U365</f>
        <v>-9.9421889156606635</v>
      </c>
      <c r="V365" s="94">
        <f>+'CO2'!V365+'abs CO2'!V365+'CH4'!V365*PCG!$C$5+N2O!V365*PCG!$C$6+HFC!V365+PFC!V365+'SF6'!V365</f>
        <v>-10.138462735606286</v>
      </c>
      <c r="W365" s="94">
        <f>+'CO2'!W365+'abs CO2'!W365+'CH4'!W365*PCG!$C$5+N2O!W365*PCG!$C$6+HFC!W365+PFC!W365+'SF6'!W365</f>
        <v>-9.7151459248373691</v>
      </c>
      <c r="X365" s="94">
        <f>+'CO2'!X365+'abs CO2'!X365+'CH4'!X365*PCG!$C$5+N2O!X365*PCG!$C$6+HFC!X365+PFC!X365+'SF6'!X365</f>
        <v>-9.291829114068431</v>
      </c>
      <c r="Y365" s="94">
        <f>+'CO2'!Y365+'abs CO2'!Y365+'CH4'!Y365*PCG!$C$5+N2O!Y365*PCG!$C$6+HFC!Y365+PFC!Y365+'SF6'!Y365</f>
        <v>-8.8685123032995143</v>
      </c>
      <c r="Z365" s="94">
        <f>+'CO2'!Z365+'abs CO2'!Z365+'CH4'!Z365*PCG!$C$5+N2O!Z365*PCG!$C$6+HFC!Z365+PFC!Z365+'SF6'!Z365</f>
        <v>-8.4451954925305852</v>
      </c>
      <c r="AA365" s="94">
        <f>+'CO2'!AA365+'abs CO2'!AA365+'CH4'!AA365*PCG!$C$5+N2O!AA365*PCG!$C$6+HFC!AA365+PFC!AA365+'SF6'!AA365</f>
        <v>-7.8256048618160277</v>
      </c>
      <c r="AB365" s="94">
        <f>+'CO2'!AB365+'abs CO2'!AB365+'CH4'!AB365*PCG!$C$5+N2O!AB365*PCG!$C$6+HFC!AB365+PFC!AB365+'SF6'!AB365</f>
        <v>-7.2060142311014914</v>
      </c>
      <c r="AC365" s="94">
        <f>+'CO2'!AC365+'abs CO2'!AC365+'CH4'!AC365*PCG!$C$5+N2O!AC365*PCG!$C$6+HFC!AC365+PFC!AC365+'SF6'!AC365</f>
        <v>-6.5864236003869454</v>
      </c>
      <c r="AD365" s="94">
        <f>+'CO2'!AD365+'abs CO2'!AD365+'CH4'!AD365*PCG!$C$5+N2O!AD365*PCG!$C$6+HFC!AD365+PFC!AD365+'SF6'!AD365</f>
        <v>-5.9722960673588439</v>
      </c>
      <c r="AE365" s="94">
        <f>+'CO2'!AE365+'abs CO2'!AE365+'CH4'!AE365*PCG!$C$5+N2O!AE365*PCG!$C$6+HFC!AE365+PFC!AE365+'SF6'!AE365</f>
        <v>-5.3581685343307477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-601.53146231817118</v>
      </c>
      <c r="D366" s="94">
        <f>+'CO2'!D366+'abs CO2'!D366+'CH4'!D366*PCG!$C$5+N2O!D366*PCG!$C$6+HFC!D366+PFC!D366+'SF6'!D366</f>
        <v>-635.75130077199992</v>
      </c>
      <c r="E366" s="94">
        <f>+'CO2'!E366+'abs CO2'!E366+'CH4'!E366*PCG!$C$5+N2O!E366*PCG!$C$6+HFC!E366+PFC!E366+'SF6'!E366</f>
        <v>-664.42377007674122</v>
      </c>
      <c r="F366" s="94">
        <f>+'CO2'!F366+'abs CO2'!F366+'CH4'!F366*PCG!$C$5+N2O!F366*PCG!$C$6+HFC!F366+PFC!F366+'SF6'!F366</f>
        <v>-686.47495978449797</v>
      </c>
      <c r="G366" s="94">
        <f>+'CO2'!G366+'abs CO2'!G366+'CH4'!G366*PCG!$C$5+N2O!G366*PCG!$C$6+HFC!G366+PFC!G366+'SF6'!G366</f>
        <v>-656.33841926132845</v>
      </c>
      <c r="H366" s="94">
        <f>+'CO2'!H366+'abs CO2'!H366+'CH4'!H366*PCG!$C$5+N2O!H366*PCG!$C$6+HFC!H366+PFC!H366+'SF6'!H366</f>
        <v>-649.04324213172015</v>
      </c>
      <c r="I366" s="94">
        <f>+'CO2'!I366+'abs CO2'!I366+'CH4'!I366*PCG!$C$5+N2O!I366*PCG!$C$6+HFC!I366+PFC!I366+'SF6'!I366</f>
        <v>-569.79863519284356</v>
      </c>
      <c r="J366" s="94">
        <f>+'CO2'!J366+'abs CO2'!J366+'CH4'!J366*PCG!$C$5+N2O!J366*PCG!$C$6+HFC!J366+PFC!J366+'SF6'!J366</f>
        <v>-472.65174117942894</v>
      </c>
      <c r="K366" s="94">
        <f>+'CO2'!K366+'abs CO2'!K366+'CH4'!K366*PCG!$C$5+N2O!K366*PCG!$C$6+HFC!K366+PFC!K366+'SF6'!K366</f>
        <v>-421.61935951326302</v>
      </c>
      <c r="L366" s="94">
        <f>+'CO2'!L366+'abs CO2'!L366+'CH4'!L366*PCG!$C$5+N2O!L366*PCG!$C$6+HFC!L366+PFC!L366+'SF6'!L366</f>
        <v>-386.27341333789605</v>
      </c>
      <c r="M366" s="94">
        <f>+'CO2'!M366+'abs CO2'!M366+'CH4'!M366*PCG!$C$5+N2O!M366*PCG!$C$6+HFC!M366+PFC!M366+'SF6'!M366</f>
        <v>-316.16601695525293</v>
      </c>
      <c r="N366" s="94">
        <f>+'CO2'!N366+'abs CO2'!N366+'CH4'!N366*PCG!$C$5+N2O!N366*PCG!$C$6+HFC!N366+PFC!N366+'SF6'!N366</f>
        <v>-291.62394090225843</v>
      </c>
      <c r="O366" s="94">
        <f>+'CO2'!O366+'abs CO2'!O366+'CH4'!O366*PCG!$C$5+N2O!O366*PCG!$C$6+HFC!O366+PFC!O366+'SF6'!O366</f>
        <v>-461.98826605501483</v>
      </c>
      <c r="P366" s="94">
        <f>+'CO2'!P366+'abs CO2'!P366+'CH4'!P366*PCG!$C$5+N2O!P366*PCG!$C$6+HFC!P366+PFC!P366+'SF6'!P366</f>
        <v>-271.73807820805519</v>
      </c>
      <c r="Q366" s="94">
        <f>+'CO2'!Q366+'abs CO2'!Q366+'CH4'!Q366*PCG!$C$5+N2O!Q366*PCG!$C$6+HFC!Q366+PFC!Q366+'SF6'!Q366</f>
        <v>-105.01757817485333</v>
      </c>
      <c r="R366" s="94">
        <f>+'CO2'!R366+'abs CO2'!R366+'CH4'!R366*PCG!$C$5+N2O!R366*PCG!$C$6+HFC!R366+PFC!R366+'SF6'!R366</f>
        <v>-170.04203159798004</v>
      </c>
      <c r="S366" s="94">
        <f>+'CO2'!S366+'abs CO2'!S366+'CH4'!S366*PCG!$C$5+N2O!S366*PCG!$C$6+HFC!S366+PFC!S366+'SF6'!S366</f>
        <v>-274.31414730635629</v>
      </c>
      <c r="T366" s="94">
        <f>+'CO2'!T366+'abs CO2'!T366+'CH4'!T366*PCG!$C$5+N2O!T366*PCG!$C$6+HFC!T366+PFC!T366+'SF6'!T366</f>
        <v>-332.69705113105351</v>
      </c>
      <c r="U366" s="94">
        <f>+'CO2'!U366+'abs CO2'!U366+'CH4'!U366*PCG!$C$5+N2O!U366*PCG!$C$6+HFC!U366+PFC!U366+'SF6'!U366</f>
        <v>-346.76641599961437</v>
      </c>
      <c r="V366" s="94">
        <f>+'CO2'!V366+'abs CO2'!V366+'CH4'!V366*PCG!$C$5+N2O!V366*PCG!$C$6+HFC!V366+PFC!V366+'SF6'!V366</f>
        <v>-377.87135624742916</v>
      </c>
      <c r="W366" s="94">
        <f>+'CO2'!W366+'abs CO2'!W366+'CH4'!W366*PCG!$C$5+N2O!W366*PCG!$C$6+HFC!W366+PFC!W366+'SF6'!W366</f>
        <v>-348.48088772838599</v>
      </c>
      <c r="X366" s="94">
        <f>+'CO2'!X366+'abs CO2'!X366+'CH4'!X366*PCG!$C$5+N2O!X366*PCG!$C$6+HFC!X366+PFC!X366+'SF6'!X366</f>
        <v>-349.46124580911925</v>
      </c>
      <c r="Y366" s="94">
        <f>+'CO2'!Y366+'abs CO2'!Y366+'CH4'!Y366*PCG!$C$5+N2O!Y366*PCG!$C$6+HFC!Y366+PFC!Y366+'SF6'!Y366</f>
        <v>-304.67573202402781</v>
      </c>
      <c r="Z366" s="94">
        <f>+'CO2'!Z366+'abs CO2'!Z366+'CH4'!Z366*PCG!$C$5+N2O!Z366*PCG!$C$6+HFC!Z366+PFC!Z366+'SF6'!Z366</f>
        <v>-319.77669076384831</v>
      </c>
      <c r="AA366" s="94">
        <f>+'CO2'!AA366+'abs CO2'!AA366+'CH4'!AA366*PCG!$C$5+N2O!AA366*PCG!$C$6+HFC!AA366+PFC!AA366+'SF6'!AA366</f>
        <v>-390.76193457711537</v>
      </c>
      <c r="AB366" s="94">
        <f>+'CO2'!AB366+'abs CO2'!AB366+'CH4'!AB366*PCG!$C$5+N2O!AB366*PCG!$C$6+HFC!AB366+PFC!AB366+'SF6'!AB366</f>
        <v>-362.22423541870722</v>
      </c>
      <c r="AC366" s="94">
        <f>+'CO2'!AC366+'abs CO2'!AC366+'CH4'!AC366*PCG!$C$5+N2O!AC366*PCG!$C$6+HFC!AC366+PFC!AC366+'SF6'!AC366</f>
        <v>-413.46149650985558</v>
      </c>
      <c r="AD366" s="94">
        <f>+'CO2'!AD366+'abs CO2'!AD366+'CH4'!AD366*PCG!$C$5+N2O!AD366*PCG!$C$6+HFC!AD366+PFC!AD366+'SF6'!AD366</f>
        <v>-427.96354073419269</v>
      </c>
      <c r="AE366" s="94">
        <f>+'CO2'!AE366+'abs CO2'!AE366+'CH4'!AE366*PCG!$C$5+N2O!AE366*PCG!$C$6+HFC!AE366+PFC!AE366+'SF6'!AE366</f>
        <v>-399.12543153966152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-4259.7984352780441</v>
      </c>
      <c r="D367" s="33">
        <f t="shared" si="88"/>
        <v>-4439.8550704551644</v>
      </c>
      <c r="E367" s="33">
        <f t="shared" si="88"/>
        <v>-4588.503001860834</v>
      </c>
      <c r="F367" s="33">
        <f t="shared" si="88"/>
        <v>-4705.6555494678141</v>
      </c>
      <c r="G367" s="33">
        <f t="shared" si="88"/>
        <v>-4538.7827139231267</v>
      </c>
      <c r="H367" s="33">
        <f t="shared" si="88"/>
        <v>-4490.7889275835851</v>
      </c>
      <c r="I367" s="33">
        <f t="shared" si="88"/>
        <v>-4062.934005964059</v>
      </c>
      <c r="J367" s="33">
        <f t="shared" si="88"/>
        <v>-3539.7991552341318</v>
      </c>
      <c r="K367" s="33">
        <f t="shared" si="88"/>
        <v>-3264.5968297751706</v>
      </c>
      <c r="L367" s="33">
        <f t="shared" si="88"/>
        <v>-3075.0452539592206</v>
      </c>
      <c r="M367" s="33">
        <f t="shared" si="88"/>
        <v>-2696.2907328168881</v>
      </c>
      <c r="N367" s="33">
        <f t="shared" si="88"/>
        <v>-2561.4374427464304</v>
      </c>
      <c r="O367" s="33">
        <f t="shared" si="88"/>
        <v>-3202.1419830463878</v>
      </c>
      <c r="P367" s="33">
        <f t="shared" si="88"/>
        <v>-2177.9411194571371</v>
      </c>
      <c r="Q367" s="33">
        <f t="shared" si="88"/>
        <v>-1292.3380911764307</v>
      </c>
      <c r="R367" s="33">
        <f t="shared" si="88"/>
        <v>-1650.4976125141238</v>
      </c>
      <c r="S367" s="33">
        <f t="shared" si="88"/>
        <v>-2229.5645388376297</v>
      </c>
      <c r="T367" s="33">
        <f t="shared" si="88"/>
        <v>-2562.5361061859408</v>
      </c>
      <c r="U367" s="33">
        <f t="shared" si="88"/>
        <v>-2410.9122843214268</v>
      </c>
      <c r="V367" s="33">
        <f t="shared" si="88"/>
        <v>-2618.0956268829241</v>
      </c>
      <c r="W367" s="33">
        <f t="shared" si="88"/>
        <v>-2490.3892536821568</v>
      </c>
      <c r="X367" s="33">
        <f t="shared" si="88"/>
        <v>-2536.3930064915908</v>
      </c>
      <c r="Y367" s="33">
        <f t="shared" si="88"/>
        <v>-2315.1201338847345</v>
      </c>
      <c r="Z367" s="33">
        <f t="shared" si="88"/>
        <v>-2450.9509595072609</v>
      </c>
      <c r="AA367" s="33">
        <f t="shared" si="88"/>
        <v>-2573.1543386968001</v>
      </c>
      <c r="AB367" s="33">
        <f t="shared" si="88"/>
        <v>-2376.6411697729</v>
      </c>
      <c r="AC367" s="33">
        <f t="shared" si="88"/>
        <v>-2643.5727746974658</v>
      </c>
      <c r="AD367" s="33">
        <f t="shared" si="88"/>
        <v>-2624.7830672937293</v>
      </c>
      <c r="AE367" s="33">
        <f t="shared" si="88"/>
        <v>-2472.9103096164181</v>
      </c>
    </row>
    <row r="368" spans="1:31" x14ac:dyDescent="0.2">
      <c r="A368" s="9" t="s">
        <v>638</v>
      </c>
      <c r="B368" s="4" t="s">
        <v>639</v>
      </c>
      <c r="C368" s="33">
        <f>+C369+C370</f>
        <v>-2790.1441659893298</v>
      </c>
      <c r="D368" s="33">
        <f t="shared" ref="D368:AE368" si="89">+D369+D370</f>
        <v>-2904.8789194686897</v>
      </c>
      <c r="E368" s="33">
        <f t="shared" si="89"/>
        <v>-2998.692513868355</v>
      </c>
      <c r="F368" s="33">
        <f t="shared" si="89"/>
        <v>-3073.5285439660547</v>
      </c>
      <c r="G368" s="33">
        <f t="shared" si="89"/>
        <v>-2963.0023839408168</v>
      </c>
      <c r="H368" s="33">
        <f t="shared" si="89"/>
        <v>-2928.1726737709091</v>
      </c>
      <c r="I368" s="33">
        <f t="shared" si="89"/>
        <v>-2649.5053811785106</v>
      </c>
      <c r="J368" s="33">
        <f t="shared" si="89"/>
        <v>-2309.403218409585</v>
      </c>
      <c r="K368" s="33">
        <f t="shared" si="89"/>
        <v>-2130.052072671856</v>
      </c>
      <c r="L368" s="33">
        <f t="shared" si="89"/>
        <v>-2006.6957822526847</v>
      </c>
      <c r="M368" s="33">
        <f t="shared" si="89"/>
        <v>-1759.8545928100284</v>
      </c>
      <c r="N368" s="33">
        <f t="shared" si="89"/>
        <v>-1670.771397797083</v>
      </c>
      <c r="O368" s="33">
        <f t="shared" si="89"/>
        <v>-2087.3472090996261</v>
      </c>
      <c r="P368" s="33">
        <f t="shared" si="89"/>
        <v>-1421.6132217426771</v>
      </c>
      <c r="Q368" s="33">
        <f t="shared" si="89"/>
        <v>-850.67338015178041</v>
      </c>
      <c r="R368" s="33">
        <f t="shared" si="89"/>
        <v>-1084.192721184872</v>
      </c>
      <c r="S368" s="33">
        <f t="shared" si="89"/>
        <v>-1463.8986516013317</v>
      </c>
      <c r="T368" s="33">
        <f t="shared" si="89"/>
        <v>-1684.5117079915306</v>
      </c>
      <c r="U368" s="33">
        <f t="shared" si="89"/>
        <v>-1585.202314900755</v>
      </c>
      <c r="V368" s="33">
        <f t="shared" si="89"/>
        <v>-1730.9879386275884</v>
      </c>
      <c r="W368" s="33">
        <f t="shared" si="89"/>
        <v>-1657.39993412488</v>
      </c>
      <c r="X368" s="33">
        <f t="shared" si="89"/>
        <v>-1699.4911666555245</v>
      </c>
      <c r="Y368" s="33">
        <f t="shared" si="89"/>
        <v>-1561.9752675053619</v>
      </c>
      <c r="Z368" s="33">
        <f t="shared" si="89"/>
        <v>-1666.6628178790629</v>
      </c>
      <c r="AA368" s="33">
        <f t="shared" si="89"/>
        <v>-1743.619556915887</v>
      </c>
      <c r="AB368" s="33">
        <f t="shared" si="89"/>
        <v>-1610.2928422668556</v>
      </c>
      <c r="AC368" s="33">
        <f t="shared" si="89"/>
        <v>-1791.4577686542136</v>
      </c>
      <c r="AD368" s="33">
        <f t="shared" si="89"/>
        <v>-1776.679530123937</v>
      </c>
      <c r="AE368" s="33">
        <f t="shared" si="89"/>
        <v>-1681.9601937280968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-2790.1441659893298</v>
      </c>
      <c r="D370" s="94">
        <f>+'CO2'!D370+'abs CO2'!D370+'CH4'!D370*PCG!$C$5+N2O!D370*PCG!$C$6+HFC!D370+PFC!D370+'SF6'!D370</f>
        <v>-2904.8789194686897</v>
      </c>
      <c r="E370" s="94">
        <f>+'CO2'!E370+'abs CO2'!E370+'CH4'!E370*PCG!$C$5+N2O!E370*PCG!$C$6+HFC!E370+PFC!E370+'SF6'!E370</f>
        <v>-2998.692513868355</v>
      </c>
      <c r="F370" s="94">
        <f>+'CO2'!F370+'abs CO2'!F370+'CH4'!F370*PCG!$C$5+N2O!F370*PCG!$C$6+HFC!F370+PFC!F370+'SF6'!F370</f>
        <v>-3073.5285439660547</v>
      </c>
      <c r="G370" s="94">
        <f>+'CO2'!G370+'abs CO2'!G370+'CH4'!G370*PCG!$C$5+N2O!G370*PCG!$C$6+HFC!G370+PFC!G370+'SF6'!G370</f>
        <v>-2963.0023839408168</v>
      </c>
      <c r="H370" s="94">
        <f>+'CO2'!H370+'abs CO2'!H370+'CH4'!H370*PCG!$C$5+N2O!H370*PCG!$C$6+HFC!H370+PFC!H370+'SF6'!H370</f>
        <v>-2928.1726737709091</v>
      </c>
      <c r="I370" s="94">
        <f>+'CO2'!I370+'abs CO2'!I370+'CH4'!I370*PCG!$C$5+N2O!I370*PCG!$C$6+HFC!I370+PFC!I370+'SF6'!I370</f>
        <v>-2649.5053811785106</v>
      </c>
      <c r="J370" s="94">
        <f>+'CO2'!J370+'abs CO2'!J370+'CH4'!J370*PCG!$C$5+N2O!J370*PCG!$C$6+HFC!J370+PFC!J370+'SF6'!J370</f>
        <v>-2309.403218409585</v>
      </c>
      <c r="K370" s="94">
        <f>+'CO2'!K370+'abs CO2'!K370+'CH4'!K370*PCG!$C$5+N2O!K370*PCG!$C$6+HFC!K370+PFC!K370+'SF6'!K370</f>
        <v>-2130.052072671856</v>
      </c>
      <c r="L370" s="94">
        <f>+'CO2'!L370+'abs CO2'!L370+'CH4'!L370*PCG!$C$5+N2O!L370*PCG!$C$6+HFC!L370+PFC!L370+'SF6'!L370</f>
        <v>-2006.6957822526847</v>
      </c>
      <c r="M370" s="94">
        <f>+'CO2'!M370+'abs CO2'!M370+'CH4'!M370*PCG!$C$5+N2O!M370*PCG!$C$6+HFC!M370+PFC!M370+'SF6'!M370</f>
        <v>-1759.8545928100284</v>
      </c>
      <c r="N370" s="94">
        <f>+'CO2'!N370+'abs CO2'!N370+'CH4'!N370*PCG!$C$5+N2O!N370*PCG!$C$6+HFC!N370+PFC!N370+'SF6'!N370</f>
        <v>-1670.771397797083</v>
      </c>
      <c r="O370" s="94">
        <f>+'CO2'!O370+'abs CO2'!O370+'CH4'!O370*PCG!$C$5+N2O!O370*PCG!$C$6+HFC!O370+PFC!O370+'SF6'!O370</f>
        <v>-2087.3472090996261</v>
      </c>
      <c r="P370" s="94">
        <f>+'CO2'!P370+'abs CO2'!P370+'CH4'!P370*PCG!$C$5+N2O!P370*PCG!$C$6+HFC!P370+PFC!P370+'SF6'!P370</f>
        <v>-1421.6132217426771</v>
      </c>
      <c r="Q370" s="94">
        <f>+'CO2'!Q370+'abs CO2'!Q370+'CH4'!Q370*PCG!$C$5+N2O!Q370*PCG!$C$6+HFC!Q370+PFC!Q370+'SF6'!Q370</f>
        <v>-850.67338015178041</v>
      </c>
      <c r="R370" s="94">
        <f>+'CO2'!R370+'abs CO2'!R370+'CH4'!R370*PCG!$C$5+N2O!R370*PCG!$C$6+HFC!R370+PFC!R370+'SF6'!R370</f>
        <v>-1084.192721184872</v>
      </c>
      <c r="S370" s="94">
        <f>+'CO2'!S370+'abs CO2'!S370+'CH4'!S370*PCG!$C$5+N2O!S370*PCG!$C$6+HFC!S370+PFC!S370+'SF6'!S370</f>
        <v>-1463.8986516013317</v>
      </c>
      <c r="T370" s="94">
        <f>+'CO2'!T370+'abs CO2'!T370+'CH4'!T370*PCG!$C$5+N2O!T370*PCG!$C$6+HFC!T370+PFC!T370+'SF6'!T370</f>
        <v>-1684.5117079915306</v>
      </c>
      <c r="U370" s="94">
        <f>+'CO2'!U370+'abs CO2'!U370+'CH4'!U370*PCG!$C$5+N2O!U370*PCG!$C$6+HFC!U370+PFC!U370+'SF6'!U370</f>
        <v>-1585.202314900755</v>
      </c>
      <c r="V370" s="94">
        <f>+'CO2'!V370+'abs CO2'!V370+'CH4'!V370*PCG!$C$5+N2O!V370*PCG!$C$6+HFC!V370+PFC!V370+'SF6'!V370</f>
        <v>-1730.9879386275884</v>
      </c>
      <c r="W370" s="94">
        <f>+'CO2'!W370+'abs CO2'!W370+'CH4'!W370*PCG!$C$5+N2O!W370*PCG!$C$6+HFC!W370+PFC!W370+'SF6'!W370</f>
        <v>-1657.39993412488</v>
      </c>
      <c r="X370" s="94">
        <f>+'CO2'!X370+'abs CO2'!X370+'CH4'!X370*PCG!$C$5+N2O!X370*PCG!$C$6+HFC!X370+PFC!X370+'SF6'!X370</f>
        <v>-1699.4911666555245</v>
      </c>
      <c r="Y370" s="94">
        <f>+'CO2'!Y370+'abs CO2'!Y370+'CH4'!Y370*PCG!$C$5+N2O!Y370*PCG!$C$6+HFC!Y370+PFC!Y370+'SF6'!Y370</f>
        <v>-1561.9752675053619</v>
      </c>
      <c r="Z370" s="94">
        <f>+'CO2'!Z370+'abs CO2'!Z370+'CH4'!Z370*PCG!$C$5+N2O!Z370*PCG!$C$6+HFC!Z370+PFC!Z370+'SF6'!Z370</f>
        <v>-1666.6628178790629</v>
      </c>
      <c r="AA370" s="94">
        <f>+'CO2'!AA370+'abs CO2'!AA370+'CH4'!AA370*PCG!$C$5+N2O!AA370*PCG!$C$6+HFC!AA370+PFC!AA370+'SF6'!AA370</f>
        <v>-1743.619556915887</v>
      </c>
      <c r="AB370" s="94">
        <f>+'CO2'!AB370+'abs CO2'!AB370+'CH4'!AB370*PCG!$C$5+N2O!AB370*PCG!$C$6+HFC!AB370+PFC!AB370+'SF6'!AB370</f>
        <v>-1610.2928422668556</v>
      </c>
      <c r="AC370" s="94">
        <f>+'CO2'!AC370+'abs CO2'!AC370+'CH4'!AC370*PCG!$C$5+N2O!AC370*PCG!$C$6+HFC!AC370+PFC!AC370+'SF6'!AC370</f>
        <v>-1791.4577686542136</v>
      </c>
      <c r="AD370" s="94">
        <f>+'CO2'!AD370+'abs CO2'!AD370+'CH4'!AD370*PCG!$C$5+N2O!AD370*PCG!$C$6+HFC!AD370+PFC!AD370+'SF6'!AD370</f>
        <v>-1776.679530123937</v>
      </c>
      <c r="AE370" s="94">
        <f>+'CO2'!AE370+'abs CO2'!AE370+'CH4'!AE370*PCG!$C$5+N2O!AE370*PCG!$C$6+HFC!AE370+PFC!AE370+'SF6'!AE370</f>
        <v>-1681.9601937280968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-1468.9711191880801</v>
      </c>
      <c r="D371" s="33">
        <f t="shared" si="90"/>
        <v>-1534.2648429864989</v>
      </c>
      <c r="E371" s="33">
        <f t="shared" si="90"/>
        <v>-1589.0755867629327</v>
      </c>
      <c r="F371" s="33">
        <f t="shared" si="90"/>
        <v>-1631.3739593829278</v>
      </c>
      <c r="G371" s="33">
        <f t="shared" si="90"/>
        <v>-1575.0520818085552</v>
      </c>
      <c r="H371" s="33">
        <f t="shared" si="90"/>
        <v>-1561.8940084978633</v>
      </c>
      <c r="I371" s="33">
        <f t="shared" si="90"/>
        <v>-1412.7715861393324</v>
      </c>
      <c r="J371" s="33">
        <f t="shared" si="90"/>
        <v>-1229.818835798917</v>
      </c>
      <c r="K371" s="33">
        <f t="shared" si="90"/>
        <v>-1134.0096482299273</v>
      </c>
      <c r="L371" s="33">
        <f t="shared" si="90"/>
        <v>-1067.8434473536915</v>
      </c>
      <c r="M371" s="33">
        <f t="shared" si="90"/>
        <v>-935.98780374079649</v>
      </c>
      <c r="N371" s="33">
        <f t="shared" si="90"/>
        <v>-890.2379032060619</v>
      </c>
      <c r="O371" s="33">
        <f t="shared" si="90"/>
        <v>-1114.2783761274331</v>
      </c>
      <c r="P371" s="33">
        <f t="shared" si="90"/>
        <v>-755.96786002339877</v>
      </c>
      <c r="Q371" s="33">
        <f t="shared" si="90"/>
        <v>-441.44195192603121</v>
      </c>
      <c r="R371" s="33">
        <f t="shared" si="90"/>
        <v>-566.02823341204237</v>
      </c>
      <c r="S371" s="33">
        <f t="shared" si="90"/>
        <v>-765.3028208658742</v>
      </c>
      <c r="T371" s="33">
        <f t="shared" si="90"/>
        <v>-877.61278506749272</v>
      </c>
      <c r="U371" s="33">
        <f t="shared" si="90"/>
        <v>-825.32874120108841</v>
      </c>
      <c r="V371" s="33">
        <f t="shared" si="90"/>
        <v>-886.70017737523358</v>
      </c>
      <c r="W371" s="33">
        <f t="shared" si="90"/>
        <v>-832.60551514407041</v>
      </c>
      <c r="X371" s="33">
        <f t="shared" si="90"/>
        <v>-836.5165039253144</v>
      </c>
      <c r="Y371" s="33">
        <f t="shared" si="90"/>
        <v>-752.79611813052668</v>
      </c>
      <c r="Z371" s="33">
        <f t="shared" si="90"/>
        <v>-783.92602895352775</v>
      </c>
      <c r="AA371" s="33">
        <f t="shared" si="90"/>
        <v>-829.17812346261212</v>
      </c>
      <c r="AB371" s="33">
        <f t="shared" si="90"/>
        <v>-766.02352336247623</v>
      </c>
      <c r="AC371" s="33">
        <f t="shared" si="90"/>
        <v>-851.76001774177382</v>
      </c>
      <c r="AD371" s="33">
        <f t="shared" si="90"/>
        <v>-847.75798641975803</v>
      </c>
      <c r="AE371" s="33">
        <f t="shared" si="90"/>
        <v>-790.63030011597687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15.792870572624476</v>
      </c>
      <c r="D372" s="94">
        <f>+'CO2'!D372+'abs CO2'!D372+'CH4'!D372*PCG!$C$5+N2O!D372*PCG!$C$6+HFC!D372+PFC!D372+'SF6'!D372</f>
        <v>15.165094402017218</v>
      </c>
      <c r="E372" s="94">
        <f>+'CO2'!E372+'abs CO2'!E372+'CH4'!E372*PCG!$C$5+N2O!E372*PCG!$C$6+HFC!E372+PFC!E372+'SF6'!E372</f>
        <v>14.537318231409959</v>
      </c>
      <c r="F372" s="94">
        <f>+'CO2'!F372+'abs CO2'!F372+'CH4'!F372*PCG!$C$5+N2O!F372*PCG!$C$6+HFC!F372+PFC!F372+'SF6'!F372</f>
        <v>13.909542060802702</v>
      </c>
      <c r="G372" s="94">
        <f>+'CO2'!G372+'abs CO2'!G372+'CH4'!G372*PCG!$C$5+N2O!G372*PCG!$C$6+HFC!G372+PFC!G372+'SF6'!G372</f>
        <v>13.281765890195443</v>
      </c>
      <c r="H372" s="94">
        <f>+'CO2'!H372+'abs CO2'!H372+'CH4'!H372*PCG!$C$5+N2O!H372*PCG!$C$6+HFC!H372+PFC!H372+'SF6'!H372</f>
        <v>12.653989719588184</v>
      </c>
      <c r="I372" s="94">
        <f>+'CO2'!I372+'abs CO2'!I372+'CH4'!I372*PCG!$C$5+N2O!I372*PCG!$C$6+HFC!I372+PFC!I372+'SF6'!I372</f>
        <v>12.026213548980927</v>
      </c>
      <c r="J372" s="94">
        <f>+'CO2'!J372+'abs CO2'!J372+'CH4'!J372*PCG!$C$5+N2O!J372*PCG!$C$6+HFC!J372+PFC!J372+'SF6'!J372</f>
        <v>11.398437378373668</v>
      </c>
      <c r="K372" s="94">
        <f>+'CO2'!K372+'abs CO2'!K372+'CH4'!K372*PCG!$C$5+N2O!K372*PCG!$C$6+HFC!K372+PFC!K372+'SF6'!K372</f>
        <v>10.770661207766409</v>
      </c>
      <c r="L372" s="94">
        <f>+'CO2'!L372+'abs CO2'!L372+'CH4'!L372*PCG!$C$5+N2O!L372*PCG!$C$6+HFC!L372+PFC!L372+'SF6'!L372</f>
        <v>10.142885037159148</v>
      </c>
      <c r="M372" s="94">
        <f>+'CO2'!M372+'abs CO2'!M372+'CH4'!M372*PCG!$C$5+N2O!M372*PCG!$C$6+HFC!M372+PFC!M372+'SF6'!M372</f>
        <v>9.5151088665518877</v>
      </c>
      <c r="N372" s="94">
        <f>+'CO2'!N372+'abs CO2'!N372+'CH4'!N372*PCG!$C$5+N2O!N372*PCG!$C$6+HFC!N372+PFC!N372+'SF6'!N372</f>
        <v>8.8873326959446288</v>
      </c>
      <c r="O372" s="94">
        <f>+'CO2'!O372+'abs CO2'!O372+'CH4'!O372*PCG!$C$5+N2O!O372*PCG!$C$6+HFC!O372+PFC!O372+'SF6'!O372</f>
        <v>11.411330718558734</v>
      </c>
      <c r="P372" s="94">
        <f>+'CO2'!P372+'abs CO2'!P372+'CH4'!P372*PCG!$C$5+N2O!P372*PCG!$C$6+HFC!P372+PFC!P372+'SF6'!P372</f>
        <v>10.65826961482038</v>
      </c>
      <c r="Q372" s="94">
        <f>+'CO2'!Q372+'abs CO2'!Q372+'CH4'!Q372*PCG!$C$5+N2O!Q372*PCG!$C$6+HFC!Q372+PFC!Q372+'SF6'!Q372</f>
        <v>9.9052085110820283</v>
      </c>
      <c r="R372" s="94">
        <f>+'CO2'!R372+'abs CO2'!R372+'CH4'!R372*PCG!$C$5+N2O!R372*PCG!$C$6+HFC!R372+PFC!R372+'SF6'!R372</f>
        <v>9.1521474073436728</v>
      </c>
      <c r="S372" s="94">
        <f>+'CO2'!S372+'abs CO2'!S372+'CH4'!S372*PCG!$C$5+N2O!S372*PCG!$C$6+HFC!S372+PFC!S372+'SF6'!S372</f>
        <v>8.3990863036053227</v>
      </c>
      <c r="T372" s="94">
        <f>+'CO2'!T372+'abs CO2'!T372+'CH4'!T372*PCG!$C$5+N2O!T372*PCG!$C$6+HFC!T372+PFC!T372+'SF6'!T372</f>
        <v>7.646025199866969</v>
      </c>
      <c r="U372" s="94">
        <f>+'CO2'!U372+'abs CO2'!U372+'CH4'!U372*PCG!$C$5+N2O!U372*PCG!$C$6+HFC!U372+PFC!U372+'SF6'!U372</f>
        <v>9.4318933073347093</v>
      </c>
      <c r="V372" s="94">
        <f>+'CO2'!V372+'abs CO2'!V372+'CH4'!V372*PCG!$C$5+N2O!V372*PCG!$C$6+HFC!V372+PFC!V372+'SF6'!V372</f>
        <v>8.5779082296851978</v>
      </c>
      <c r="W372" s="94">
        <f>+'CO2'!W372+'abs CO2'!W372+'CH4'!W372*PCG!$C$5+N2O!W372*PCG!$C$6+HFC!W372+PFC!W372+'SF6'!W372</f>
        <v>8.3516993226429435</v>
      </c>
      <c r="X372" s="94">
        <f>+'CO2'!X372+'abs CO2'!X372+'CH4'!X372*PCG!$C$5+N2O!X372*PCG!$C$6+HFC!X372+PFC!X372+'SF6'!X372</f>
        <v>8.1254904156006891</v>
      </c>
      <c r="Y372" s="94">
        <f>+'CO2'!Y372+'abs CO2'!Y372+'CH4'!Y372*PCG!$C$5+N2O!Y372*PCG!$C$6+HFC!Y372+PFC!Y372+'SF6'!Y372</f>
        <v>7.8992815085584365</v>
      </c>
      <c r="Z372" s="94">
        <f>+'CO2'!Z372+'abs CO2'!Z372+'CH4'!Z372*PCG!$C$5+N2O!Z372*PCG!$C$6+HFC!Z372+PFC!Z372+'SF6'!Z372</f>
        <v>7.6730726015161803</v>
      </c>
      <c r="AA372" s="94">
        <f>+'CO2'!AA372+'abs CO2'!AA372+'CH4'!AA372*PCG!$C$5+N2O!AA372*PCG!$C$6+HFC!AA372+PFC!AA372+'SF6'!AA372</f>
        <v>-14.0062488065645</v>
      </c>
      <c r="AB372" s="94">
        <f>+'CO2'!AB372+'abs CO2'!AB372+'CH4'!AB372*PCG!$C$5+N2O!AB372*PCG!$C$6+HFC!AB372+PFC!AB372+'SF6'!AB372</f>
        <v>-13.379683498078531</v>
      </c>
      <c r="AC372" s="94">
        <f>+'CO2'!AC372+'abs CO2'!AC372+'CH4'!AC372*PCG!$C$5+N2O!AC372*PCG!$C$6+HFC!AC372+PFC!AC372+'SF6'!AC372</f>
        <v>-12.753118189592559</v>
      </c>
      <c r="AD372" s="94">
        <f>+'CO2'!AD372+'abs CO2'!AD372+'CH4'!AD372*PCG!$C$5+N2O!AD372*PCG!$C$6+HFC!AD372+PFC!AD372+'SF6'!AD372</f>
        <v>-12.157014357120095</v>
      </c>
      <c r="AE372" s="94">
        <f>+'CO2'!AE372+'abs CO2'!AE372+'CH4'!AE372*PCG!$C$5+N2O!AE372*PCG!$C$6+HFC!AE372+PFC!AE372+'SF6'!AE372</f>
        <v>-11.529238186512835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-1484.7639897607046</v>
      </c>
      <c r="D373" s="94">
        <f>+'CO2'!D373+'abs CO2'!D373+'CH4'!D373*PCG!$C$5+N2O!D373*PCG!$C$6+HFC!D373+PFC!D373+'SF6'!D373</f>
        <v>-1549.4299373885162</v>
      </c>
      <c r="E373" s="94">
        <f>+'CO2'!E373+'abs CO2'!E373+'CH4'!E373*PCG!$C$5+N2O!E373*PCG!$C$6+HFC!E373+PFC!E373+'SF6'!E373</f>
        <v>-1603.6129049943427</v>
      </c>
      <c r="F373" s="94">
        <f>+'CO2'!F373+'abs CO2'!F373+'CH4'!F373*PCG!$C$5+N2O!F373*PCG!$C$6+HFC!F373+PFC!F373+'SF6'!F373</f>
        <v>-1645.2835014437305</v>
      </c>
      <c r="G373" s="94">
        <f>+'CO2'!G373+'abs CO2'!G373+'CH4'!G373*PCG!$C$5+N2O!G373*PCG!$C$6+HFC!G373+PFC!G373+'SF6'!G373</f>
        <v>-1588.3338476987506</v>
      </c>
      <c r="H373" s="94">
        <f>+'CO2'!H373+'abs CO2'!H373+'CH4'!H373*PCG!$C$5+N2O!H373*PCG!$C$6+HFC!H373+PFC!H373+'SF6'!H373</f>
        <v>-1574.5479982174515</v>
      </c>
      <c r="I373" s="94">
        <f>+'CO2'!I373+'abs CO2'!I373+'CH4'!I373*PCG!$C$5+N2O!I373*PCG!$C$6+HFC!I373+PFC!I373+'SF6'!I373</f>
        <v>-1424.7977996883133</v>
      </c>
      <c r="J373" s="94">
        <f>+'CO2'!J373+'abs CO2'!J373+'CH4'!J373*PCG!$C$5+N2O!J373*PCG!$C$6+HFC!J373+PFC!J373+'SF6'!J373</f>
        <v>-1241.2172731772907</v>
      </c>
      <c r="K373" s="94">
        <f>+'CO2'!K373+'abs CO2'!K373+'CH4'!K373*PCG!$C$5+N2O!K373*PCG!$C$6+HFC!K373+PFC!K373+'SF6'!K373</f>
        <v>-1144.7803094376936</v>
      </c>
      <c r="L373" s="94">
        <f>+'CO2'!L373+'abs CO2'!L373+'CH4'!L373*PCG!$C$5+N2O!L373*PCG!$C$6+HFC!L373+PFC!L373+'SF6'!L373</f>
        <v>-1077.9863323908507</v>
      </c>
      <c r="M373" s="94">
        <f>+'CO2'!M373+'abs CO2'!M373+'CH4'!M373*PCG!$C$5+N2O!M373*PCG!$C$6+HFC!M373+PFC!M373+'SF6'!M373</f>
        <v>-945.50291260734843</v>
      </c>
      <c r="N373" s="94">
        <f>+'CO2'!N373+'abs CO2'!N373+'CH4'!N373*PCG!$C$5+N2O!N373*PCG!$C$6+HFC!N373+PFC!N373+'SF6'!N373</f>
        <v>-899.12523590200658</v>
      </c>
      <c r="O373" s="94">
        <f>+'CO2'!O373+'abs CO2'!O373+'CH4'!O373*PCG!$C$5+N2O!O373*PCG!$C$6+HFC!O373+PFC!O373+'SF6'!O373</f>
        <v>-1125.6897068459919</v>
      </c>
      <c r="P373" s="94">
        <f>+'CO2'!P373+'abs CO2'!P373+'CH4'!P373*PCG!$C$5+N2O!P373*PCG!$C$6+HFC!P373+PFC!P373+'SF6'!P373</f>
        <v>-766.62612963821914</v>
      </c>
      <c r="Q373" s="94">
        <f>+'CO2'!Q373+'abs CO2'!Q373+'CH4'!Q373*PCG!$C$5+N2O!Q373*PCG!$C$6+HFC!Q373+PFC!Q373+'SF6'!Q373</f>
        <v>-451.34716043711325</v>
      </c>
      <c r="R373" s="94">
        <f>+'CO2'!R373+'abs CO2'!R373+'CH4'!R373*PCG!$C$5+N2O!R373*PCG!$C$6+HFC!R373+PFC!R373+'SF6'!R373</f>
        <v>-575.18038081938607</v>
      </c>
      <c r="S373" s="94">
        <f>+'CO2'!S373+'abs CO2'!S373+'CH4'!S373*PCG!$C$5+N2O!S373*PCG!$C$6+HFC!S373+PFC!S373+'SF6'!S373</f>
        <v>-773.70190716947957</v>
      </c>
      <c r="T373" s="94">
        <f>+'CO2'!T373+'abs CO2'!T373+'CH4'!T373*PCG!$C$5+N2O!T373*PCG!$C$6+HFC!T373+PFC!T373+'SF6'!T373</f>
        <v>-885.25881026735965</v>
      </c>
      <c r="U373" s="94">
        <f>+'CO2'!U373+'abs CO2'!U373+'CH4'!U373*PCG!$C$5+N2O!U373*PCG!$C$6+HFC!U373+PFC!U373+'SF6'!U373</f>
        <v>-834.7606345084231</v>
      </c>
      <c r="V373" s="94">
        <f>+'CO2'!V373+'abs CO2'!V373+'CH4'!V373*PCG!$C$5+N2O!V373*PCG!$C$6+HFC!V373+PFC!V373+'SF6'!V373</f>
        <v>-895.27808560491883</v>
      </c>
      <c r="W373" s="94">
        <f>+'CO2'!W373+'abs CO2'!W373+'CH4'!W373*PCG!$C$5+N2O!W373*PCG!$C$6+HFC!W373+PFC!W373+'SF6'!W373</f>
        <v>-840.95721446671337</v>
      </c>
      <c r="X373" s="94">
        <f>+'CO2'!X373+'abs CO2'!X373+'CH4'!X373*PCG!$C$5+N2O!X373*PCG!$C$6+HFC!X373+PFC!X373+'SF6'!X373</f>
        <v>-844.64199434091506</v>
      </c>
      <c r="Y373" s="94">
        <f>+'CO2'!Y373+'abs CO2'!Y373+'CH4'!Y373*PCG!$C$5+N2O!Y373*PCG!$C$6+HFC!Y373+PFC!Y373+'SF6'!Y373</f>
        <v>-760.69539963908517</v>
      </c>
      <c r="Z373" s="94">
        <f>+'CO2'!Z373+'abs CO2'!Z373+'CH4'!Z373*PCG!$C$5+N2O!Z373*PCG!$C$6+HFC!Z373+PFC!Z373+'SF6'!Z373</f>
        <v>-791.59910155504394</v>
      </c>
      <c r="AA373" s="94">
        <f>+'CO2'!AA373+'abs CO2'!AA373+'CH4'!AA373*PCG!$C$5+N2O!AA373*PCG!$C$6+HFC!AA373+PFC!AA373+'SF6'!AA373</f>
        <v>-815.17187465604763</v>
      </c>
      <c r="AB373" s="94">
        <f>+'CO2'!AB373+'abs CO2'!AB373+'CH4'!AB373*PCG!$C$5+N2O!AB373*PCG!$C$6+HFC!AB373+PFC!AB373+'SF6'!AB373</f>
        <v>-752.64383986439771</v>
      </c>
      <c r="AC373" s="94">
        <f>+'CO2'!AC373+'abs CO2'!AC373+'CH4'!AC373*PCG!$C$5+N2O!AC373*PCG!$C$6+HFC!AC373+PFC!AC373+'SF6'!AC373</f>
        <v>-839.00689955218127</v>
      </c>
      <c r="AD373" s="94">
        <f>+'CO2'!AD373+'abs CO2'!AD373+'CH4'!AD373*PCG!$C$5+N2O!AD373*PCG!$C$6+HFC!AD373+PFC!AD373+'SF6'!AD373</f>
        <v>-835.60097206263788</v>
      </c>
      <c r="AE373" s="94">
        <f>+'CO2'!AE373+'abs CO2'!AE373+'CH4'!AE373*PCG!$C$5+N2O!AE373*PCG!$C$6+HFC!AE373+PFC!AE373+'SF6'!AE373</f>
        <v>-779.10106192946398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-0.68315010063457271</v>
      </c>
      <c r="D374" s="33">
        <f t="shared" si="91"/>
        <v>-0.71130799997499261</v>
      </c>
      <c r="E374" s="33">
        <f t="shared" si="91"/>
        <v>-0.73490122954600645</v>
      </c>
      <c r="F374" s="33">
        <f t="shared" si="91"/>
        <v>-0.75304611883194839</v>
      </c>
      <c r="G374" s="33">
        <f t="shared" si="91"/>
        <v>-0.72824817375500572</v>
      </c>
      <c r="H374" s="33">
        <f t="shared" si="91"/>
        <v>-0.72224531481213827</v>
      </c>
      <c r="I374" s="33">
        <f t="shared" si="91"/>
        <v>-0.65703864621647201</v>
      </c>
      <c r="J374" s="33">
        <f t="shared" si="91"/>
        <v>-0.5771010256296587</v>
      </c>
      <c r="K374" s="33">
        <f t="shared" si="91"/>
        <v>-0.53510887338742563</v>
      </c>
      <c r="L374" s="33">
        <f t="shared" si="91"/>
        <v>-0.50602435284415193</v>
      </c>
      <c r="M374" s="33">
        <f t="shared" si="91"/>
        <v>-0.44833626606300181</v>
      </c>
      <c r="N374" s="33">
        <f t="shared" si="91"/>
        <v>-0.42814174328529891</v>
      </c>
      <c r="O374" s="33">
        <f t="shared" si="91"/>
        <v>-0.5163978193287172</v>
      </c>
      <c r="P374" s="33">
        <f t="shared" si="91"/>
        <v>-0.36003769106138656</v>
      </c>
      <c r="Q374" s="33">
        <f t="shared" si="91"/>
        <v>-0.22275909861895321</v>
      </c>
      <c r="R374" s="33">
        <f t="shared" si="91"/>
        <v>-0.2766579172093856</v>
      </c>
      <c r="S374" s="33">
        <f t="shared" si="91"/>
        <v>-0.36306637042403306</v>
      </c>
      <c r="T374" s="33">
        <f t="shared" si="91"/>
        <v>-0.4116131269172853</v>
      </c>
      <c r="U374" s="33">
        <f t="shared" si="91"/>
        <v>-0.38122821958358011</v>
      </c>
      <c r="V374" s="33">
        <f t="shared" si="91"/>
        <v>-0.40751088010208836</v>
      </c>
      <c r="W374" s="33">
        <f t="shared" si="91"/>
        <v>-0.38380441320635766</v>
      </c>
      <c r="X374" s="33">
        <f t="shared" si="91"/>
        <v>-0.38533591075194856</v>
      </c>
      <c r="Y374" s="33">
        <f t="shared" si="91"/>
        <v>-0.34874824884588113</v>
      </c>
      <c r="Z374" s="33">
        <f t="shared" si="91"/>
        <v>-0.36211267467004682</v>
      </c>
      <c r="AA374" s="33">
        <f t="shared" si="91"/>
        <v>-0.35665831830117167</v>
      </c>
      <c r="AB374" s="33">
        <f t="shared" si="91"/>
        <v>-0.32480414356824189</v>
      </c>
      <c r="AC374" s="33">
        <f t="shared" si="91"/>
        <v>-0.35498830147851851</v>
      </c>
      <c r="AD374" s="33">
        <f t="shared" si="91"/>
        <v>-0.34555075003434466</v>
      </c>
      <c r="AE374" s="33">
        <f t="shared" si="91"/>
        <v>-0.31981577234450465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-0.68315010063457271</v>
      </c>
      <c r="D376" s="94">
        <f>+'CO2'!D376+'abs CO2'!D376+'CH4'!D376*PCG!$C$5+N2O!D376*PCG!$C$6+HFC!D376+PFC!D376+'SF6'!D376</f>
        <v>-0.71130799997499261</v>
      </c>
      <c r="E376" s="94">
        <f>+'CO2'!E376+'abs CO2'!E376+'CH4'!E376*PCG!$C$5+N2O!E376*PCG!$C$6+HFC!E376+PFC!E376+'SF6'!E376</f>
        <v>-0.73490122954600645</v>
      </c>
      <c r="F376" s="94">
        <f>+'CO2'!F376+'abs CO2'!F376+'CH4'!F376*PCG!$C$5+N2O!F376*PCG!$C$6+HFC!F376+PFC!F376+'SF6'!F376</f>
        <v>-0.75304611883194839</v>
      </c>
      <c r="G376" s="94">
        <f>+'CO2'!G376+'abs CO2'!G376+'CH4'!G376*PCG!$C$5+N2O!G376*PCG!$C$6+HFC!G376+PFC!G376+'SF6'!G376</f>
        <v>-0.72824817375500572</v>
      </c>
      <c r="H376" s="94">
        <f>+'CO2'!H376+'abs CO2'!H376+'CH4'!H376*PCG!$C$5+N2O!H376*PCG!$C$6+HFC!H376+PFC!H376+'SF6'!H376</f>
        <v>-0.72224531481213827</v>
      </c>
      <c r="I376" s="94">
        <f>+'CO2'!I376+'abs CO2'!I376+'CH4'!I376*PCG!$C$5+N2O!I376*PCG!$C$6+HFC!I376+PFC!I376+'SF6'!I376</f>
        <v>-0.65703864621647201</v>
      </c>
      <c r="J376" s="94">
        <f>+'CO2'!J376+'abs CO2'!J376+'CH4'!J376*PCG!$C$5+N2O!J376*PCG!$C$6+HFC!J376+PFC!J376+'SF6'!J376</f>
        <v>-0.5771010256296587</v>
      </c>
      <c r="K376" s="94">
        <f>+'CO2'!K376+'abs CO2'!K376+'CH4'!K376*PCG!$C$5+N2O!K376*PCG!$C$6+HFC!K376+PFC!K376+'SF6'!K376</f>
        <v>-0.53510887338742563</v>
      </c>
      <c r="L376" s="94">
        <f>+'CO2'!L376+'abs CO2'!L376+'CH4'!L376*PCG!$C$5+N2O!L376*PCG!$C$6+HFC!L376+PFC!L376+'SF6'!L376</f>
        <v>-0.50602435284415193</v>
      </c>
      <c r="M376" s="94">
        <f>+'CO2'!M376+'abs CO2'!M376+'CH4'!M376*PCG!$C$5+N2O!M376*PCG!$C$6+HFC!M376+PFC!M376+'SF6'!M376</f>
        <v>-0.44833626606300181</v>
      </c>
      <c r="N376" s="94">
        <f>+'CO2'!N376+'abs CO2'!N376+'CH4'!N376*PCG!$C$5+N2O!N376*PCG!$C$6+HFC!N376+PFC!N376+'SF6'!N376</f>
        <v>-0.42814174328529891</v>
      </c>
      <c r="O376" s="94">
        <f>+'CO2'!O376+'abs CO2'!O376+'CH4'!O376*PCG!$C$5+N2O!O376*PCG!$C$6+HFC!O376+PFC!O376+'SF6'!O376</f>
        <v>-0.5163978193287172</v>
      </c>
      <c r="P376" s="94">
        <f>+'CO2'!P376+'abs CO2'!P376+'CH4'!P376*PCG!$C$5+N2O!P376*PCG!$C$6+HFC!P376+PFC!P376+'SF6'!P376</f>
        <v>-0.36003769106138656</v>
      </c>
      <c r="Q376" s="94">
        <f>+'CO2'!Q376+'abs CO2'!Q376+'CH4'!Q376*PCG!$C$5+N2O!Q376*PCG!$C$6+HFC!Q376+PFC!Q376+'SF6'!Q376</f>
        <v>-0.22275909861895321</v>
      </c>
      <c r="R376" s="94">
        <f>+'CO2'!R376+'abs CO2'!R376+'CH4'!R376*PCG!$C$5+N2O!R376*PCG!$C$6+HFC!R376+PFC!R376+'SF6'!R376</f>
        <v>-0.2766579172093856</v>
      </c>
      <c r="S376" s="94">
        <f>+'CO2'!S376+'abs CO2'!S376+'CH4'!S376*PCG!$C$5+N2O!S376*PCG!$C$6+HFC!S376+PFC!S376+'SF6'!S376</f>
        <v>-0.36306637042403306</v>
      </c>
      <c r="T376" s="94">
        <f>+'CO2'!T376+'abs CO2'!T376+'CH4'!T376*PCG!$C$5+N2O!T376*PCG!$C$6+HFC!T376+PFC!T376+'SF6'!T376</f>
        <v>-0.4116131269172853</v>
      </c>
      <c r="U376" s="94">
        <f>+'CO2'!U376+'abs CO2'!U376+'CH4'!U376*PCG!$C$5+N2O!U376*PCG!$C$6+HFC!U376+PFC!U376+'SF6'!U376</f>
        <v>-0.38122821958358011</v>
      </c>
      <c r="V376" s="94">
        <f>+'CO2'!V376+'abs CO2'!V376+'CH4'!V376*PCG!$C$5+N2O!V376*PCG!$C$6+HFC!V376+PFC!V376+'SF6'!V376</f>
        <v>-0.40751088010208836</v>
      </c>
      <c r="W376" s="94">
        <f>+'CO2'!W376+'abs CO2'!W376+'CH4'!W376*PCG!$C$5+N2O!W376*PCG!$C$6+HFC!W376+PFC!W376+'SF6'!W376</f>
        <v>-0.38380441320635766</v>
      </c>
      <c r="X376" s="94">
        <f>+'CO2'!X376+'abs CO2'!X376+'CH4'!X376*PCG!$C$5+N2O!X376*PCG!$C$6+HFC!X376+PFC!X376+'SF6'!X376</f>
        <v>-0.38533591075194856</v>
      </c>
      <c r="Y376" s="94">
        <f>+'CO2'!Y376+'abs CO2'!Y376+'CH4'!Y376*PCG!$C$5+N2O!Y376*PCG!$C$6+HFC!Y376+PFC!Y376+'SF6'!Y376</f>
        <v>-0.34874824884588113</v>
      </c>
      <c r="Z376" s="94">
        <f>+'CO2'!Z376+'abs CO2'!Z376+'CH4'!Z376*PCG!$C$5+N2O!Z376*PCG!$C$6+HFC!Z376+PFC!Z376+'SF6'!Z376</f>
        <v>-0.36211267467004682</v>
      </c>
      <c r="AA376" s="94">
        <f>+'CO2'!AA376+'abs CO2'!AA376+'CH4'!AA376*PCG!$C$5+N2O!AA376*PCG!$C$6+HFC!AA376+PFC!AA376+'SF6'!AA376</f>
        <v>-0.35665831830117167</v>
      </c>
      <c r="AB376" s="94">
        <f>+'CO2'!AB376+'abs CO2'!AB376+'CH4'!AB376*PCG!$C$5+N2O!AB376*PCG!$C$6+HFC!AB376+PFC!AB376+'SF6'!AB376</f>
        <v>-0.32480414356824189</v>
      </c>
      <c r="AC376" s="94">
        <f>+'CO2'!AC376+'abs CO2'!AC376+'CH4'!AC376*PCG!$C$5+N2O!AC376*PCG!$C$6+HFC!AC376+PFC!AC376+'SF6'!AC376</f>
        <v>-0.35498830147851851</v>
      </c>
      <c r="AD376" s="94">
        <f>+'CO2'!AD376+'abs CO2'!AD376+'CH4'!AD376*PCG!$C$5+N2O!AD376*PCG!$C$6+HFC!AD376+PFC!AD376+'SF6'!AD376</f>
        <v>-0.34555075003434466</v>
      </c>
      <c r="AE376" s="94">
        <f>+'CO2'!AE376+'abs CO2'!AE376+'CH4'!AE376*PCG!$C$5+N2O!AE376*PCG!$C$6+HFC!AE376+PFC!AE376+'SF6'!AE376</f>
        <v>-0.31981577234450465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57.132221436149273</v>
      </c>
      <c r="D383" s="33">
        <f t="shared" si="94"/>
        <v>62.926677358114432</v>
      </c>
      <c r="E383" s="33">
        <f t="shared" si="94"/>
        <v>68.668249129824076</v>
      </c>
      <c r="F383" s="33">
        <f t="shared" si="94"/>
        <v>74.511343312858926</v>
      </c>
      <c r="G383" s="33">
        <f t="shared" si="94"/>
        <v>80.324604475730268</v>
      </c>
      <c r="H383" s="33">
        <f t="shared" si="94"/>
        <v>86.139965047223427</v>
      </c>
      <c r="I383" s="33">
        <f t="shared" si="94"/>
        <v>91.934606903360262</v>
      </c>
      <c r="J383" s="33">
        <f t="shared" si="94"/>
        <v>97.817934652186196</v>
      </c>
      <c r="K383" s="33">
        <f t="shared" si="94"/>
        <v>103.5671897416603</v>
      </c>
      <c r="L383" s="33">
        <f t="shared" si="94"/>
        <v>109.5509419487598</v>
      </c>
      <c r="M383" s="33">
        <f t="shared" si="94"/>
        <v>115.17691209123427</v>
      </c>
      <c r="N383" s="33">
        <f t="shared" si="94"/>
        <v>121.024682871726</v>
      </c>
      <c r="O383" s="33">
        <f t="shared" si="94"/>
        <v>111.53574507975404</v>
      </c>
      <c r="P383" s="33">
        <f t="shared" si="94"/>
        <v>115.85623123991614</v>
      </c>
      <c r="Q383" s="33">
        <f t="shared" si="94"/>
        <v>120.49837801063829</v>
      </c>
      <c r="R383" s="33">
        <f t="shared" si="94"/>
        <v>125.1681410808404</v>
      </c>
      <c r="S383" s="33">
        <f t="shared" si="94"/>
        <v>129.54469041540258</v>
      </c>
      <c r="T383" s="33">
        <f t="shared" si="94"/>
        <v>134.2143365853247</v>
      </c>
      <c r="U383" s="33">
        <f t="shared" si="94"/>
        <v>126.19402828406618</v>
      </c>
      <c r="V383" s="33">
        <f t="shared" si="94"/>
        <v>129.98564300942923</v>
      </c>
      <c r="W383" s="33">
        <f t="shared" si="94"/>
        <v>127.55144584222387</v>
      </c>
      <c r="X383" s="33">
        <f t="shared" si="94"/>
        <v>125.25769601141843</v>
      </c>
      <c r="Y383" s="33">
        <f t="shared" si="94"/>
        <v>121.55362445803864</v>
      </c>
      <c r="Z383" s="33">
        <f t="shared" si="94"/>
        <v>118.87786581246894</v>
      </c>
      <c r="AA383" s="33">
        <f t="shared" si="94"/>
        <v>93.65339483792097</v>
      </c>
      <c r="AB383" s="33">
        <f t="shared" si="94"/>
        <v>88.207481401675523</v>
      </c>
      <c r="AC383" s="33">
        <f t="shared" si="94"/>
        <v>82.677004529550118</v>
      </c>
      <c r="AD383" s="33">
        <f t="shared" si="94"/>
        <v>82.308672246545854</v>
      </c>
      <c r="AE383" s="33">
        <f t="shared" si="94"/>
        <v>74.236015659296314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9.5353633300782989E-2</v>
      </c>
      <c r="D384" s="94">
        <f>+'CO2'!D384+'abs CO2'!D384+'CH4'!D384*PCG!$C$5+N2O!D384*PCG!$C$6+HFC!D384+PFC!D384+'SF6'!D384</f>
        <v>7.7050885377508579E-2</v>
      </c>
      <c r="E384" s="94">
        <f>+'CO2'!E384+'abs CO2'!E384+'CH4'!E384*PCG!$C$5+N2O!E384*PCG!$C$6+HFC!E384+PFC!E384+'SF6'!E384</f>
        <v>5.8639871987189833E-3</v>
      </c>
      <c r="F384" s="94">
        <f>+'CO2'!F384+'abs CO2'!F384+'CH4'!F384*PCG!$C$5+N2O!F384*PCG!$C$6+HFC!F384+PFC!F384+'SF6'!F384</f>
        <v>3.6199500345132384E-2</v>
      </c>
      <c r="G384" s="94">
        <f>+'CO2'!G384+'abs CO2'!G384+'CH4'!G384*PCG!$C$5+N2O!G384*PCG!$C$6+HFC!G384+PFC!G384+'SF6'!G384</f>
        <v>3.6701993328044864E-2</v>
      </c>
      <c r="H384" s="94">
        <f>+'CO2'!H384+'abs CO2'!H384+'CH4'!H384*PCG!$C$5+N2O!H384*PCG!$C$6+HFC!H384+PFC!H384+'SF6'!H384</f>
        <v>3.9303894932774489E-2</v>
      </c>
      <c r="I384" s="94">
        <f>+'CO2'!I384+'abs CO2'!I384+'CH4'!I384*PCG!$C$5+N2O!I384*PCG!$C$6+HFC!I384+PFC!I384+'SF6'!I384</f>
        <v>2.1187081181163258E-2</v>
      </c>
      <c r="J384" s="94">
        <f>+'CO2'!J384+'abs CO2'!J384+'CH4'!J384*PCG!$C$5+N2O!J384*PCG!$C$6+HFC!J384+PFC!J384+'SF6'!J384</f>
        <v>9.1756160118667052E-2</v>
      </c>
      <c r="K384" s="94">
        <f>+'CO2'!K384+'abs CO2'!K384+'CH4'!K384*PCG!$C$5+N2O!K384*PCG!$C$6+HFC!K384+PFC!K384+'SF6'!K384</f>
        <v>2.8252579704363907E-2</v>
      </c>
      <c r="L384" s="94">
        <f>+'CO2'!L384+'abs CO2'!L384+'CH4'!L384*PCG!$C$5+N2O!L384*PCG!$C$6+HFC!L384+PFC!L384+'SF6'!L384</f>
        <v>0.19924611691541408</v>
      </c>
      <c r="M384" s="94">
        <f>+'CO2'!M384+'abs CO2'!M384+'CH4'!M384*PCG!$C$5+N2O!M384*PCG!$C$6+HFC!M384+PFC!M384+'SF6'!M384</f>
        <v>1.2457589501432702E-2</v>
      </c>
      <c r="N384" s="94">
        <f>+'CO2'!N384+'abs CO2'!N384+'CH4'!N384*PCG!$C$5+N2O!N384*PCG!$C$6+HFC!N384+PFC!N384+'SF6'!N384</f>
        <v>4.7469700104741386E-2</v>
      </c>
      <c r="O384" s="94">
        <f>+'CO2'!O384+'abs CO2'!O384+'CH4'!O384*PCG!$C$5+N2O!O384*PCG!$C$6+HFC!O384+PFC!O384+'SF6'!O384</f>
        <v>0.2497613716800561</v>
      </c>
      <c r="P384" s="94">
        <f>+'CO2'!P384+'abs CO2'!P384+'CH4'!P384*PCG!$C$5+N2O!P384*PCG!$C$6+HFC!P384+PFC!P384+'SF6'!P384</f>
        <v>6.134481360000001E-3</v>
      </c>
      <c r="Q384" s="94">
        <f>+'CO2'!Q384+'abs CO2'!Q384+'CH4'!Q384*PCG!$C$5+N2O!Q384*PCG!$C$6+HFC!Q384+PFC!Q384+'SF6'!Q384</f>
        <v>8.4168201599999992E-2</v>
      </c>
      <c r="R384" s="94">
        <f>+'CO2'!R384+'abs CO2'!R384+'CH4'!R384*PCG!$C$5+N2O!R384*PCG!$C$6+HFC!R384+PFC!R384+'SF6'!R384</f>
        <v>0.18981822131999998</v>
      </c>
      <c r="S384" s="94">
        <f>+'CO2'!S384+'abs CO2'!S384+'CH4'!S384*PCG!$C$5+N2O!S384*PCG!$C$6+HFC!S384+PFC!S384+'SF6'!S384</f>
        <v>2.2545054000000005E-3</v>
      </c>
      <c r="T384" s="94">
        <f>+'CO2'!T384+'abs CO2'!T384+'CH4'!T384*PCG!$C$5+N2O!T384*PCG!$C$6+HFC!T384+PFC!T384+'SF6'!T384</f>
        <v>0.10778762484</v>
      </c>
      <c r="U384" s="94">
        <f>+'CO2'!U384+'abs CO2'!U384+'CH4'!U384*PCG!$C$5+N2O!U384*PCG!$C$6+HFC!U384+PFC!U384+'SF6'!U384</f>
        <v>1.5798237840000003E-2</v>
      </c>
      <c r="V384" s="94">
        <f>+'CO2'!V384+'abs CO2'!V384+'CH4'!V384*PCG!$C$5+N2O!V384*PCG!$C$6+HFC!V384+PFC!V384+'SF6'!V384</f>
        <v>0.24908666328000001</v>
      </c>
      <c r="W384" s="94">
        <f>+'CO2'!W384+'abs CO2'!W384+'CH4'!W384*PCG!$C$5+N2O!W384*PCG!$C$6+HFC!W384+PFC!W384+'SF6'!W384</f>
        <v>6.9321866040000013E-2</v>
      </c>
      <c r="X384" s="94">
        <f>+'CO2'!X384+'abs CO2'!X384+'CH4'!X384*PCG!$C$5+N2O!X384*PCG!$C$6+HFC!X384+PFC!X384+'SF6'!X384</f>
        <v>3.0004405200000007E-2</v>
      </c>
      <c r="Y384" s="94">
        <f>+'CO2'!Y384+'abs CO2'!Y384+'CH4'!Y384*PCG!$C$5+N2O!Y384*PCG!$C$6+HFC!Y384+PFC!Y384+'SF6'!Y384</f>
        <v>0.2259014410800001</v>
      </c>
      <c r="Z384" s="94">
        <f>+'CO2'!Z384+'abs CO2'!Z384+'CH4'!Z384*PCG!$C$5+N2O!Z384*PCG!$C$6+HFC!Z384+PFC!Z384+'SF6'!Z384</f>
        <v>1.3649499360000001E-2</v>
      </c>
      <c r="AA384" s="94">
        <f>+'CO2'!AA384+'abs CO2'!AA384+'CH4'!AA384*PCG!$C$5+N2O!AA384*PCG!$C$6+HFC!AA384+PFC!AA384+'SF6'!AA384</f>
        <v>5.2699759560000017E-2</v>
      </c>
      <c r="AB384" s="94">
        <f>+'CO2'!AB384+'abs CO2'!AB384+'CH4'!AB384*PCG!$C$5+N2O!AB384*PCG!$C$6+HFC!AB384+PFC!AB384+'SF6'!AB384</f>
        <v>8.1195594480000036E-2</v>
      </c>
      <c r="AC384" s="94">
        <f>+'CO2'!AC384+'abs CO2'!AC384+'CH4'!AC384*PCG!$C$5+N2O!AC384*PCG!$C$6+HFC!AC384+PFC!AC384+'SF6'!AC384</f>
        <v>2.5127993520000003E-2</v>
      </c>
      <c r="AD384" s="94">
        <f>+'CO2'!AD384+'abs CO2'!AD384+'CH4'!AD384*PCG!$C$5+N2O!AD384*PCG!$C$6+HFC!AD384+PFC!AD384+'SF6'!AD384</f>
        <v>2.4657475459680001</v>
      </c>
      <c r="AE384" s="94">
        <f>+'CO2'!AE384+'abs CO2'!AE384+'CH4'!AE384*PCG!$C$5+N2O!AE384*PCG!$C$6+HFC!AE384+PFC!AE384+'SF6'!AE384</f>
        <v>6.1266880080000002E-2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57.036867802848491</v>
      </c>
      <c r="D385" s="33">
        <f t="shared" si="95"/>
        <v>62.849626472736922</v>
      </c>
      <c r="E385" s="33">
        <f t="shared" si="95"/>
        <v>68.662385142625354</v>
      </c>
      <c r="F385" s="33">
        <f t="shared" si="95"/>
        <v>74.475143812513792</v>
      </c>
      <c r="G385" s="33">
        <f t="shared" si="95"/>
        <v>80.287902482402217</v>
      </c>
      <c r="H385" s="33">
        <f t="shared" si="95"/>
        <v>86.100661152290655</v>
      </c>
      <c r="I385" s="33">
        <f t="shared" si="95"/>
        <v>91.913419822179094</v>
      </c>
      <c r="J385" s="33">
        <f t="shared" si="95"/>
        <v>97.726178492067532</v>
      </c>
      <c r="K385" s="33">
        <f t="shared" si="95"/>
        <v>103.53893716195594</v>
      </c>
      <c r="L385" s="33">
        <f t="shared" si="95"/>
        <v>109.35169583184438</v>
      </c>
      <c r="M385" s="33">
        <f t="shared" si="95"/>
        <v>115.16445450173283</v>
      </c>
      <c r="N385" s="33">
        <f t="shared" si="95"/>
        <v>120.97721317162126</v>
      </c>
      <c r="O385" s="33">
        <f t="shared" si="95"/>
        <v>111.28598370807399</v>
      </c>
      <c r="P385" s="33">
        <f t="shared" si="95"/>
        <v>115.85009675855615</v>
      </c>
      <c r="Q385" s="33">
        <f t="shared" si="95"/>
        <v>120.4142098090383</v>
      </c>
      <c r="R385" s="33">
        <f t="shared" si="95"/>
        <v>124.9783228595204</v>
      </c>
      <c r="S385" s="33">
        <f t="shared" si="95"/>
        <v>129.54243591000258</v>
      </c>
      <c r="T385" s="33">
        <f t="shared" si="95"/>
        <v>134.1065489604847</v>
      </c>
      <c r="U385" s="33">
        <f t="shared" si="95"/>
        <v>126.17823004622618</v>
      </c>
      <c r="V385" s="33">
        <f t="shared" si="95"/>
        <v>129.73655634614923</v>
      </c>
      <c r="W385" s="33">
        <f t="shared" si="95"/>
        <v>127.48212397618387</v>
      </c>
      <c r="X385" s="33">
        <f t="shared" si="95"/>
        <v>125.22769160621843</v>
      </c>
      <c r="Y385" s="33">
        <f t="shared" si="95"/>
        <v>121.32772301695864</v>
      </c>
      <c r="Z385" s="33">
        <f t="shared" si="95"/>
        <v>118.86421631310894</v>
      </c>
      <c r="AA385" s="33">
        <f t="shared" si="95"/>
        <v>93.600695078360971</v>
      </c>
      <c r="AB385" s="33">
        <f t="shared" si="95"/>
        <v>88.126285807195529</v>
      </c>
      <c r="AC385" s="33">
        <f t="shared" si="95"/>
        <v>82.651876536030116</v>
      </c>
      <c r="AD385" s="33">
        <f t="shared" si="95"/>
        <v>79.842924700577854</v>
      </c>
      <c r="AE385" s="33">
        <f t="shared" si="95"/>
        <v>74.174748779216316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27.558088524845317</v>
      </c>
      <c r="D386" s="94">
        <f>+'CO2'!D386+'abs CO2'!D386+'CH4'!D386*PCG!$C$5+N2O!D386*PCG!$C$6+HFC!D386+PFC!D386+'SF6'!D386</f>
        <v>28.876060867298392</v>
      </c>
      <c r="E386" s="94">
        <f>+'CO2'!E386+'abs CO2'!E386+'CH4'!E386*PCG!$C$5+N2O!E386*PCG!$C$6+HFC!E386+PFC!E386+'SF6'!E386</f>
        <v>30.194033209751467</v>
      </c>
      <c r="F386" s="94">
        <f>+'CO2'!F386+'abs CO2'!F386+'CH4'!F386*PCG!$C$5+N2O!F386*PCG!$C$6+HFC!F386+PFC!F386+'SF6'!F386</f>
        <v>31.512005552204542</v>
      </c>
      <c r="G386" s="94">
        <f>+'CO2'!G386+'abs CO2'!G386+'CH4'!G386*PCG!$C$5+N2O!G386*PCG!$C$6+HFC!G386+PFC!G386+'SF6'!G386</f>
        <v>32.829977894657617</v>
      </c>
      <c r="H386" s="94">
        <f>+'CO2'!H386+'abs CO2'!H386+'CH4'!H386*PCG!$C$5+N2O!H386*PCG!$C$6+HFC!H386+PFC!H386+'SF6'!H386</f>
        <v>34.147950237110692</v>
      </c>
      <c r="I386" s="94">
        <f>+'CO2'!I386+'abs CO2'!I386+'CH4'!I386*PCG!$C$5+N2O!I386*PCG!$C$6+HFC!I386+PFC!I386+'SF6'!I386</f>
        <v>35.465922579563767</v>
      </c>
      <c r="J386" s="94">
        <f>+'CO2'!J386+'abs CO2'!J386+'CH4'!J386*PCG!$C$5+N2O!J386*PCG!$C$6+HFC!J386+PFC!J386+'SF6'!J386</f>
        <v>36.783894922016842</v>
      </c>
      <c r="K386" s="94">
        <f>+'CO2'!K386+'abs CO2'!K386+'CH4'!K386*PCG!$C$5+N2O!K386*PCG!$C$6+HFC!K386+PFC!K386+'SF6'!K386</f>
        <v>38.101867264469917</v>
      </c>
      <c r="L386" s="94">
        <f>+'CO2'!L386+'abs CO2'!L386+'CH4'!L386*PCG!$C$5+N2O!L386*PCG!$C$6+HFC!L386+PFC!L386+'SF6'!L386</f>
        <v>39.419839606922999</v>
      </c>
      <c r="M386" s="94">
        <f>+'CO2'!M386+'abs CO2'!M386+'CH4'!M386*PCG!$C$5+N2O!M386*PCG!$C$6+HFC!M386+PFC!M386+'SF6'!M386</f>
        <v>40.737811949376066</v>
      </c>
      <c r="N386" s="94">
        <f>+'CO2'!N386+'abs CO2'!N386+'CH4'!N386*PCG!$C$5+N2O!N386*PCG!$C$6+HFC!N386+PFC!N386+'SF6'!N386</f>
        <v>42.055784291829148</v>
      </c>
      <c r="O386" s="94">
        <f>+'CO2'!O386+'abs CO2'!O386+'CH4'!O386*PCG!$C$5+N2O!O386*PCG!$C$6+HFC!O386+PFC!O386+'SF6'!O386</f>
        <v>36.109459284170356</v>
      </c>
      <c r="P386" s="94">
        <f>+'CO2'!P386+'abs CO2'!P386+'CH4'!P386*PCG!$C$5+N2O!P386*PCG!$C$6+HFC!P386+PFC!P386+'SF6'!P386</f>
        <v>37.433307094973344</v>
      </c>
      <c r="Q386" s="94">
        <f>+'CO2'!Q386+'abs CO2'!Q386+'CH4'!Q386*PCG!$C$5+N2O!Q386*PCG!$C$6+HFC!Q386+PFC!Q386+'SF6'!Q386</f>
        <v>38.757154905776318</v>
      </c>
      <c r="R386" s="94">
        <f>+'CO2'!R386+'abs CO2'!R386+'CH4'!R386*PCG!$C$5+N2O!R386*PCG!$C$6+HFC!R386+PFC!R386+'SF6'!R386</f>
        <v>40.081002716579299</v>
      </c>
      <c r="S386" s="94">
        <f>+'CO2'!S386+'abs CO2'!S386+'CH4'!S386*PCG!$C$5+N2O!S386*PCG!$C$6+HFC!S386+PFC!S386+'SF6'!S386</f>
        <v>41.40485052738228</v>
      </c>
      <c r="T386" s="94">
        <f>+'CO2'!T386+'abs CO2'!T386+'CH4'!T386*PCG!$C$5+N2O!T386*PCG!$C$6+HFC!T386+PFC!T386+'SF6'!T386</f>
        <v>42.728698338185261</v>
      </c>
      <c r="U386" s="94">
        <f>+'CO2'!U386+'abs CO2'!U386+'CH4'!U386*PCG!$C$5+N2O!U386*PCG!$C$6+HFC!U386+PFC!U386+'SF6'!U386</f>
        <v>38.197642870813979</v>
      </c>
      <c r="V386" s="94">
        <f>+'CO2'!V386+'abs CO2'!V386+'CH4'!V386*PCG!$C$5+N2O!V386*PCG!$C$6+HFC!V386+PFC!V386+'SF6'!V386</f>
        <v>39.526290362861459</v>
      </c>
      <c r="W386" s="94">
        <f>+'CO2'!W386+'abs CO2'!W386+'CH4'!W386*PCG!$C$5+N2O!W386*PCG!$C$6+HFC!W386+PFC!W386+'SF6'!W386</f>
        <v>39.536965512455879</v>
      </c>
      <c r="X386" s="94">
        <f>+'CO2'!X386+'abs CO2'!X386+'CH4'!X386*PCG!$C$5+N2O!X386*PCG!$C$6+HFC!X386+PFC!X386+'SF6'!X386</f>
        <v>39.547640662050284</v>
      </c>
      <c r="Y386" s="94">
        <f>+'CO2'!Y386+'abs CO2'!Y386+'CH4'!Y386*PCG!$C$5+N2O!Y386*PCG!$C$6+HFC!Y386+PFC!Y386+'SF6'!Y386</f>
        <v>37.912779592350248</v>
      </c>
      <c r="Z386" s="94">
        <f>+'CO2'!Z386+'abs CO2'!Z386+'CH4'!Z386*PCG!$C$5+N2O!Z386*PCG!$C$6+HFC!Z386+PFC!Z386+'SF6'!Z386</f>
        <v>37.714380408060357</v>
      </c>
      <c r="AA386" s="94">
        <f>+'CO2'!AA386+'abs CO2'!AA386+'CH4'!AA386*PCG!$C$5+N2O!AA386*PCG!$C$6+HFC!AA386+PFC!AA386+'SF6'!AA386</f>
        <v>29.301168717019763</v>
      </c>
      <c r="AB386" s="94">
        <f>+'CO2'!AB386+'abs CO2'!AB386+'CH4'!AB386*PCG!$C$5+N2O!AB386*PCG!$C$6+HFC!AB386+PFC!AB386+'SF6'!AB386</f>
        <v>28.314554268936966</v>
      </c>
      <c r="AC386" s="94">
        <f>+'CO2'!AC386+'abs CO2'!AC386+'CH4'!AC386*PCG!$C$5+N2O!AC386*PCG!$C$6+HFC!AC386+PFC!AC386+'SF6'!AC386</f>
        <v>27.327939820854183</v>
      </c>
      <c r="AD386" s="94">
        <f>+'CO2'!AD386+'abs CO2'!AD386+'CH4'!AD386*PCG!$C$5+N2O!AD386*PCG!$C$6+HFC!AD386+PFC!AD386+'SF6'!AD386</f>
        <v>29.023140592449828</v>
      </c>
      <c r="AE386" s="94">
        <f>+'CO2'!AE386+'abs CO2'!AE386+'CH4'!AE386*PCG!$C$5+N2O!AE386*PCG!$C$6+HFC!AE386+PFC!AE386+'SF6'!AE386</f>
        <v>27.849750998523668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29.470349132706758</v>
      </c>
      <c r="D387" s="94">
        <f>+'CO2'!D387+'abs CO2'!D387+'CH4'!D387*PCG!$C$5+N2O!D387*PCG!$C$6+HFC!D387+PFC!D387+'SF6'!D387</f>
        <v>33.956705314845706</v>
      </c>
      <c r="E387" s="94">
        <f>+'CO2'!E387+'abs CO2'!E387+'CH4'!E387*PCG!$C$5+N2O!E387*PCG!$C$6+HFC!E387+PFC!E387+'SF6'!E387</f>
        <v>38.443061496984654</v>
      </c>
      <c r="F387" s="94">
        <f>+'CO2'!F387+'abs CO2'!F387+'CH4'!F387*PCG!$C$5+N2O!F387*PCG!$C$6+HFC!F387+PFC!F387+'SF6'!F387</f>
        <v>42.929417679123596</v>
      </c>
      <c r="G387" s="94">
        <f>+'CO2'!G387+'abs CO2'!G387+'CH4'!G387*PCG!$C$5+N2O!G387*PCG!$C$6+HFC!G387+PFC!G387+'SF6'!G387</f>
        <v>47.415773861262537</v>
      </c>
      <c r="H387" s="94">
        <f>+'CO2'!H387+'abs CO2'!H387+'CH4'!H387*PCG!$C$5+N2O!H387*PCG!$C$6+HFC!H387+PFC!H387+'SF6'!H387</f>
        <v>51.902130043401485</v>
      </c>
      <c r="I387" s="94">
        <f>+'CO2'!I387+'abs CO2'!I387+'CH4'!I387*PCG!$C$5+N2O!I387*PCG!$C$6+HFC!I387+PFC!I387+'SF6'!I387</f>
        <v>56.388486225540433</v>
      </c>
      <c r="J387" s="94">
        <f>+'CO2'!J387+'abs CO2'!J387+'CH4'!J387*PCG!$C$5+N2O!J387*PCG!$C$6+HFC!J387+PFC!J387+'SF6'!J387</f>
        <v>60.874842407679381</v>
      </c>
      <c r="K387" s="94">
        <f>+'CO2'!K387+'abs CO2'!K387+'CH4'!K387*PCG!$C$5+N2O!K387*PCG!$C$6+HFC!K387+PFC!K387+'SF6'!K387</f>
        <v>65.361198589818315</v>
      </c>
      <c r="L387" s="94">
        <f>+'CO2'!L387+'abs CO2'!L387+'CH4'!L387*PCG!$C$5+N2O!L387*PCG!$C$6+HFC!L387+PFC!L387+'SF6'!L387</f>
        <v>69.847554771957263</v>
      </c>
      <c r="M387" s="94">
        <f>+'CO2'!M387+'abs CO2'!M387+'CH4'!M387*PCG!$C$5+N2O!M387*PCG!$C$6+HFC!M387+PFC!M387+'SF6'!M387</f>
        <v>74.333910954096226</v>
      </c>
      <c r="N387" s="94">
        <f>+'CO2'!N387+'abs CO2'!N387+'CH4'!N387*PCG!$C$5+N2O!N387*PCG!$C$6+HFC!N387+PFC!N387+'SF6'!N387</f>
        <v>78.820267136235159</v>
      </c>
      <c r="O387" s="94">
        <f>+'CO2'!O387+'abs CO2'!O387+'CH4'!O387*PCG!$C$5+N2O!O387*PCG!$C$6+HFC!O387+PFC!O387+'SF6'!O387</f>
        <v>75.067132133483128</v>
      </c>
      <c r="P387" s="94">
        <f>+'CO2'!P387+'abs CO2'!P387+'CH4'!P387*PCG!$C$5+N2O!P387*PCG!$C$6+HFC!P387+PFC!P387+'SF6'!P387</f>
        <v>78.299166826298759</v>
      </c>
      <c r="Q387" s="94">
        <f>+'CO2'!Q387+'abs CO2'!Q387+'CH4'!Q387*PCG!$C$5+N2O!Q387*PCG!$C$6+HFC!Q387+PFC!Q387+'SF6'!Q387</f>
        <v>81.53120151911439</v>
      </c>
      <c r="R387" s="94">
        <f>+'CO2'!R387+'abs CO2'!R387+'CH4'!R387*PCG!$C$5+N2O!R387*PCG!$C$6+HFC!R387+PFC!R387+'SF6'!R387</f>
        <v>84.763236211929978</v>
      </c>
      <c r="S387" s="94">
        <f>+'CO2'!S387+'abs CO2'!S387+'CH4'!S387*PCG!$C$5+N2O!S387*PCG!$C$6+HFC!S387+PFC!S387+'SF6'!S387</f>
        <v>87.99527090474561</v>
      </c>
      <c r="T387" s="94">
        <f>+'CO2'!T387+'abs CO2'!T387+'CH4'!T387*PCG!$C$5+N2O!T387*PCG!$C$6+HFC!T387+PFC!T387+'SF6'!T387</f>
        <v>91.227305597561212</v>
      </c>
      <c r="U387" s="94">
        <f>+'CO2'!U387+'abs CO2'!U387+'CH4'!U387*PCG!$C$5+N2O!U387*PCG!$C$6+HFC!U387+PFC!U387+'SF6'!U387</f>
        <v>87.821972391436901</v>
      </c>
      <c r="V387" s="94">
        <f>+'CO2'!V387+'abs CO2'!V387+'CH4'!V387*PCG!$C$5+N2O!V387*PCG!$C$6+HFC!V387+PFC!V387+'SF6'!V387</f>
        <v>90.0435814400754</v>
      </c>
      <c r="W387" s="94">
        <f>+'CO2'!W387+'abs CO2'!W387+'CH4'!W387*PCG!$C$5+N2O!W387*PCG!$C$6+HFC!W387+PFC!W387+'SF6'!W387</f>
        <v>87.778834306574964</v>
      </c>
      <c r="X387" s="94">
        <f>+'CO2'!X387+'abs CO2'!X387+'CH4'!X387*PCG!$C$5+N2O!X387*PCG!$C$6+HFC!X387+PFC!X387+'SF6'!X387</f>
        <v>85.514087173074472</v>
      </c>
      <c r="Y387" s="94">
        <f>+'CO2'!Y387+'abs CO2'!Y387+'CH4'!Y387*PCG!$C$5+N2O!Y387*PCG!$C$6+HFC!Y387+PFC!Y387+'SF6'!Y387</f>
        <v>83.249340039574065</v>
      </c>
      <c r="Z387" s="94">
        <f>+'CO2'!Z387+'abs CO2'!Z387+'CH4'!Z387*PCG!$C$5+N2O!Z387*PCG!$C$6+HFC!Z387+PFC!Z387+'SF6'!Z387</f>
        <v>80.984592906073601</v>
      </c>
      <c r="AA387" s="94">
        <f>+'CO2'!AA387+'abs CO2'!AA387+'CH4'!AA387*PCG!$C$5+N2O!AA387*PCG!$C$6+HFC!AA387+PFC!AA387+'SF6'!AA387</f>
        <v>64.137403898855055</v>
      </c>
      <c r="AB387" s="94">
        <f>+'CO2'!AB387+'abs CO2'!AB387+'CH4'!AB387*PCG!$C$5+N2O!AB387*PCG!$C$6+HFC!AB387+PFC!AB387+'SF6'!AB387</f>
        <v>59.652729612261261</v>
      </c>
      <c r="AC387" s="94">
        <f>+'CO2'!AC387+'abs CO2'!AC387+'CH4'!AC387*PCG!$C$5+N2O!AC387*PCG!$C$6+HFC!AC387+PFC!AC387+'SF6'!AC387</f>
        <v>55.168055325667467</v>
      </c>
      <c r="AD387" s="94">
        <f>+'CO2'!AD387+'abs CO2'!AD387+'CH4'!AD387*PCG!$C$5+N2O!AD387*PCG!$C$6+HFC!AD387+PFC!AD387+'SF6'!AD387</f>
        <v>50.672332863915976</v>
      </c>
      <c r="AE387" s="94">
        <f>+'CO2'!AE387+'abs CO2'!AE387+'CH4'!AE387*PCG!$C$5+N2O!AE387*PCG!$C$6+HFC!AE387+PFC!AE387+'SF6'!AE387</f>
        <v>46.185976681777021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8.4301452964129463E-3</v>
      </c>
      <c r="D388" s="94">
        <f>+'CO2'!D388+'abs CO2'!D388+'CH4'!D388*PCG!$C$5+N2O!D388*PCG!$C$6+HFC!D388+PFC!D388+'SF6'!D388</f>
        <v>1.6860290592825893E-2</v>
      </c>
      <c r="E388" s="94">
        <f>+'CO2'!E388+'abs CO2'!E388+'CH4'!E388*PCG!$C$5+N2O!E388*PCG!$C$6+HFC!E388+PFC!E388+'SF6'!E388</f>
        <v>2.5290435889238835E-2</v>
      </c>
      <c r="F388" s="94">
        <f>+'CO2'!F388+'abs CO2'!F388+'CH4'!F388*PCG!$C$5+N2O!F388*PCG!$C$6+HFC!F388+PFC!F388+'SF6'!F388</f>
        <v>3.3720581185651785E-2</v>
      </c>
      <c r="G388" s="94">
        <f>+'CO2'!G388+'abs CO2'!G388+'CH4'!G388*PCG!$C$5+N2O!G388*PCG!$C$6+HFC!G388+PFC!G388+'SF6'!G388</f>
        <v>4.2150726482064728E-2</v>
      </c>
      <c r="H388" s="94">
        <f>+'CO2'!H388+'abs CO2'!H388+'CH4'!H388*PCG!$C$5+N2O!H388*PCG!$C$6+HFC!H388+PFC!H388+'SF6'!H388</f>
        <v>5.0580871778477671E-2</v>
      </c>
      <c r="I388" s="94">
        <f>+'CO2'!I388+'abs CO2'!I388+'CH4'!I388*PCG!$C$5+N2O!I388*PCG!$C$6+HFC!I388+PFC!I388+'SF6'!I388</f>
        <v>5.90110170748906E-2</v>
      </c>
      <c r="J388" s="94">
        <f>+'CO2'!J388+'abs CO2'!J388+'CH4'!J388*PCG!$C$5+N2O!J388*PCG!$C$6+HFC!J388+PFC!J388+'SF6'!J388</f>
        <v>6.744116237130357E-2</v>
      </c>
      <c r="K388" s="94">
        <f>+'CO2'!K388+'abs CO2'!K388+'CH4'!K388*PCG!$C$5+N2O!K388*PCG!$C$6+HFC!K388+PFC!K388+'SF6'!K388</f>
        <v>7.5871307667716506E-2</v>
      </c>
      <c r="L388" s="94">
        <f>+'CO2'!L388+'abs CO2'!L388+'CH4'!L388*PCG!$C$5+N2O!L388*PCG!$C$6+HFC!L388+PFC!L388+'SF6'!L388</f>
        <v>8.4301452964129456E-2</v>
      </c>
      <c r="M388" s="94">
        <f>+'CO2'!M388+'abs CO2'!M388+'CH4'!M388*PCG!$C$5+N2O!M388*PCG!$C$6+HFC!M388+PFC!M388+'SF6'!M388</f>
        <v>9.2731598260542392E-2</v>
      </c>
      <c r="N388" s="94">
        <f>+'CO2'!N388+'abs CO2'!N388+'CH4'!N388*PCG!$C$5+N2O!N388*PCG!$C$6+HFC!N388+PFC!N388+'SF6'!N388</f>
        <v>0.10116174355695534</v>
      </c>
      <c r="O388" s="94">
        <f>+'CO2'!O388+'abs CO2'!O388+'CH4'!O388*PCG!$C$5+N2O!O388*PCG!$C$6+HFC!O388+PFC!O388+'SF6'!O388</f>
        <v>0.10939229042050075</v>
      </c>
      <c r="P388" s="94">
        <f>+'CO2'!P388+'abs CO2'!P388+'CH4'!P388*PCG!$C$5+N2O!P388*PCG!$C$6+HFC!P388+PFC!P388+'SF6'!P388</f>
        <v>0.11762283728404617</v>
      </c>
      <c r="Q388" s="94">
        <f>+'CO2'!Q388+'abs CO2'!Q388+'CH4'!Q388*PCG!$C$5+N2O!Q388*PCG!$C$6+HFC!Q388+PFC!Q388+'SF6'!Q388</f>
        <v>0.12585338414759159</v>
      </c>
      <c r="R388" s="94">
        <f>+'CO2'!R388+'abs CO2'!R388+'CH4'!R388*PCG!$C$5+N2O!R388*PCG!$C$6+HFC!R388+PFC!R388+'SF6'!R388</f>
        <v>0.134083931011137</v>
      </c>
      <c r="S388" s="94">
        <f>+'CO2'!S388+'abs CO2'!S388+'CH4'!S388*PCG!$C$5+N2O!S388*PCG!$C$6+HFC!S388+PFC!S388+'SF6'!S388</f>
        <v>0.14231447787468243</v>
      </c>
      <c r="T388" s="94">
        <f>+'CO2'!T388+'abs CO2'!T388+'CH4'!T388*PCG!$C$5+N2O!T388*PCG!$C$6+HFC!T388+PFC!T388+'SF6'!T388</f>
        <v>0.15054502473822789</v>
      </c>
      <c r="U388" s="94">
        <f>+'CO2'!U388+'abs CO2'!U388+'CH4'!U388*PCG!$C$5+N2O!U388*PCG!$C$6+HFC!U388+PFC!U388+'SF6'!U388</f>
        <v>0.15861478397529669</v>
      </c>
      <c r="V388" s="94">
        <f>+'CO2'!V388+'abs CO2'!V388+'CH4'!V388*PCG!$C$5+N2O!V388*PCG!$C$6+HFC!V388+PFC!V388+'SF6'!V388</f>
        <v>0.1666845432123655</v>
      </c>
      <c r="W388" s="94">
        <f>+'CO2'!W388+'abs CO2'!W388+'CH4'!W388*PCG!$C$5+N2O!W388*PCG!$C$6+HFC!W388+PFC!W388+'SF6'!W388</f>
        <v>0.16632415715302137</v>
      </c>
      <c r="X388" s="94">
        <f>+'CO2'!X388+'abs CO2'!X388+'CH4'!X388*PCG!$C$5+N2O!X388*PCG!$C$6+HFC!X388+PFC!X388+'SF6'!X388</f>
        <v>0.16596377109367724</v>
      </c>
      <c r="Y388" s="94">
        <f>+'CO2'!Y388+'abs CO2'!Y388+'CH4'!Y388*PCG!$C$5+N2O!Y388*PCG!$C$6+HFC!Y388+PFC!Y388+'SF6'!Y388</f>
        <v>0.16560338503433308</v>
      </c>
      <c r="Z388" s="94">
        <f>+'CO2'!Z388+'abs CO2'!Z388+'CH4'!Z388*PCG!$C$5+N2O!Z388*PCG!$C$6+HFC!Z388+PFC!Z388+'SF6'!Z388</f>
        <v>0.16524299897498901</v>
      </c>
      <c r="AA388" s="94">
        <f>+'CO2'!AA388+'abs CO2'!AA388+'CH4'!AA388*PCG!$C$5+N2O!AA388*PCG!$C$6+HFC!AA388+PFC!AA388+'SF6'!AA388</f>
        <v>0.16212246248614587</v>
      </c>
      <c r="AB388" s="94">
        <f>+'CO2'!AB388+'abs CO2'!AB388+'CH4'!AB388*PCG!$C$5+N2O!AB388*PCG!$C$6+HFC!AB388+PFC!AB388+'SF6'!AB388</f>
        <v>0.15900192599730281</v>
      </c>
      <c r="AC388" s="94">
        <f>+'CO2'!AC388+'abs CO2'!AC388+'CH4'!AC388*PCG!$C$5+N2O!AC388*PCG!$C$6+HFC!AC388+PFC!AC388+'SF6'!AC388</f>
        <v>0.15588138950845967</v>
      </c>
      <c r="AD388" s="94">
        <f>+'CO2'!AD388+'abs CO2'!AD388+'CH4'!AD388*PCG!$C$5+N2O!AD388*PCG!$C$6+HFC!AD388+PFC!AD388+'SF6'!AD388</f>
        <v>0.14745124421204669</v>
      </c>
      <c r="AE388" s="94">
        <f>+'CO2'!AE388+'abs CO2'!AE388+'CH4'!AE388*PCG!$C$5+N2O!AE388*PCG!$C$6+HFC!AE388+PFC!AE388+'SF6'!AE388</f>
        <v>0.13902109891563377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141.66254056009566</v>
      </c>
      <c r="D391" s="33">
        <f t="shared" si="96"/>
        <v>137.17998298733312</v>
      </c>
      <c r="E391" s="33">
        <f t="shared" si="96"/>
        <v>131.66597513676905</v>
      </c>
      <c r="F391" s="33">
        <f t="shared" si="96"/>
        <v>126.78315624730415</v>
      </c>
      <c r="G391" s="33">
        <f t="shared" si="96"/>
        <v>121.81554637938005</v>
      </c>
      <c r="H391" s="33">
        <f t="shared" si="96"/>
        <v>116.82746447572474</v>
      </c>
      <c r="I391" s="33">
        <f t="shared" si="96"/>
        <v>111.84616601375103</v>
      </c>
      <c r="J391" s="33">
        <f t="shared" si="96"/>
        <v>106.94408545172614</v>
      </c>
      <c r="K391" s="33">
        <f t="shared" si="96"/>
        <v>102.16300813678923</v>
      </c>
      <c r="L391" s="33">
        <f t="shared" si="96"/>
        <v>97.560999533460333</v>
      </c>
      <c r="M391" s="33">
        <f t="shared" si="96"/>
        <v>91.550980497875415</v>
      </c>
      <c r="N391" s="33">
        <f t="shared" si="96"/>
        <v>86.558471424740105</v>
      </c>
      <c r="O391" s="33">
        <f t="shared" si="96"/>
        <v>36.542754125079135</v>
      </c>
      <c r="P391" s="33">
        <f t="shared" si="96"/>
        <v>33.347665446386735</v>
      </c>
      <c r="Q391" s="33">
        <f t="shared" si="96"/>
        <v>30.51482875132313</v>
      </c>
      <c r="R391" s="33">
        <f t="shared" si="96"/>
        <v>27.395202124749115</v>
      </c>
      <c r="S391" s="33">
        <f t="shared" si="96"/>
        <v>24.114328421341511</v>
      </c>
      <c r="T391" s="33">
        <f t="shared" si="96"/>
        <v>21.047112737717896</v>
      </c>
      <c r="U391" s="33">
        <f t="shared" si="96"/>
        <v>-18.284036622398688</v>
      </c>
      <c r="V391" s="33">
        <f t="shared" si="96"/>
        <v>-19.746142952979088</v>
      </c>
      <c r="W391" s="33">
        <f t="shared" si="96"/>
        <v>-16.036423668105765</v>
      </c>
      <c r="X391" s="33">
        <f t="shared" si="96"/>
        <v>-12.818918739520472</v>
      </c>
      <c r="Y391" s="33">
        <f t="shared" si="96"/>
        <v>-8.8264509404199476</v>
      </c>
      <c r="Z391" s="33">
        <f t="shared" si="96"/>
        <v>-5.8169295383434614</v>
      </c>
      <c r="AA391" s="33">
        <f t="shared" si="96"/>
        <v>-55.697737821000302</v>
      </c>
      <c r="AB391" s="33">
        <f t="shared" si="96"/>
        <v>-49.485221180168764</v>
      </c>
      <c r="AC391" s="33">
        <f t="shared" si="96"/>
        <v>-45.57227803490251</v>
      </c>
      <c r="AD391" s="33">
        <f t="shared" si="96"/>
        <v>0.805428990863299</v>
      </c>
      <c r="AE391" s="33">
        <f t="shared" si="96"/>
        <v>3.4807905100242054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7.6196077142399996E-2</v>
      </c>
      <c r="D392" s="94">
        <f>+'CO2'!D392+'abs CO2'!D392+'CH4'!D392*PCG!$C$5+N2O!D392*PCG!$C$6+HFC!D392+PFC!D392+'SF6'!D392</f>
        <v>0.60298547610240005</v>
      </c>
      <c r="E392" s="94">
        <f>+'CO2'!E392+'abs CO2'!E392+'CH4'!E392*PCG!$C$5+N2O!E392*PCG!$C$6+HFC!E392+PFC!E392+'SF6'!E392</f>
        <v>9.8324597260799992E-2</v>
      </c>
      <c r="F392" s="94">
        <f>+'CO2'!F392+'abs CO2'!F392+'CH4'!F392*PCG!$C$5+N2O!F392*PCG!$C$6+HFC!F392+PFC!F392+'SF6'!F392</f>
        <v>0.22485267951839999</v>
      </c>
      <c r="G392" s="94">
        <f>+'CO2'!G392+'abs CO2'!G392+'CH4'!G392*PCG!$C$5+N2O!G392*PCG!$C$6+HFC!G392+PFC!G392+'SF6'!G392</f>
        <v>0.26658978331680006</v>
      </c>
      <c r="H392" s="94">
        <f>+'CO2'!H392+'abs CO2'!H392+'CH4'!H392*PCG!$C$5+N2O!H392*PCG!$C$6+HFC!H392+PFC!H392+'SF6'!H392</f>
        <v>0.28785485138400002</v>
      </c>
      <c r="I392" s="94">
        <f>+'CO2'!I392+'abs CO2'!I392+'CH4'!I392*PCG!$C$5+N2O!I392*PCG!$C$6+HFC!I392+PFC!I392+'SF6'!I392</f>
        <v>0.31590336113279999</v>
      </c>
      <c r="J392" s="94">
        <f>+'CO2'!J392+'abs CO2'!J392+'CH4'!J392*PCG!$C$5+N2O!J392*PCG!$C$6+HFC!J392+PFC!J392+'SF6'!J392</f>
        <v>0.42316977083039997</v>
      </c>
      <c r="K392" s="94">
        <f>+'CO2'!K392+'abs CO2'!K392+'CH4'!K392*PCG!$C$5+N2O!K392*PCG!$C$6+HFC!K392+PFC!K392+'SF6'!K392</f>
        <v>0.65143942761599993</v>
      </c>
      <c r="L392" s="94">
        <f>+'CO2'!L392+'abs CO2'!L392+'CH4'!L392*PCG!$C$5+N2O!L392*PCG!$C$6+HFC!L392+PFC!L392+'SF6'!L392</f>
        <v>1.0587777960096001</v>
      </c>
      <c r="M392" s="94">
        <f>+'CO2'!M392+'abs CO2'!M392+'CH4'!M392*PCG!$C$5+N2O!M392*PCG!$C$6+HFC!M392+PFC!M392+'SF6'!M392</f>
        <v>5.8105732147199995E-2</v>
      </c>
      <c r="N392" s="94">
        <f>+'CO2'!N392+'abs CO2'!N392+'CH4'!N392*PCG!$C$5+N2O!N392*PCG!$C$6+HFC!N392+PFC!N392+'SF6'!N392</f>
        <v>7.4943630734399996E-2</v>
      </c>
      <c r="O392" s="94">
        <f>+'CO2'!O392+'abs CO2'!O392+'CH4'!O392*PCG!$C$5+N2O!O392*PCG!$C$6+HFC!O392+PFC!O392+'SF6'!O392</f>
        <v>0.37037949516000002</v>
      </c>
      <c r="P392" s="94">
        <f>+'CO2'!P392+'abs CO2'!P392+'CH4'!P392*PCG!$C$5+N2O!P392*PCG!$C$6+HFC!P392+PFC!P392+'SF6'!P392</f>
        <v>0.22499572361760001</v>
      </c>
      <c r="Q392" s="94">
        <f>+'CO2'!Q392+'abs CO2'!Q392+'CH4'!Q392*PCG!$C$5+N2O!Q392*PCG!$C$6+HFC!Q392+PFC!Q392+'SF6'!Q392</f>
        <v>0.44186393570399995</v>
      </c>
      <c r="R392" s="94">
        <f>+'CO2'!R392+'abs CO2'!R392+'CH4'!R392*PCG!$C$5+N2O!R392*PCG!$C$6+HFC!R392+PFC!R392+'SF6'!R392</f>
        <v>0.37194221628000002</v>
      </c>
      <c r="S392" s="94">
        <f>+'CO2'!S392+'abs CO2'!S392+'CH4'!S392*PCG!$C$5+N2O!S392*PCG!$C$6+HFC!S392+PFC!S392+'SF6'!S392</f>
        <v>0.14077342002240001</v>
      </c>
      <c r="T392" s="94">
        <f>+'CO2'!T392+'abs CO2'!T392+'CH4'!T392*PCG!$C$5+N2O!T392*PCG!$C$6+HFC!T392+PFC!T392+'SF6'!T392</f>
        <v>0.12326264354879998</v>
      </c>
      <c r="U392" s="94">
        <f>+'CO2'!U392+'abs CO2'!U392+'CH4'!U392*PCG!$C$5+N2O!U392*PCG!$C$6+HFC!U392+PFC!U392+'SF6'!U392</f>
        <v>0.33413817677760005</v>
      </c>
      <c r="V392" s="94">
        <f>+'CO2'!V392+'abs CO2'!V392+'CH4'!V392*PCG!$C$5+N2O!V392*PCG!$C$6+HFC!V392+PFC!V392+'SF6'!V392</f>
        <v>0.3431078069472</v>
      </c>
      <c r="W392" s="94">
        <f>+'CO2'!W392+'abs CO2'!W392+'CH4'!W392*PCG!$C$5+N2O!W392*PCG!$C$6+HFC!W392+PFC!W392+'SF6'!W392</f>
        <v>0.51455608084799986</v>
      </c>
      <c r="X392" s="94">
        <f>+'CO2'!X392+'abs CO2'!X392+'CH4'!X392*PCG!$C$5+N2O!X392*PCG!$C$6+HFC!X392+PFC!X392+'SF6'!X392</f>
        <v>0.19378999846079997</v>
      </c>
      <c r="Y392" s="94">
        <f>+'CO2'!Y392+'abs CO2'!Y392+'CH4'!Y392*PCG!$C$5+N2O!Y392*PCG!$C$6+HFC!Y392+PFC!Y392+'SF6'!Y392</f>
        <v>0.64798678658879993</v>
      </c>
      <c r="Z392" s="94">
        <f>+'CO2'!Z392+'abs CO2'!Z392+'CH4'!Z392*PCG!$C$5+N2O!Z392*PCG!$C$6+HFC!Z392+PFC!Z392+'SF6'!Z392</f>
        <v>0.1192371776928</v>
      </c>
      <c r="AA392" s="94">
        <f>+'CO2'!AA392+'abs CO2'!AA392+'CH4'!AA392*PCG!$C$5+N2O!AA392*PCG!$C$6+HFC!AA392+PFC!AA392+'SF6'!AA392</f>
        <v>0.12580925907340804</v>
      </c>
      <c r="AB392" s="94">
        <f>+'CO2'!AB392+'abs CO2'!AB392+'CH4'!AB392*PCG!$C$5+N2O!AB392*PCG!$C$6+HFC!AB392+PFC!AB392+'SF6'!AB392</f>
        <v>1.33120109730744</v>
      </c>
      <c r="AC392" s="94">
        <f>+'CO2'!AC392+'abs CO2'!AC392+'CH4'!AC392*PCG!$C$5+N2O!AC392*PCG!$C$6+HFC!AC392+PFC!AC392+'SF6'!AC392</f>
        <v>0.23701943997619201</v>
      </c>
      <c r="AD392" s="94">
        <f>+'CO2'!AD392+'abs CO2'!AD392+'CH4'!AD392*PCG!$C$5+N2O!AD392*PCG!$C$6+HFC!AD392+PFC!AD392+'SF6'!AD392</f>
        <v>2.6045174007577439</v>
      </c>
      <c r="AE392" s="94">
        <f>+'CO2'!AE392+'abs CO2'!AE392+'CH4'!AE392*PCG!$C$5+N2O!AE392*PCG!$C$6+HFC!AE392+PFC!AE392+'SF6'!AE392</f>
        <v>0.27146525922863995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141.58634448295325</v>
      </c>
      <c r="D393" s="33">
        <f t="shared" si="97"/>
        <v>136.57699751123073</v>
      </c>
      <c r="E393" s="33">
        <f t="shared" si="97"/>
        <v>131.56765053950824</v>
      </c>
      <c r="F393" s="33">
        <f t="shared" si="97"/>
        <v>126.55830356778574</v>
      </c>
      <c r="G393" s="33">
        <f t="shared" si="97"/>
        <v>121.54895659606325</v>
      </c>
      <c r="H393" s="33">
        <f t="shared" si="97"/>
        <v>116.53960962434074</v>
      </c>
      <c r="I393" s="33">
        <f t="shared" si="97"/>
        <v>111.53026265261823</v>
      </c>
      <c r="J393" s="33">
        <f t="shared" si="97"/>
        <v>106.52091568089574</v>
      </c>
      <c r="K393" s="33">
        <f t="shared" si="97"/>
        <v>101.51156870917323</v>
      </c>
      <c r="L393" s="33">
        <f t="shared" si="97"/>
        <v>96.502221737450739</v>
      </c>
      <c r="M393" s="33">
        <f t="shared" si="97"/>
        <v>91.492874765728217</v>
      </c>
      <c r="N393" s="33">
        <f t="shared" si="97"/>
        <v>86.48352779400571</v>
      </c>
      <c r="O393" s="33">
        <f t="shared" si="97"/>
        <v>36.172374629919133</v>
      </c>
      <c r="P393" s="33">
        <f t="shared" si="97"/>
        <v>33.122669722769132</v>
      </c>
      <c r="Q393" s="33">
        <f t="shared" si="97"/>
        <v>30.07296481561913</v>
      </c>
      <c r="R393" s="33">
        <f t="shared" si="97"/>
        <v>27.023259908469115</v>
      </c>
      <c r="S393" s="33">
        <f t="shared" si="97"/>
        <v>23.973555001319113</v>
      </c>
      <c r="T393" s="33">
        <f t="shared" si="97"/>
        <v>20.923850094169097</v>
      </c>
      <c r="U393" s="33">
        <f t="shared" si="97"/>
        <v>-18.618174799176288</v>
      </c>
      <c r="V393" s="33">
        <f t="shared" si="97"/>
        <v>-20.089250759926287</v>
      </c>
      <c r="W393" s="33">
        <f t="shared" si="97"/>
        <v>-16.550979748953765</v>
      </c>
      <c r="X393" s="33">
        <f t="shared" si="97"/>
        <v>-13.012708737981271</v>
      </c>
      <c r="Y393" s="33">
        <f t="shared" si="97"/>
        <v>-9.4744377270087483</v>
      </c>
      <c r="Z393" s="33">
        <f t="shared" si="97"/>
        <v>-5.9361667160362614</v>
      </c>
      <c r="AA393" s="33">
        <f t="shared" si="97"/>
        <v>-55.823547080073709</v>
      </c>
      <c r="AB393" s="33">
        <f t="shared" si="97"/>
        <v>-50.816422277476207</v>
      </c>
      <c r="AC393" s="33">
        <f t="shared" si="97"/>
        <v>-45.809297474878704</v>
      </c>
      <c r="AD393" s="33">
        <f t="shared" si="97"/>
        <v>-1.7990884098944449</v>
      </c>
      <c r="AE393" s="33">
        <f t="shared" si="97"/>
        <v>3.2093252507955654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125.93164145467574</v>
      </c>
      <c r="D394" s="94">
        <f>+'CO2'!D394+'abs CO2'!D394+'CH4'!D394*PCG!$C$5+N2O!D394*PCG!$C$6+HFC!D394+PFC!D394+'SF6'!D394</f>
        <v>125.93164145467574</v>
      </c>
      <c r="E394" s="94">
        <f>+'CO2'!E394+'abs CO2'!E394+'CH4'!E394*PCG!$C$5+N2O!E394*PCG!$C$6+HFC!E394+PFC!E394+'SF6'!E394</f>
        <v>125.93164145467574</v>
      </c>
      <c r="F394" s="94">
        <f>+'CO2'!F394+'abs CO2'!F394+'CH4'!F394*PCG!$C$5+N2O!F394*PCG!$C$6+HFC!F394+PFC!F394+'SF6'!F394</f>
        <v>125.93164145467574</v>
      </c>
      <c r="G394" s="94">
        <f>+'CO2'!G394+'abs CO2'!G394+'CH4'!G394*PCG!$C$5+N2O!G394*PCG!$C$6+HFC!G394+PFC!G394+'SF6'!G394</f>
        <v>125.93164145467574</v>
      </c>
      <c r="H394" s="94">
        <f>+'CO2'!H394+'abs CO2'!H394+'CH4'!H394*PCG!$C$5+N2O!H394*PCG!$C$6+HFC!H394+PFC!H394+'SF6'!H394</f>
        <v>125.93164145467574</v>
      </c>
      <c r="I394" s="94">
        <f>+'CO2'!I394+'abs CO2'!I394+'CH4'!I394*PCG!$C$5+N2O!I394*PCG!$C$6+HFC!I394+PFC!I394+'SF6'!I394</f>
        <v>125.93164145467574</v>
      </c>
      <c r="J394" s="94">
        <f>+'CO2'!J394+'abs CO2'!J394+'CH4'!J394*PCG!$C$5+N2O!J394*PCG!$C$6+HFC!J394+PFC!J394+'SF6'!J394</f>
        <v>125.93164145467574</v>
      </c>
      <c r="K394" s="94">
        <f>+'CO2'!K394+'abs CO2'!K394+'CH4'!K394*PCG!$C$5+N2O!K394*PCG!$C$6+HFC!K394+PFC!K394+'SF6'!K394</f>
        <v>125.93164145467574</v>
      </c>
      <c r="L394" s="94">
        <f>+'CO2'!L394+'abs CO2'!L394+'CH4'!L394*PCG!$C$5+N2O!L394*PCG!$C$6+HFC!L394+PFC!L394+'SF6'!L394</f>
        <v>125.93164145467574</v>
      </c>
      <c r="M394" s="94">
        <f>+'CO2'!M394+'abs CO2'!M394+'CH4'!M394*PCG!$C$5+N2O!M394*PCG!$C$6+HFC!M394+PFC!M394+'SF6'!M394</f>
        <v>125.93164145467574</v>
      </c>
      <c r="N394" s="94">
        <f>+'CO2'!N394+'abs CO2'!N394+'CH4'!N394*PCG!$C$5+N2O!N394*PCG!$C$6+HFC!N394+PFC!N394+'SF6'!N394</f>
        <v>125.93164145467574</v>
      </c>
      <c r="O394" s="94">
        <f>+'CO2'!O394+'abs CO2'!O394+'CH4'!O394*PCG!$C$5+N2O!O394*PCG!$C$6+HFC!O394+PFC!O394+'SF6'!O394</f>
        <v>86.753909864405841</v>
      </c>
      <c r="P394" s="94">
        <f>+'CO2'!P394+'abs CO2'!P394+'CH4'!P394*PCG!$C$5+N2O!P394*PCG!$C$6+HFC!P394+PFC!P394+'SF6'!P394</f>
        <v>86.753909864405841</v>
      </c>
      <c r="Q394" s="94">
        <f>+'CO2'!Q394+'abs CO2'!Q394+'CH4'!Q394*PCG!$C$5+N2O!Q394*PCG!$C$6+HFC!Q394+PFC!Q394+'SF6'!Q394</f>
        <v>86.753909864405841</v>
      </c>
      <c r="R394" s="94">
        <f>+'CO2'!R394+'abs CO2'!R394+'CH4'!R394*PCG!$C$5+N2O!R394*PCG!$C$6+HFC!R394+PFC!R394+'SF6'!R394</f>
        <v>86.753909864405841</v>
      </c>
      <c r="S394" s="94">
        <f>+'CO2'!S394+'abs CO2'!S394+'CH4'!S394*PCG!$C$5+N2O!S394*PCG!$C$6+HFC!S394+PFC!S394+'SF6'!S394</f>
        <v>86.753909864405841</v>
      </c>
      <c r="T394" s="94">
        <f>+'CO2'!T394+'abs CO2'!T394+'CH4'!T394*PCG!$C$5+N2O!T394*PCG!$C$6+HFC!T394+PFC!T394+'SF6'!T394</f>
        <v>86.753909864405841</v>
      </c>
      <c r="U394" s="94">
        <f>+'CO2'!U394+'abs CO2'!U394+'CH4'!U394*PCG!$C$5+N2O!U394*PCG!$C$6+HFC!U394+PFC!U394+'SF6'!U394</f>
        <v>55.194960931810442</v>
      </c>
      <c r="V394" s="94">
        <f>+'CO2'!V394+'abs CO2'!V394+'CH4'!V394*PCG!$C$5+N2O!V394*PCG!$C$6+HFC!V394+PFC!V394+'SF6'!V394</f>
        <v>55.194960931810442</v>
      </c>
      <c r="W394" s="94">
        <f>+'CO2'!W394+'abs CO2'!W394+'CH4'!W394*PCG!$C$5+N2O!W394*PCG!$C$6+HFC!W394+PFC!W394+'SF6'!W394</f>
        <v>55.194960931810442</v>
      </c>
      <c r="X394" s="94">
        <f>+'CO2'!X394+'abs CO2'!X394+'CH4'!X394*PCG!$C$5+N2O!X394*PCG!$C$6+HFC!X394+PFC!X394+'SF6'!X394</f>
        <v>55.194960931810442</v>
      </c>
      <c r="Y394" s="94">
        <f>+'CO2'!Y394+'abs CO2'!Y394+'CH4'!Y394*PCG!$C$5+N2O!Y394*PCG!$C$6+HFC!Y394+PFC!Y394+'SF6'!Y394</f>
        <v>55.194960931810442</v>
      </c>
      <c r="Z394" s="94">
        <f>+'CO2'!Z394+'abs CO2'!Z394+'CH4'!Z394*PCG!$C$5+N2O!Z394*PCG!$C$6+HFC!Z394+PFC!Z394+'SF6'!Z394</f>
        <v>55.194960931810442</v>
      </c>
      <c r="AA394" s="94">
        <f>+'CO2'!AA394+'abs CO2'!AA394+'CH4'!AA394*PCG!$C$5+N2O!AA394*PCG!$C$6+HFC!AA394+PFC!AA394+'SF6'!AA394</f>
        <v>6.3596224318421495</v>
      </c>
      <c r="AB394" s="94">
        <f>+'CO2'!AB394+'abs CO2'!AB394+'CH4'!AB394*PCG!$C$5+N2O!AB394*PCG!$C$6+HFC!AB394+PFC!AB394+'SF6'!AB394</f>
        <v>6.3596224318421495</v>
      </c>
      <c r="AC394" s="94">
        <f>+'CO2'!AC394+'abs CO2'!AC394+'CH4'!AC394*PCG!$C$5+N2O!AC394*PCG!$C$6+HFC!AC394+PFC!AC394+'SF6'!AC394</f>
        <v>6.3596224318421495</v>
      </c>
      <c r="AD394" s="94">
        <f>+'CO2'!AD394+'abs CO2'!AD394+'CH4'!AD394*PCG!$C$5+N2O!AD394*PCG!$C$6+HFC!AD394+PFC!AD394+'SF6'!AD394</f>
        <v>45.366734502803055</v>
      </c>
      <c r="AE394" s="94">
        <f>+'CO2'!AE394+'abs CO2'!AE394+'CH4'!AE394*PCG!$C$5+N2O!AE394*PCG!$C$6+HFC!AE394+PFC!AE394+'SF6'!AE394</f>
        <v>45.366734502803055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15.654703028277503</v>
      </c>
      <c r="D395" s="94">
        <f>+'CO2'!D395+'abs CO2'!D395+'CH4'!D395*PCG!$C$5+N2O!D395*PCG!$C$6+HFC!D395+PFC!D395+'SF6'!D395</f>
        <v>10.645356056555</v>
      </c>
      <c r="E395" s="94">
        <f>+'CO2'!E395+'abs CO2'!E395+'CH4'!E395*PCG!$C$5+N2O!E395*PCG!$C$6+HFC!E395+PFC!E395+'SF6'!E395</f>
        <v>5.6360090848325015</v>
      </c>
      <c r="F395" s="94">
        <f>+'CO2'!F395+'abs CO2'!F395+'CH4'!F395*PCG!$C$5+N2O!F395*PCG!$C$6+HFC!F395+PFC!F395+'SF6'!F395</f>
        <v>0.62666211310999742</v>
      </c>
      <c r="G395" s="94">
        <f>+'CO2'!G395+'abs CO2'!G395+'CH4'!G395*PCG!$C$5+N2O!G395*PCG!$C$6+HFC!G395+PFC!G395+'SF6'!G395</f>
        <v>-4.3826848586124996</v>
      </c>
      <c r="H395" s="94">
        <f>+'CO2'!H395+'abs CO2'!H395+'CH4'!H395*PCG!$C$5+N2O!H395*PCG!$C$6+HFC!H395+PFC!H395+'SF6'!H395</f>
        <v>-9.3920318303350001</v>
      </c>
      <c r="I395" s="94">
        <f>+'CO2'!I395+'abs CO2'!I395+'CH4'!I395*PCG!$C$5+N2O!I395*PCG!$C$6+HFC!I395+PFC!I395+'SF6'!I395</f>
        <v>-14.401378802057501</v>
      </c>
      <c r="J395" s="94">
        <f>+'CO2'!J395+'abs CO2'!J395+'CH4'!J395*PCG!$C$5+N2O!J395*PCG!$C$6+HFC!J395+PFC!J395+'SF6'!J395</f>
        <v>-19.410725773780008</v>
      </c>
      <c r="K395" s="94">
        <f>+'CO2'!K395+'abs CO2'!K395+'CH4'!K395*PCG!$C$5+N2O!K395*PCG!$C$6+HFC!K395+PFC!K395+'SF6'!K395</f>
        <v>-24.420072745502509</v>
      </c>
      <c r="L395" s="94">
        <f>+'CO2'!L395+'abs CO2'!L395+'CH4'!L395*PCG!$C$5+N2O!L395*PCG!$C$6+HFC!L395+PFC!L395+'SF6'!L395</f>
        <v>-29.429419717225002</v>
      </c>
      <c r="M395" s="94">
        <f>+'CO2'!M395+'abs CO2'!M395+'CH4'!M395*PCG!$C$5+N2O!M395*PCG!$C$6+HFC!M395+PFC!M395+'SF6'!M395</f>
        <v>-34.438766688947524</v>
      </c>
      <c r="N395" s="94">
        <f>+'CO2'!N395+'abs CO2'!N395+'CH4'!N395*PCG!$C$5+N2O!N395*PCG!$C$6+HFC!N395+PFC!N395+'SF6'!N395</f>
        <v>-39.448113660670032</v>
      </c>
      <c r="O395" s="94">
        <f>+'CO2'!O395+'abs CO2'!O395+'CH4'!O395*PCG!$C$5+N2O!O395*PCG!$C$6+HFC!O395+PFC!O395+'SF6'!O395</f>
        <v>-50.581535234486708</v>
      </c>
      <c r="P395" s="94">
        <f>+'CO2'!P395+'abs CO2'!P395+'CH4'!P395*PCG!$C$5+N2O!P395*PCG!$C$6+HFC!P395+PFC!P395+'SF6'!P395</f>
        <v>-53.631240141636709</v>
      </c>
      <c r="Q395" s="94">
        <f>+'CO2'!Q395+'abs CO2'!Q395+'CH4'!Q395*PCG!$C$5+N2O!Q395*PCG!$C$6+HFC!Q395+PFC!Q395+'SF6'!Q395</f>
        <v>-56.680945048786711</v>
      </c>
      <c r="R395" s="94">
        <f>+'CO2'!R395+'abs CO2'!R395+'CH4'!R395*PCG!$C$5+N2O!R395*PCG!$C$6+HFC!R395+PFC!R395+'SF6'!R395</f>
        <v>-59.730649955936727</v>
      </c>
      <c r="S395" s="94">
        <f>+'CO2'!S395+'abs CO2'!S395+'CH4'!S395*PCG!$C$5+N2O!S395*PCG!$C$6+HFC!S395+PFC!S395+'SF6'!S395</f>
        <v>-62.780354863086728</v>
      </c>
      <c r="T395" s="94">
        <f>+'CO2'!T395+'abs CO2'!T395+'CH4'!T395*PCG!$C$5+N2O!T395*PCG!$C$6+HFC!T395+PFC!T395+'SF6'!T395</f>
        <v>-65.830059770236744</v>
      </c>
      <c r="U395" s="94">
        <f>+'CO2'!U395+'abs CO2'!U395+'CH4'!U395*PCG!$C$5+N2O!U395*PCG!$C$6+HFC!U395+PFC!U395+'SF6'!U395</f>
        <v>-73.81313573098673</v>
      </c>
      <c r="V395" s="94">
        <f>+'CO2'!V395+'abs CO2'!V395+'CH4'!V395*PCG!$C$5+N2O!V395*PCG!$C$6+HFC!V395+PFC!V395+'SF6'!V395</f>
        <v>-75.284211691736729</v>
      </c>
      <c r="W395" s="94">
        <f>+'CO2'!W395+'abs CO2'!W395+'CH4'!W395*PCG!$C$5+N2O!W395*PCG!$C$6+HFC!W395+PFC!W395+'SF6'!W395</f>
        <v>-71.745940680764207</v>
      </c>
      <c r="X395" s="94">
        <f>+'CO2'!X395+'abs CO2'!X395+'CH4'!X395*PCG!$C$5+N2O!X395*PCG!$C$6+HFC!X395+PFC!X395+'SF6'!X395</f>
        <v>-68.207669669791713</v>
      </c>
      <c r="Y395" s="94">
        <f>+'CO2'!Y395+'abs CO2'!Y395+'CH4'!Y395*PCG!$C$5+N2O!Y395*PCG!$C$6+HFC!Y395+PFC!Y395+'SF6'!Y395</f>
        <v>-64.66939865881919</v>
      </c>
      <c r="Z395" s="94">
        <f>+'CO2'!Z395+'abs CO2'!Z395+'CH4'!Z395*PCG!$C$5+N2O!Z395*PCG!$C$6+HFC!Z395+PFC!Z395+'SF6'!Z395</f>
        <v>-61.131127647846704</v>
      </c>
      <c r="AA395" s="94">
        <f>+'CO2'!AA395+'abs CO2'!AA395+'CH4'!AA395*PCG!$C$5+N2O!AA395*PCG!$C$6+HFC!AA395+PFC!AA395+'SF6'!AA395</f>
        <v>-62.183169511915857</v>
      </c>
      <c r="AB395" s="94">
        <f>+'CO2'!AB395+'abs CO2'!AB395+'CH4'!AB395*PCG!$C$5+N2O!AB395*PCG!$C$6+HFC!AB395+PFC!AB395+'SF6'!AB395</f>
        <v>-57.176044709318354</v>
      </c>
      <c r="AC395" s="94">
        <f>+'CO2'!AC395+'abs CO2'!AC395+'CH4'!AC395*PCG!$C$5+N2O!AC395*PCG!$C$6+HFC!AC395+PFC!AC395+'SF6'!AC395</f>
        <v>-52.168919906720852</v>
      </c>
      <c r="AD395" s="94">
        <f>+'CO2'!AD395+'abs CO2'!AD395+'CH4'!AD395*PCG!$C$5+N2O!AD395*PCG!$C$6+HFC!AD395+PFC!AD395+'SF6'!AD395</f>
        <v>-47.1658229126975</v>
      </c>
      <c r="AE395" s="94">
        <f>+'CO2'!AE395+'abs CO2'!AE395+'CH4'!AE395*PCG!$C$5+N2O!AE395*PCG!$C$6+HFC!AE395+PFC!AE395+'SF6'!AE395</f>
        <v>-42.15740925200749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3.5224772557272472</v>
      </c>
      <c r="D399" s="33">
        <f t="shared" si="98"/>
        <v>3.5224772557272472</v>
      </c>
      <c r="E399" s="33">
        <f t="shared" si="98"/>
        <v>3.5224772557272472</v>
      </c>
      <c r="F399" s="33">
        <f t="shared" si="98"/>
        <v>3.5224772557272472</v>
      </c>
      <c r="G399" s="33">
        <f t="shared" si="98"/>
        <v>3.5224772557272472</v>
      </c>
      <c r="H399" s="33">
        <f t="shared" si="98"/>
        <v>3.5224772557272472</v>
      </c>
      <c r="I399" s="33">
        <f t="shared" si="98"/>
        <v>3.5224772557272472</v>
      </c>
      <c r="J399" s="33">
        <f t="shared" si="98"/>
        <v>3.5224772557272472</v>
      </c>
      <c r="K399" s="33">
        <f t="shared" si="98"/>
        <v>3.5224772557272472</v>
      </c>
      <c r="L399" s="33">
        <f t="shared" si="98"/>
        <v>3.5224772557272472</v>
      </c>
      <c r="M399" s="33">
        <f t="shared" si="98"/>
        <v>3.5224772557272472</v>
      </c>
      <c r="N399" s="33">
        <f t="shared" si="98"/>
        <v>3.5224772557272472</v>
      </c>
      <c r="O399" s="33">
        <f t="shared" si="98"/>
        <v>2.1820986388007215</v>
      </c>
      <c r="P399" s="33">
        <f t="shared" si="98"/>
        <v>2.1820986388007215</v>
      </c>
      <c r="Q399" s="33">
        <f t="shared" si="98"/>
        <v>2.1820986388007215</v>
      </c>
      <c r="R399" s="33">
        <f t="shared" si="98"/>
        <v>2.1820986388007215</v>
      </c>
      <c r="S399" s="33">
        <f t="shared" si="98"/>
        <v>2.1820986388007215</v>
      </c>
      <c r="T399" s="33">
        <f t="shared" si="98"/>
        <v>2.1820986388007215</v>
      </c>
      <c r="U399" s="33">
        <f t="shared" si="98"/>
        <v>1.1065910730758677</v>
      </c>
      <c r="V399" s="33">
        <f t="shared" si="98"/>
        <v>1.1065910730758677</v>
      </c>
      <c r="W399" s="33">
        <f t="shared" si="98"/>
        <v>1.1065910730758677</v>
      </c>
      <c r="X399" s="33">
        <f t="shared" si="98"/>
        <v>1.1065910730758677</v>
      </c>
      <c r="Y399" s="33">
        <f t="shared" si="98"/>
        <v>1.1065910730758677</v>
      </c>
      <c r="Z399" s="33">
        <f t="shared" si="98"/>
        <v>1.1065910730758677</v>
      </c>
      <c r="AA399" s="33">
        <f t="shared" si="98"/>
        <v>0.22222231700651607</v>
      </c>
      <c r="AB399" s="33">
        <f t="shared" si="98"/>
        <v>0.22222231700651607</v>
      </c>
      <c r="AC399" s="33">
        <f t="shared" si="98"/>
        <v>0.22222231700651607</v>
      </c>
      <c r="AD399" s="33">
        <f t="shared" si="98"/>
        <v>0</v>
      </c>
      <c r="AE399" s="33">
        <f t="shared" si="98"/>
        <v>0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3.5224772557272472</v>
      </c>
      <c r="D401" s="33">
        <f t="shared" si="99"/>
        <v>3.5224772557272472</v>
      </c>
      <c r="E401" s="33">
        <f t="shared" si="99"/>
        <v>3.5224772557272472</v>
      </c>
      <c r="F401" s="33">
        <f t="shared" si="99"/>
        <v>3.5224772557272472</v>
      </c>
      <c r="G401" s="33">
        <f t="shared" si="99"/>
        <v>3.5224772557272472</v>
      </c>
      <c r="H401" s="33">
        <f t="shared" si="99"/>
        <v>3.5224772557272472</v>
      </c>
      <c r="I401" s="33">
        <f t="shared" si="99"/>
        <v>3.5224772557272472</v>
      </c>
      <c r="J401" s="33">
        <f t="shared" si="99"/>
        <v>3.5224772557272472</v>
      </c>
      <c r="K401" s="33">
        <f t="shared" si="99"/>
        <v>3.5224772557272472</v>
      </c>
      <c r="L401" s="33">
        <f t="shared" si="99"/>
        <v>3.5224772557272472</v>
      </c>
      <c r="M401" s="33">
        <f t="shared" si="99"/>
        <v>3.5224772557272472</v>
      </c>
      <c r="N401" s="33">
        <f t="shared" si="99"/>
        <v>3.5224772557272472</v>
      </c>
      <c r="O401" s="33">
        <f t="shared" si="99"/>
        <v>2.1820986388007215</v>
      </c>
      <c r="P401" s="33">
        <f t="shared" si="99"/>
        <v>2.1820986388007215</v>
      </c>
      <c r="Q401" s="33">
        <f t="shared" si="99"/>
        <v>2.1820986388007215</v>
      </c>
      <c r="R401" s="33">
        <f t="shared" si="99"/>
        <v>2.1820986388007215</v>
      </c>
      <c r="S401" s="33">
        <f t="shared" si="99"/>
        <v>2.1820986388007215</v>
      </c>
      <c r="T401" s="33">
        <f t="shared" si="99"/>
        <v>2.1820986388007215</v>
      </c>
      <c r="U401" s="33">
        <f t="shared" si="99"/>
        <v>1.1065910730758677</v>
      </c>
      <c r="V401" s="33">
        <f t="shared" si="99"/>
        <v>1.1065910730758677</v>
      </c>
      <c r="W401" s="33">
        <f t="shared" si="99"/>
        <v>1.1065910730758677</v>
      </c>
      <c r="X401" s="33">
        <f t="shared" si="99"/>
        <v>1.1065910730758677</v>
      </c>
      <c r="Y401" s="33">
        <f t="shared" si="99"/>
        <v>1.1065910730758677</v>
      </c>
      <c r="Z401" s="33">
        <f t="shared" si="99"/>
        <v>1.1065910730758677</v>
      </c>
      <c r="AA401" s="33">
        <f t="shared" si="99"/>
        <v>0.22222231700651607</v>
      </c>
      <c r="AB401" s="33">
        <f t="shared" si="99"/>
        <v>0.22222231700651607</v>
      </c>
      <c r="AC401" s="33">
        <f t="shared" si="99"/>
        <v>0.22222231700651607</v>
      </c>
      <c r="AD401" s="33">
        <f t="shared" si="99"/>
        <v>0</v>
      </c>
      <c r="AE401" s="33">
        <f t="shared" si="99"/>
        <v>0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1.8374572611614777</v>
      </c>
      <c r="D402" s="94">
        <f>+'CO2'!D402+'abs CO2'!D402+'CH4'!D402*PCG!$C$5+N2O!D402*PCG!$C$6+HFC!D402+PFC!D402+'SF6'!D402</f>
        <v>1.8374572611614777</v>
      </c>
      <c r="E402" s="94">
        <f>+'CO2'!E402+'abs CO2'!E402+'CH4'!E402*PCG!$C$5+N2O!E402*PCG!$C$6+HFC!E402+PFC!E402+'SF6'!E402</f>
        <v>1.8374572611614777</v>
      </c>
      <c r="F402" s="94">
        <f>+'CO2'!F402+'abs CO2'!F402+'CH4'!F402*PCG!$C$5+N2O!F402*PCG!$C$6+HFC!F402+PFC!F402+'SF6'!F402</f>
        <v>1.8374572611614777</v>
      </c>
      <c r="G402" s="94">
        <f>+'CO2'!G402+'abs CO2'!G402+'CH4'!G402*PCG!$C$5+N2O!G402*PCG!$C$6+HFC!G402+PFC!G402+'SF6'!G402</f>
        <v>1.8374572611614777</v>
      </c>
      <c r="H402" s="94">
        <f>+'CO2'!H402+'abs CO2'!H402+'CH4'!H402*PCG!$C$5+N2O!H402*PCG!$C$6+HFC!H402+PFC!H402+'SF6'!H402</f>
        <v>1.8374572611614777</v>
      </c>
      <c r="I402" s="94">
        <f>+'CO2'!I402+'abs CO2'!I402+'CH4'!I402*PCG!$C$5+N2O!I402*PCG!$C$6+HFC!I402+PFC!I402+'SF6'!I402</f>
        <v>1.8374572611614777</v>
      </c>
      <c r="J402" s="94">
        <f>+'CO2'!J402+'abs CO2'!J402+'CH4'!J402*PCG!$C$5+N2O!J402*PCG!$C$6+HFC!J402+PFC!J402+'SF6'!J402</f>
        <v>1.8374572611614777</v>
      </c>
      <c r="K402" s="94">
        <f>+'CO2'!K402+'abs CO2'!K402+'CH4'!K402*PCG!$C$5+N2O!K402*PCG!$C$6+HFC!K402+PFC!K402+'SF6'!K402</f>
        <v>1.8374572611614777</v>
      </c>
      <c r="L402" s="94">
        <f>+'CO2'!L402+'abs CO2'!L402+'CH4'!L402*PCG!$C$5+N2O!L402*PCG!$C$6+HFC!L402+PFC!L402+'SF6'!L402</f>
        <v>1.8374572611614777</v>
      </c>
      <c r="M402" s="94">
        <f>+'CO2'!M402+'abs CO2'!M402+'CH4'!M402*PCG!$C$5+N2O!M402*PCG!$C$6+HFC!M402+PFC!M402+'SF6'!M402</f>
        <v>1.8374572611614777</v>
      </c>
      <c r="N402" s="94">
        <f>+'CO2'!N402+'abs CO2'!N402+'CH4'!N402*PCG!$C$5+N2O!N402*PCG!$C$6+HFC!N402+PFC!N402+'SF6'!N402</f>
        <v>1.8374572611614777</v>
      </c>
      <c r="O402" s="94">
        <f>+'CO2'!O402+'abs CO2'!O402+'CH4'!O402*PCG!$C$5+N2O!O402*PCG!$C$6+HFC!O402+PFC!O402+'SF6'!O402</f>
        <v>1.0241484528434486</v>
      </c>
      <c r="P402" s="94">
        <f>+'CO2'!P402+'abs CO2'!P402+'CH4'!P402*PCG!$C$5+N2O!P402*PCG!$C$6+HFC!P402+PFC!P402+'SF6'!P402</f>
        <v>1.0241484528434486</v>
      </c>
      <c r="Q402" s="94">
        <f>+'CO2'!Q402+'abs CO2'!Q402+'CH4'!Q402*PCG!$C$5+N2O!Q402*PCG!$C$6+HFC!Q402+PFC!Q402+'SF6'!Q402</f>
        <v>1.0241484528434486</v>
      </c>
      <c r="R402" s="94">
        <f>+'CO2'!R402+'abs CO2'!R402+'CH4'!R402*PCG!$C$5+N2O!R402*PCG!$C$6+HFC!R402+PFC!R402+'SF6'!R402</f>
        <v>1.0241484528434486</v>
      </c>
      <c r="S402" s="94">
        <f>+'CO2'!S402+'abs CO2'!S402+'CH4'!S402*PCG!$C$5+N2O!S402*PCG!$C$6+HFC!S402+PFC!S402+'SF6'!S402</f>
        <v>1.0241484528434486</v>
      </c>
      <c r="T402" s="94">
        <f>+'CO2'!T402+'abs CO2'!T402+'CH4'!T402*PCG!$C$5+N2O!T402*PCG!$C$6+HFC!T402+PFC!T402+'SF6'!T402</f>
        <v>1.0241484528434486</v>
      </c>
      <c r="U402" s="94">
        <f>+'CO2'!U402+'abs CO2'!U402+'CH4'!U402*PCG!$C$5+N2O!U402*PCG!$C$6+HFC!U402+PFC!U402+'SF6'!U402</f>
        <v>0.36898302392059223</v>
      </c>
      <c r="V402" s="94">
        <f>+'CO2'!V402+'abs CO2'!V402+'CH4'!V402*PCG!$C$5+N2O!V402*PCG!$C$6+HFC!V402+PFC!V402+'SF6'!V402</f>
        <v>0.36898302392059223</v>
      </c>
      <c r="W402" s="94">
        <f>+'CO2'!W402+'abs CO2'!W402+'CH4'!W402*PCG!$C$5+N2O!W402*PCG!$C$6+HFC!W402+PFC!W402+'SF6'!W402</f>
        <v>0.36898302392059223</v>
      </c>
      <c r="X402" s="94">
        <f>+'CO2'!X402+'abs CO2'!X402+'CH4'!X402*PCG!$C$5+N2O!X402*PCG!$C$6+HFC!X402+PFC!X402+'SF6'!X402</f>
        <v>0.36898302392059223</v>
      </c>
      <c r="Y402" s="94">
        <f>+'CO2'!Y402+'abs CO2'!Y402+'CH4'!Y402*PCG!$C$5+N2O!Y402*PCG!$C$6+HFC!Y402+PFC!Y402+'SF6'!Y402</f>
        <v>0.36898302392059223</v>
      </c>
      <c r="Z402" s="94">
        <f>+'CO2'!Z402+'abs CO2'!Z402+'CH4'!Z402*PCG!$C$5+N2O!Z402*PCG!$C$6+HFC!Z402+PFC!Z402+'SF6'!Z402</f>
        <v>0.36898302392059223</v>
      </c>
      <c r="AA402" s="94">
        <f>+'CO2'!AA402+'abs CO2'!AA402+'CH4'!AA402*PCG!$C$5+N2O!AA402*PCG!$C$6+HFC!AA402+PFC!AA402+'SF6'!AA402</f>
        <v>8.0072808839757523E-3</v>
      </c>
      <c r="AB402" s="94">
        <f>+'CO2'!AB402+'abs CO2'!AB402+'CH4'!AB402*PCG!$C$5+N2O!AB402*PCG!$C$6+HFC!AB402+PFC!AB402+'SF6'!AB402</f>
        <v>8.0072808839757523E-3</v>
      </c>
      <c r="AC402" s="94">
        <f>+'CO2'!AC402+'abs CO2'!AC402+'CH4'!AC402*PCG!$C$5+N2O!AC402*PCG!$C$6+HFC!AC402+PFC!AC402+'SF6'!AC402</f>
        <v>8.0072808839757523E-3</v>
      </c>
      <c r="AD402" s="94">
        <f>+'CO2'!AD402+'abs CO2'!AD402+'CH4'!AD402*PCG!$C$5+N2O!AD402*PCG!$C$6+HFC!AD402+PFC!AD402+'SF6'!AD402</f>
        <v>0</v>
      </c>
      <c r="AE402" s="94">
        <f>+'CO2'!AE402+'abs CO2'!AE402+'CH4'!AE402*PCG!$C$5+N2O!AE402*PCG!$C$6+HFC!AE402+PFC!AE402+'SF6'!AE402</f>
        <v>0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1.1166916341553326</v>
      </c>
      <c r="D403" s="94">
        <f>+'CO2'!D403+'abs CO2'!D403+'CH4'!D403*PCG!$C$5+N2O!D403*PCG!$C$6+HFC!D403+PFC!D403+'SF6'!D403</f>
        <v>1.1166916341553326</v>
      </c>
      <c r="E403" s="94">
        <f>+'CO2'!E403+'abs CO2'!E403+'CH4'!E403*PCG!$C$5+N2O!E403*PCG!$C$6+HFC!E403+PFC!E403+'SF6'!E403</f>
        <v>1.1166916341553326</v>
      </c>
      <c r="F403" s="94">
        <f>+'CO2'!F403+'abs CO2'!F403+'CH4'!F403*PCG!$C$5+N2O!F403*PCG!$C$6+HFC!F403+PFC!F403+'SF6'!F403</f>
        <v>1.1166916341553326</v>
      </c>
      <c r="G403" s="94">
        <f>+'CO2'!G403+'abs CO2'!G403+'CH4'!G403*PCG!$C$5+N2O!G403*PCG!$C$6+HFC!G403+PFC!G403+'SF6'!G403</f>
        <v>1.1166916341553326</v>
      </c>
      <c r="H403" s="94">
        <f>+'CO2'!H403+'abs CO2'!H403+'CH4'!H403*PCG!$C$5+N2O!H403*PCG!$C$6+HFC!H403+PFC!H403+'SF6'!H403</f>
        <v>1.1166916341553326</v>
      </c>
      <c r="I403" s="94">
        <f>+'CO2'!I403+'abs CO2'!I403+'CH4'!I403*PCG!$C$5+N2O!I403*PCG!$C$6+HFC!I403+PFC!I403+'SF6'!I403</f>
        <v>1.1166916341553326</v>
      </c>
      <c r="J403" s="94">
        <f>+'CO2'!J403+'abs CO2'!J403+'CH4'!J403*PCG!$C$5+N2O!J403*PCG!$C$6+HFC!J403+PFC!J403+'SF6'!J403</f>
        <v>1.1166916341553326</v>
      </c>
      <c r="K403" s="94">
        <f>+'CO2'!K403+'abs CO2'!K403+'CH4'!K403*PCG!$C$5+N2O!K403*PCG!$C$6+HFC!K403+PFC!K403+'SF6'!K403</f>
        <v>1.1166916341553326</v>
      </c>
      <c r="L403" s="94">
        <f>+'CO2'!L403+'abs CO2'!L403+'CH4'!L403*PCG!$C$5+N2O!L403*PCG!$C$6+HFC!L403+PFC!L403+'SF6'!L403</f>
        <v>1.1166916341553326</v>
      </c>
      <c r="M403" s="94">
        <f>+'CO2'!M403+'abs CO2'!M403+'CH4'!M403*PCG!$C$5+N2O!M403*PCG!$C$6+HFC!M403+PFC!M403+'SF6'!M403</f>
        <v>1.1166916341553326</v>
      </c>
      <c r="N403" s="94">
        <f>+'CO2'!N403+'abs CO2'!N403+'CH4'!N403*PCG!$C$5+N2O!N403*PCG!$C$6+HFC!N403+PFC!N403+'SF6'!N403</f>
        <v>1.1166916341553326</v>
      </c>
      <c r="O403" s="94">
        <f>+'CO2'!O403+'abs CO2'!O403+'CH4'!O403*PCG!$C$5+N2O!O403*PCG!$C$6+HFC!O403+PFC!O403+'SF6'!O403</f>
        <v>0.6305149864072801</v>
      </c>
      <c r="P403" s="94">
        <f>+'CO2'!P403+'abs CO2'!P403+'CH4'!P403*PCG!$C$5+N2O!P403*PCG!$C$6+HFC!P403+PFC!P403+'SF6'!P403</f>
        <v>0.6305149864072801</v>
      </c>
      <c r="Q403" s="94">
        <f>+'CO2'!Q403+'abs CO2'!Q403+'CH4'!Q403*PCG!$C$5+N2O!Q403*PCG!$C$6+HFC!Q403+PFC!Q403+'SF6'!Q403</f>
        <v>0.6305149864072801</v>
      </c>
      <c r="R403" s="94">
        <f>+'CO2'!R403+'abs CO2'!R403+'CH4'!R403*PCG!$C$5+N2O!R403*PCG!$C$6+HFC!R403+PFC!R403+'SF6'!R403</f>
        <v>0.6305149864072801</v>
      </c>
      <c r="S403" s="94">
        <f>+'CO2'!S403+'abs CO2'!S403+'CH4'!S403*PCG!$C$5+N2O!S403*PCG!$C$6+HFC!S403+PFC!S403+'SF6'!S403</f>
        <v>0.6305149864072801</v>
      </c>
      <c r="T403" s="94">
        <f>+'CO2'!T403+'abs CO2'!T403+'CH4'!T403*PCG!$C$5+N2O!T403*PCG!$C$6+HFC!T403+PFC!T403+'SF6'!T403</f>
        <v>0.6305149864072801</v>
      </c>
      <c r="U403" s="94">
        <f>+'CO2'!U403+'abs CO2'!U403+'CH4'!U403*PCG!$C$5+N2O!U403*PCG!$C$6+HFC!U403+PFC!U403+'SF6'!U403</f>
        <v>0.23887268683246021</v>
      </c>
      <c r="V403" s="94">
        <f>+'CO2'!V403+'abs CO2'!V403+'CH4'!V403*PCG!$C$5+N2O!V403*PCG!$C$6+HFC!V403+PFC!V403+'SF6'!V403</f>
        <v>0.23887268683246021</v>
      </c>
      <c r="W403" s="94">
        <f>+'CO2'!W403+'abs CO2'!W403+'CH4'!W403*PCG!$C$5+N2O!W403*PCG!$C$6+HFC!W403+PFC!W403+'SF6'!W403</f>
        <v>0.23887268683246021</v>
      </c>
      <c r="X403" s="94">
        <f>+'CO2'!X403+'abs CO2'!X403+'CH4'!X403*PCG!$C$5+N2O!X403*PCG!$C$6+HFC!X403+PFC!X403+'SF6'!X403</f>
        <v>0.23887268683246021</v>
      </c>
      <c r="Y403" s="94">
        <f>+'CO2'!Y403+'abs CO2'!Y403+'CH4'!Y403*PCG!$C$5+N2O!Y403*PCG!$C$6+HFC!Y403+PFC!Y403+'SF6'!Y403</f>
        <v>0.23887268683246021</v>
      </c>
      <c r="Z403" s="94">
        <f>+'CO2'!Z403+'abs CO2'!Z403+'CH4'!Z403*PCG!$C$5+N2O!Z403*PCG!$C$6+HFC!Z403+PFC!Z403+'SF6'!Z403</f>
        <v>0.23887268683246021</v>
      </c>
      <c r="AA403" s="94">
        <f>+'CO2'!AA403+'abs CO2'!AA403+'CH4'!AA403*PCG!$C$5+N2O!AA403*PCG!$C$6+HFC!AA403+PFC!AA403+'SF6'!AA403</f>
        <v>7.3374614536928562E-2</v>
      </c>
      <c r="AB403" s="94">
        <f>+'CO2'!AB403+'abs CO2'!AB403+'CH4'!AB403*PCG!$C$5+N2O!AB403*PCG!$C$6+HFC!AB403+PFC!AB403+'SF6'!AB403</f>
        <v>7.3374614536928562E-2</v>
      </c>
      <c r="AC403" s="94">
        <f>+'CO2'!AC403+'abs CO2'!AC403+'CH4'!AC403*PCG!$C$5+N2O!AC403*PCG!$C$6+HFC!AC403+PFC!AC403+'SF6'!AC403</f>
        <v>7.3374614536928562E-2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0.56681416752306746</v>
      </c>
      <c r="D404" s="94">
        <f>+'CO2'!D404+'abs CO2'!D404+'CH4'!D404*PCG!$C$5+N2O!D404*PCG!$C$6+HFC!D404+PFC!D404+'SF6'!D404</f>
        <v>0.56681416752306746</v>
      </c>
      <c r="E404" s="94">
        <f>+'CO2'!E404+'abs CO2'!E404+'CH4'!E404*PCG!$C$5+N2O!E404*PCG!$C$6+HFC!E404+PFC!E404+'SF6'!E404</f>
        <v>0.56681416752306746</v>
      </c>
      <c r="F404" s="94">
        <f>+'CO2'!F404+'abs CO2'!F404+'CH4'!F404*PCG!$C$5+N2O!F404*PCG!$C$6+HFC!F404+PFC!F404+'SF6'!F404</f>
        <v>0.56681416752306746</v>
      </c>
      <c r="G404" s="94">
        <f>+'CO2'!G404+'abs CO2'!G404+'CH4'!G404*PCG!$C$5+N2O!G404*PCG!$C$6+HFC!G404+PFC!G404+'SF6'!G404</f>
        <v>0.56681416752306746</v>
      </c>
      <c r="H404" s="94">
        <f>+'CO2'!H404+'abs CO2'!H404+'CH4'!H404*PCG!$C$5+N2O!H404*PCG!$C$6+HFC!H404+PFC!H404+'SF6'!H404</f>
        <v>0.56681416752306746</v>
      </c>
      <c r="I404" s="94">
        <f>+'CO2'!I404+'abs CO2'!I404+'CH4'!I404*PCG!$C$5+N2O!I404*PCG!$C$6+HFC!I404+PFC!I404+'SF6'!I404</f>
        <v>0.56681416752306746</v>
      </c>
      <c r="J404" s="94">
        <f>+'CO2'!J404+'abs CO2'!J404+'CH4'!J404*PCG!$C$5+N2O!J404*PCG!$C$6+HFC!J404+PFC!J404+'SF6'!J404</f>
        <v>0.56681416752306746</v>
      </c>
      <c r="K404" s="94">
        <f>+'CO2'!K404+'abs CO2'!K404+'CH4'!K404*PCG!$C$5+N2O!K404*PCG!$C$6+HFC!K404+PFC!K404+'SF6'!K404</f>
        <v>0.56681416752306746</v>
      </c>
      <c r="L404" s="94">
        <f>+'CO2'!L404+'abs CO2'!L404+'CH4'!L404*PCG!$C$5+N2O!L404*PCG!$C$6+HFC!L404+PFC!L404+'SF6'!L404</f>
        <v>0.56681416752306746</v>
      </c>
      <c r="M404" s="94">
        <f>+'CO2'!M404+'abs CO2'!M404+'CH4'!M404*PCG!$C$5+N2O!M404*PCG!$C$6+HFC!M404+PFC!M404+'SF6'!M404</f>
        <v>0.56681416752306746</v>
      </c>
      <c r="N404" s="94">
        <f>+'CO2'!N404+'abs CO2'!N404+'CH4'!N404*PCG!$C$5+N2O!N404*PCG!$C$6+HFC!N404+PFC!N404+'SF6'!N404</f>
        <v>0.56681416752306746</v>
      </c>
      <c r="O404" s="94">
        <f>+'CO2'!O404+'abs CO2'!O404+'CH4'!O404*PCG!$C$5+N2O!O404*PCG!$C$6+HFC!O404+PFC!O404+'SF6'!O404</f>
        <v>0.52743519954999274</v>
      </c>
      <c r="P404" s="94">
        <f>+'CO2'!P404+'abs CO2'!P404+'CH4'!P404*PCG!$C$5+N2O!P404*PCG!$C$6+HFC!P404+PFC!P404+'SF6'!P404</f>
        <v>0.52743519954999274</v>
      </c>
      <c r="Q404" s="94">
        <f>+'CO2'!Q404+'abs CO2'!Q404+'CH4'!Q404*PCG!$C$5+N2O!Q404*PCG!$C$6+HFC!Q404+PFC!Q404+'SF6'!Q404</f>
        <v>0.52743519954999274</v>
      </c>
      <c r="R404" s="94">
        <f>+'CO2'!R404+'abs CO2'!R404+'CH4'!R404*PCG!$C$5+N2O!R404*PCG!$C$6+HFC!R404+PFC!R404+'SF6'!R404</f>
        <v>0.52743519954999274</v>
      </c>
      <c r="S404" s="94">
        <f>+'CO2'!S404+'abs CO2'!S404+'CH4'!S404*PCG!$C$5+N2O!S404*PCG!$C$6+HFC!S404+PFC!S404+'SF6'!S404</f>
        <v>0.52743519954999274</v>
      </c>
      <c r="T404" s="94">
        <f>+'CO2'!T404+'abs CO2'!T404+'CH4'!T404*PCG!$C$5+N2O!T404*PCG!$C$6+HFC!T404+PFC!T404+'SF6'!T404</f>
        <v>0.52743519954999274</v>
      </c>
      <c r="U404" s="94">
        <f>+'CO2'!U404+'abs CO2'!U404+'CH4'!U404*PCG!$C$5+N2O!U404*PCG!$C$6+HFC!U404+PFC!U404+'SF6'!U404</f>
        <v>0.49571325312723807</v>
      </c>
      <c r="V404" s="94">
        <f>+'CO2'!V404+'abs CO2'!V404+'CH4'!V404*PCG!$C$5+N2O!V404*PCG!$C$6+HFC!V404+PFC!V404+'SF6'!V404</f>
        <v>0.49571325312723807</v>
      </c>
      <c r="W404" s="94">
        <f>+'CO2'!W404+'abs CO2'!W404+'CH4'!W404*PCG!$C$5+N2O!W404*PCG!$C$6+HFC!W404+PFC!W404+'SF6'!W404</f>
        <v>0.49571325312723807</v>
      </c>
      <c r="X404" s="94">
        <f>+'CO2'!X404+'abs CO2'!X404+'CH4'!X404*PCG!$C$5+N2O!X404*PCG!$C$6+HFC!X404+PFC!X404+'SF6'!X404</f>
        <v>0.49571325312723807</v>
      </c>
      <c r="Y404" s="94">
        <f>+'CO2'!Y404+'abs CO2'!Y404+'CH4'!Y404*PCG!$C$5+N2O!Y404*PCG!$C$6+HFC!Y404+PFC!Y404+'SF6'!Y404</f>
        <v>0.49571325312723807</v>
      </c>
      <c r="Z404" s="94">
        <f>+'CO2'!Z404+'abs CO2'!Z404+'CH4'!Z404*PCG!$C$5+N2O!Z404*PCG!$C$6+HFC!Z404+PFC!Z404+'SF6'!Z404</f>
        <v>0.49571325312723807</v>
      </c>
      <c r="AA404" s="94">
        <f>+'CO2'!AA404+'abs CO2'!AA404+'CH4'!AA404*PCG!$C$5+N2O!AA404*PCG!$C$6+HFC!AA404+PFC!AA404+'SF6'!AA404</f>
        <v>0.14084042158561175</v>
      </c>
      <c r="AB404" s="94">
        <f>+'CO2'!AB404+'abs CO2'!AB404+'CH4'!AB404*PCG!$C$5+N2O!AB404*PCG!$C$6+HFC!AB404+PFC!AB404+'SF6'!AB404</f>
        <v>0.14084042158561175</v>
      </c>
      <c r="AC404" s="94">
        <f>+'CO2'!AC404+'abs CO2'!AC404+'CH4'!AC404*PCG!$C$5+N2O!AC404*PCG!$C$6+HFC!AC404+PFC!AC404+'SF6'!AC404</f>
        <v>0.14084042158561175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1.5141928873699999E-3</v>
      </c>
      <c r="D405" s="94">
        <f>+'CO2'!D405+'abs CO2'!D405+'CH4'!D405*PCG!$C$5+N2O!D405*PCG!$C$6+HFC!D405+PFC!D405+'SF6'!D405</f>
        <v>1.5141928873699999E-3</v>
      </c>
      <c r="E405" s="94">
        <f>+'CO2'!E405+'abs CO2'!E405+'CH4'!E405*PCG!$C$5+N2O!E405*PCG!$C$6+HFC!E405+PFC!E405+'SF6'!E405</f>
        <v>1.5141928873699999E-3</v>
      </c>
      <c r="F405" s="94">
        <f>+'CO2'!F405+'abs CO2'!F405+'CH4'!F405*PCG!$C$5+N2O!F405*PCG!$C$6+HFC!F405+PFC!F405+'SF6'!F405</f>
        <v>1.5141928873699999E-3</v>
      </c>
      <c r="G405" s="94">
        <f>+'CO2'!G405+'abs CO2'!G405+'CH4'!G405*PCG!$C$5+N2O!G405*PCG!$C$6+HFC!G405+PFC!G405+'SF6'!G405</f>
        <v>1.5141928873699999E-3</v>
      </c>
      <c r="H405" s="94">
        <f>+'CO2'!H405+'abs CO2'!H405+'CH4'!H405*PCG!$C$5+N2O!H405*PCG!$C$6+HFC!H405+PFC!H405+'SF6'!H405</f>
        <v>1.5141928873699999E-3</v>
      </c>
      <c r="I405" s="94">
        <f>+'CO2'!I405+'abs CO2'!I405+'CH4'!I405*PCG!$C$5+N2O!I405*PCG!$C$6+HFC!I405+PFC!I405+'SF6'!I405</f>
        <v>1.5141928873699999E-3</v>
      </c>
      <c r="J405" s="94">
        <f>+'CO2'!J405+'abs CO2'!J405+'CH4'!J405*PCG!$C$5+N2O!J405*PCG!$C$6+HFC!J405+PFC!J405+'SF6'!J405</f>
        <v>1.5141928873699999E-3</v>
      </c>
      <c r="K405" s="94">
        <f>+'CO2'!K405+'abs CO2'!K405+'CH4'!K405*PCG!$C$5+N2O!K405*PCG!$C$6+HFC!K405+PFC!K405+'SF6'!K405</f>
        <v>1.5141928873699999E-3</v>
      </c>
      <c r="L405" s="94">
        <f>+'CO2'!L405+'abs CO2'!L405+'CH4'!L405*PCG!$C$5+N2O!L405*PCG!$C$6+HFC!L405+PFC!L405+'SF6'!L405</f>
        <v>1.5141928873699999E-3</v>
      </c>
      <c r="M405" s="94">
        <f>+'CO2'!M405+'abs CO2'!M405+'CH4'!M405*PCG!$C$5+N2O!M405*PCG!$C$6+HFC!M405+PFC!M405+'SF6'!M405</f>
        <v>1.5141928873699999E-3</v>
      </c>
      <c r="N405" s="94">
        <f>+'CO2'!N405+'abs CO2'!N405+'CH4'!N405*PCG!$C$5+N2O!N405*PCG!$C$6+HFC!N405+PFC!N405+'SF6'!N405</f>
        <v>1.5141928873699999E-3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3.0221091955771428E-3</v>
      </c>
      <c r="V405" s="94">
        <f>+'CO2'!V405+'abs CO2'!V405+'CH4'!V405*PCG!$C$5+N2O!V405*PCG!$C$6+HFC!V405+PFC!V405+'SF6'!V405</f>
        <v>3.0221091955771428E-3</v>
      </c>
      <c r="W405" s="94">
        <f>+'CO2'!W405+'abs CO2'!W405+'CH4'!W405*PCG!$C$5+N2O!W405*PCG!$C$6+HFC!W405+PFC!W405+'SF6'!W405</f>
        <v>3.0221091955771428E-3</v>
      </c>
      <c r="X405" s="94">
        <f>+'CO2'!X405+'abs CO2'!X405+'CH4'!X405*PCG!$C$5+N2O!X405*PCG!$C$6+HFC!X405+PFC!X405+'SF6'!X405</f>
        <v>3.0221091955771428E-3</v>
      </c>
      <c r="Y405" s="94">
        <f>+'CO2'!Y405+'abs CO2'!Y405+'CH4'!Y405*PCG!$C$5+N2O!Y405*PCG!$C$6+HFC!Y405+PFC!Y405+'SF6'!Y405</f>
        <v>3.0221091955771428E-3</v>
      </c>
      <c r="Z405" s="94">
        <f>+'CO2'!Z405+'abs CO2'!Z405+'CH4'!Z405*PCG!$C$5+N2O!Z405*PCG!$C$6+HFC!Z405+PFC!Z405+'SF6'!Z405</f>
        <v>3.0221091955771428E-3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7.388563862199045</v>
      </c>
      <c r="D407" s="33">
        <f t="shared" si="100"/>
        <v>7.6960961089677804</v>
      </c>
      <c r="E407" s="33">
        <f t="shared" si="100"/>
        <v>8.0036283557365167</v>
      </c>
      <c r="F407" s="33">
        <f t="shared" si="100"/>
        <v>8.3111606025052502</v>
      </c>
      <c r="G407" s="33">
        <f t="shared" si="100"/>
        <v>8.6186928492739874</v>
      </c>
      <c r="H407" s="33">
        <f t="shared" si="100"/>
        <v>8.9262250960427227</v>
      </c>
      <c r="I407" s="33">
        <f t="shared" si="100"/>
        <v>9.2337573428114563</v>
      </c>
      <c r="J407" s="33">
        <f t="shared" si="100"/>
        <v>9.5412895895801917</v>
      </c>
      <c r="K407" s="33">
        <f t="shared" si="100"/>
        <v>9.8488218363489217</v>
      </c>
      <c r="L407" s="33">
        <f t="shared" si="100"/>
        <v>10.156354083117662</v>
      </c>
      <c r="M407" s="33">
        <f t="shared" si="100"/>
        <v>10.463886329886398</v>
      </c>
      <c r="N407" s="33">
        <f t="shared" si="100"/>
        <v>10.771418576655133</v>
      </c>
      <c r="O407" s="33">
        <f t="shared" si="100"/>
        <v>8.4094915302220308</v>
      </c>
      <c r="P407" s="33">
        <f t="shared" si="100"/>
        <v>8.6177038850384591</v>
      </c>
      <c r="Q407" s="33">
        <f t="shared" si="100"/>
        <v>8.8259162398548838</v>
      </c>
      <c r="R407" s="33">
        <f t="shared" si="100"/>
        <v>9.034128594671305</v>
      </c>
      <c r="S407" s="33">
        <f t="shared" si="100"/>
        <v>9.2423409494877262</v>
      </c>
      <c r="T407" s="33">
        <f t="shared" si="100"/>
        <v>9.4505533043041474</v>
      </c>
      <c r="U407" s="33">
        <f t="shared" si="100"/>
        <v>7.5074614172131522</v>
      </c>
      <c r="V407" s="33">
        <f t="shared" si="100"/>
        <v>7.6356765265364546</v>
      </c>
      <c r="W407" s="33">
        <f t="shared" si="100"/>
        <v>7.4563593890910118</v>
      </c>
      <c r="X407" s="33">
        <f t="shared" si="100"/>
        <v>7.2770422516455699</v>
      </c>
      <c r="Y407" s="33">
        <f t="shared" si="100"/>
        <v>7.0977251142001334</v>
      </c>
      <c r="Z407" s="33">
        <f t="shared" si="100"/>
        <v>6.9184079767546942</v>
      </c>
      <c r="AA407" s="33">
        <f t="shared" si="100"/>
        <v>8.0997448945414234</v>
      </c>
      <c r="AB407" s="33">
        <f t="shared" si="100"/>
        <v>8.0022189505970687</v>
      </c>
      <c r="AC407" s="33">
        <f t="shared" si="100"/>
        <v>7.9046930066527183</v>
      </c>
      <c r="AD407" s="33">
        <f t="shared" si="100"/>
        <v>4.2327477801886451</v>
      </c>
      <c r="AE407" s="33">
        <f t="shared" si="100"/>
        <v>3.9316866319751664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7.388563862199045</v>
      </c>
      <c r="D409" s="33">
        <f t="shared" si="101"/>
        <v>7.6960961089677804</v>
      </c>
      <c r="E409" s="33">
        <f t="shared" si="101"/>
        <v>8.0036283557365167</v>
      </c>
      <c r="F409" s="33">
        <f t="shared" si="101"/>
        <v>8.3111606025052502</v>
      </c>
      <c r="G409" s="33">
        <f t="shared" si="101"/>
        <v>8.6186928492739874</v>
      </c>
      <c r="H409" s="33">
        <f t="shared" si="101"/>
        <v>8.9262250960427227</v>
      </c>
      <c r="I409" s="33">
        <f t="shared" si="101"/>
        <v>9.2337573428114563</v>
      </c>
      <c r="J409" s="33">
        <f t="shared" si="101"/>
        <v>9.5412895895801917</v>
      </c>
      <c r="K409" s="33">
        <f t="shared" si="101"/>
        <v>9.8488218363489217</v>
      </c>
      <c r="L409" s="33">
        <f t="shared" si="101"/>
        <v>10.156354083117662</v>
      </c>
      <c r="M409" s="33">
        <f t="shared" si="101"/>
        <v>10.463886329886398</v>
      </c>
      <c r="N409" s="33">
        <f t="shared" si="101"/>
        <v>10.771418576655133</v>
      </c>
      <c r="O409" s="33">
        <f t="shared" si="101"/>
        <v>8.4094915302220308</v>
      </c>
      <c r="P409" s="33">
        <f t="shared" si="101"/>
        <v>8.6177038850384591</v>
      </c>
      <c r="Q409" s="33">
        <f t="shared" si="101"/>
        <v>8.8259162398548838</v>
      </c>
      <c r="R409" s="33">
        <f t="shared" si="101"/>
        <v>9.034128594671305</v>
      </c>
      <c r="S409" s="33">
        <f t="shared" si="101"/>
        <v>9.2423409494877262</v>
      </c>
      <c r="T409" s="33">
        <f t="shared" si="101"/>
        <v>9.4505533043041474</v>
      </c>
      <c r="U409" s="33">
        <f t="shared" si="101"/>
        <v>7.5074614172131522</v>
      </c>
      <c r="V409" s="33">
        <f t="shared" si="101"/>
        <v>7.6356765265364546</v>
      </c>
      <c r="W409" s="33">
        <f t="shared" si="101"/>
        <v>7.4563593890910118</v>
      </c>
      <c r="X409" s="33">
        <f t="shared" si="101"/>
        <v>7.2770422516455699</v>
      </c>
      <c r="Y409" s="33">
        <f t="shared" si="101"/>
        <v>7.0977251142001334</v>
      </c>
      <c r="Z409" s="33">
        <f t="shared" si="101"/>
        <v>6.9184079767546942</v>
      </c>
      <c r="AA409" s="33">
        <f t="shared" si="101"/>
        <v>8.0997448945414234</v>
      </c>
      <c r="AB409" s="33">
        <f t="shared" si="101"/>
        <v>8.0022189505970687</v>
      </c>
      <c r="AC409" s="33">
        <f t="shared" si="101"/>
        <v>7.9046930066527183</v>
      </c>
      <c r="AD409" s="33">
        <f t="shared" si="101"/>
        <v>4.2327477801886451</v>
      </c>
      <c r="AE409" s="33">
        <f t="shared" si="101"/>
        <v>3.9316866319751664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7.9903933763743093E-2</v>
      </c>
      <c r="D410" s="94">
        <f>+'CO2'!D410+'abs CO2'!D410+'CH4'!D410*PCG!$C$5+N2O!D410*PCG!$C$6+HFC!D410+PFC!D410+'SF6'!D410</f>
        <v>0.1139415381018202</v>
      </c>
      <c r="E410" s="94">
        <f>+'CO2'!E410+'abs CO2'!E410+'CH4'!E410*PCG!$C$5+N2O!E410*PCG!$C$6+HFC!E410+PFC!E410+'SF6'!E410</f>
        <v>0.14797914243989729</v>
      </c>
      <c r="F410" s="94">
        <f>+'CO2'!F410+'abs CO2'!F410+'CH4'!F410*PCG!$C$5+N2O!F410*PCG!$C$6+HFC!F410+PFC!F410+'SF6'!F410</f>
        <v>0.18201674677797441</v>
      </c>
      <c r="G410" s="94">
        <f>+'CO2'!G410+'abs CO2'!G410+'CH4'!G410*PCG!$C$5+N2O!G410*PCG!$C$6+HFC!G410+PFC!G410+'SF6'!G410</f>
        <v>0.21605435111605156</v>
      </c>
      <c r="H410" s="94">
        <f>+'CO2'!H410+'abs CO2'!H410+'CH4'!H410*PCG!$C$5+N2O!H410*PCG!$C$6+HFC!H410+PFC!H410+'SF6'!H410</f>
        <v>0.2500919554541286</v>
      </c>
      <c r="I410" s="94">
        <f>+'CO2'!I410+'abs CO2'!I410+'CH4'!I410*PCG!$C$5+N2O!I410*PCG!$C$6+HFC!I410+PFC!I410+'SF6'!I410</f>
        <v>0.28412955979220578</v>
      </c>
      <c r="J410" s="94">
        <f>+'CO2'!J410+'abs CO2'!J410+'CH4'!J410*PCG!$C$5+N2O!J410*PCG!$C$6+HFC!J410+PFC!J410+'SF6'!J410</f>
        <v>0.31816716413028284</v>
      </c>
      <c r="K410" s="94">
        <f>+'CO2'!K410+'abs CO2'!K410+'CH4'!K410*PCG!$C$5+N2O!K410*PCG!$C$6+HFC!K410+PFC!K410+'SF6'!K410</f>
        <v>0.35220476846836002</v>
      </c>
      <c r="L410" s="94">
        <f>+'CO2'!L410+'abs CO2'!L410+'CH4'!L410*PCG!$C$5+N2O!L410*PCG!$C$6+HFC!L410+PFC!L410+'SF6'!L410</f>
        <v>0.38624237280643714</v>
      </c>
      <c r="M410" s="94">
        <f>+'CO2'!M410+'abs CO2'!M410+'CH4'!M410*PCG!$C$5+N2O!M410*PCG!$C$6+HFC!M410+PFC!M410+'SF6'!M410</f>
        <v>0.42027997714451421</v>
      </c>
      <c r="N410" s="94">
        <f>+'CO2'!N410+'abs CO2'!N410+'CH4'!N410*PCG!$C$5+N2O!N410*PCG!$C$6+HFC!N410+PFC!N410+'SF6'!N410</f>
        <v>0.45431758148259155</v>
      </c>
      <c r="O410" s="94">
        <f>+'CO2'!O410+'abs CO2'!O410+'CH4'!O410*PCG!$C$5+N2O!O410*PCG!$C$6+HFC!O410+PFC!O410+'SF6'!O410</f>
        <v>0.47937804916649046</v>
      </c>
      <c r="P410" s="94">
        <f>+'CO2'!P410+'abs CO2'!P410+'CH4'!P410*PCG!$C$5+N2O!P410*PCG!$C$6+HFC!P410+PFC!P410+'SF6'!P410</f>
        <v>0.50856226581126873</v>
      </c>
      <c r="Q410" s="94">
        <f>+'CO2'!Q410+'abs CO2'!Q410+'CH4'!Q410*PCG!$C$5+N2O!Q410*PCG!$C$6+HFC!Q410+PFC!Q410+'SF6'!Q410</f>
        <v>0.53774648245604673</v>
      </c>
      <c r="R410" s="94">
        <f>+'CO2'!R410+'abs CO2'!R410+'CH4'!R410*PCG!$C$5+N2O!R410*PCG!$C$6+HFC!R410+PFC!R410+'SF6'!R410</f>
        <v>0.56693069910082494</v>
      </c>
      <c r="S410" s="94">
        <f>+'CO2'!S410+'abs CO2'!S410+'CH4'!S410*PCG!$C$5+N2O!S410*PCG!$C$6+HFC!S410+PFC!S410+'SF6'!S410</f>
        <v>0.59611491574560271</v>
      </c>
      <c r="T410" s="94">
        <f>+'CO2'!T410+'abs CO2'!T410+'CH4'!T410*PCG!$C$5+N2O!T410*PCG!$C$6+HFC!T410+PFC!T410+'SF6'!T410</f>
        <v>0.62529913239038126</v>
      </c>
      <c r="U410" s="94">
        <f>+'CO2'!U410+'abs CO2'!U410+'CH4'!U410*PCG!$C$5+N2O!U410*PCG!$C$6+HFC!U410+PFC!U410+'SF6'!U410</f>
        <v>0.64652430090331814</v>
      </c>
      <c r="V410" s="94">
        <f>+'CO2'!V410+'abs CO2'!V410+'CH4'!V410*PCG!$C$5+N2O!V410*PCG!$C$6+HFC!V410+PFC!V410+'SF6'!V410</f>
        <v>0.67181006074618355</v>
      </c>
      <c r="W410" s="94">
        <f>+'CO2'!W410+'abs CO2'!W410+'CH4'!W410*PCG!$C$5+N2O!W410*PCG!$C$6+HFC!W410+PFC!W410+'SF6'!W410</f>
        <v>0.66305821625097228</v>
      </c>
      <c r="X410" s="94">
        <f>+'CO2'!X410+'abs CO2'!X410+'CH4'!X410*PCG!$C$5+N2O!X410*PCG!$C$6+HFC!X410+PFC!X410+'SF6'!X410</f>
        <v>0.65430637175576023</v>
      </c>
      <c r="Y410" s="94">
        <f>+'CO2'!Y410+'abs CO2'!Y410+'CH4'!Y410*PCG!$C$5+N2O!Y410*PCG!$C$6+HFC!Y410+PFC!Y410+'SF6'!Y410</f>
        <v>0.64555452726054896</v>
      </c>
      <c r="Z410" s="94">
        <f>+'CO2'!Z410+'abs CO2'!Z410+'CH4'!Z410*PCG!$C$5+N2O!Z410*PCG!$C$6+HFC!Z410+PFC!Z410+'SF6'!Z410</f>
        <v>0.63680268276533714</v>
      </c>
      <c r="AA410" s="94">
        <f>+'CO2'!AA410+'abs CO2'!AA410+'CH4'!AA410*PCG!$C$5+N2O!AA410*PCG!$C$6+HFC!AA410+PFC!AA410+'SF6'!AA410</f>
        <v>0.79395240457945637</v>
      </c>
      <c r="AB410" s="94">
        <f>+'CO2'!AB410+'abs CO2'!AB410+'CH4'!AB410*PCG!$C$5+N2O!AB410*PCG!$C$6+HFC!AB410+PFC!AB410+'SF6'!AB410</f>
        <v>0.78018651907993797</v>
      </c>
      <c r="AC410" s="94">
        <f>+'CO2'!AC410+'abs CO2'!AC410+'CH4'!AC410*PCG!$C$5+N2O!AC410*PCG!$C$6+HFC!AC410+PFC!AC410+'SF6'!AC410</f>
        <v>0.76642063358042023</v>
      </c>
      <c r="AD410" s="94">
        <f>+'CO2'!AD410+'abs CO2'!AD410+'CH4'!AD410*PCG!$C$5+N2O!AD410*PCG!$C$6+HFC!AD410+PFC!AD410+'SF6'!AD410</f>
        <v>0.85570934994298375</v>
      </c>
      <c r="AE410" s="94">
        <f>+'CO2'!AE410+'abs CO2'!AE410+'CH4'!AE410*PCG!$C$5+N2O!AE410*PCG!$C$6+HFC!AE410+PFC!AE410+'SF6'!AE410</f>
        <v>0.8274816615070566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6.3266330057940934</v>
      </c>
      <c r="D411" s="94">
        <f>+'CO2'!D411+'abs CO2'!D411+'CH4'!D411*PCG!$C$5+N2O!D411*PCG!$C$6+HFC!D411+PFC!D411+'SF6'!D411</f>
        <v>6.5158160115881882</v>
      </c>
      <c r="E411" s="94">
        <f>+'CO2'!E411+'abs CO2'!E411+'CH4'!E411*PCG!$C$5+N2O!E411*PCG!$C$6+HFC!E411+PFC!E411+'SF6'!E411</f>
        <v>6.7049990173822831</v>
      </c>
      <c r="F411" s="94">
        <f>+'CO2'!F411+'abs CO2'!F411+'CH4'!F411*PCG!$C$5+N2O!F411*PCG!$C$6+HFC!F411+PFC!F411+'SF6'!F411</f>
        <v>6.8941820231763771</v>
      </c>
      <c r="G411" s="94">
        <f>+'CO2'!G411+'abs CO2'!G411+'CH4'!G411*PCG!$C$5+N2O!G411*PCG!$C$6+HFC!G411+PFC!G411+'SF6'!G411</f>
        <v>7.0833650289704719</v>
      </c>
      <c r="H411" s="94">
        <f>+'CO2'!H411+'abs CO2'!H411+'CH4'!H411*PCG!$C$5+N2O!H411*PCG!$C$6+HFC!H411+PFC!H411+'SF6'!H411</f>
        <v>7.2725480347645668</v>
      </c>
      <c r="I411" s="94">
        <f>+'CO2'!I411+'abs CO2'!I411+'CH4'!I411*PCG!$C$5+N2O!I411*PCG!$C$6+HFC!I411+PFC!I411+'SF6'!I411</f>
        <v>7.461731040558659</v>
      </c>
      <c r="J411" s="94">
        <f>+'CO2'!J411+'abs CO2'!J411+'CH4'!J411*PCG!$C$5+N2O!J411*PCG!$C$6+HFC!J411+PFC!J411+'SF6'!J411</f>
        <v>7.6509140463527547</v>
      </c>
      <c r="K411" s="94">
        <f>+'CO2'!K411+'abs CO2'!K411+'CH4'!K411*PCG!$C$5+N2O!K411*PCG!$C$6+HFC!K411+PFC!K411+'SF6'!K411</f>
        <v>7.8400970521468443</v>
      </c>
      <c r="L411" s="94">
        <f>+'CO2'!L411+'abs CO2'!L411+'CH4'!L411*PCG!$C$5+N2O!L411*PCG!$C$6+HFC!L411+PFC!L411+'SF6'!L411</f>
        <v>8.0292800579409445</v>
      </c>
      <c r="M411" s="94">
        <f>+'CO2'!M411+'abs CO2'!M411+'CH4'!M411*PCG!$C$5+N2O!M411*PCG!$C$6+HFC!M411+PFC!M411+'SF6'!M411</f>
        <v>8.2184630637350402</v>
      </c>
      <c r="N411" s="94">
        <f>+'CO2'!N411+'abs CO2'!N411+'CH4'!N411*PCG!$C$5+N2O!N411*PCG!$C$6+HFC!N411+PFC!N411+'SF6'!N411</f>
        <v>8.4076460695291342</v>
      </c>
      <c r="O411" s="94">
        <f>+'CO2'!O411+'abs CO2'!O411+'CH4'!O411*PCG!$C$5+N2O!O411*PCG!$C$6+HFC!O411+PFC!O411+'SF6'!O411</f>
        <v>6.1806626631872046</v>
      </c>
      <c r="P411" s="94">
        <f>+'CO2'!P411+'abs CO2'!P411+'CH4'!P411*PCG!$C$5+N2O!P411*PCG!$C$6+HFC!P411+PFC!P411+'SF6'!P411</f>
        <v>6.2975959235119525</v>
      </c>
      <c r="Q411" s="94">
        <f>+'CO2'!Q411+'abs CO2'!Q411+'CH4'!Q411*PCG!$C$5+N2O!Q411*PCG!$C$6+HFC!Q411+PFC!Q411+'SF6'!Q411</f>
        <v>6.4145291838366951</v>
      </c>
      <c r="R411" s="94">
        <f>+'CO2'!R411+'abs CO2'!R411+'CH4'!R411*PCG!$C$5+N2O!R411*PCG!$C$6+HFC!R411+PFC!R411+'SF6'!R411</f>
        <v>6.5314624441614377</v>
      </c>
      <c r="S411" s="94">
        <f>+'CO2'!S411+'abs CO2'!S411+'CH4'!S411*PCG!$C$5+N2O!S411*PCG!$C$6+HFC!S411+PFC!S411+'SF6'!S411</f>
        <v>6.648395704486175</v>
      </c>
      <c r="T411" s="94">
        <f>+'CO2'!T411+'abs CO2'!T411+'CH4'!T411*PCG!$C$5+N2O!T411*PCG!$C$6+HFC!T411+PFC!T411+'SF6'!T411</f>
        <v>6.7653289648109167</v>
      </c>
      <c r="U411" s="94">
        <f>+'CO2'!U411+'abs CO2'!U411+'CH4'!U411*PCG!$C$5+N2O!U411*PCG!$C$6+HFC!U411+PFC!U411+'SF6'!U411</f>
        <v>4.9357222137941719</v>
      </c>
      <c r="V411" s="94">
        <f>+'CO2'!V411+'abs CO2'!V411+'CH4'!V411*PCG!$C$5+N2O!V411*PCG!$C$6+HFC!V411+PFC!V411+'SF6'!V411</f>
        <v>4.9944487961107589</v>
      </c>
      <c r="W411" s="94">
        <f>+'CO2'!W411+'abs CO2'!W411+'CH4'!W411*PCG!$C$5+N2O!W411*PCG!$C$6+HFC!W411+PFC!W411+'SF6'!W411</f>
        <v>4.8639923726332412</v>
      </c>
      <c r="X411" s="94">
        <f>+'CO2'!X411+'abs CO2'!X411+'CH4'!X411*PCG!$C$5+N2O!X411*PCG!$C$6+HFC!X411+PFC!X411+'SF6'!X411</f>
        <v>4.7335359491557281</v>
      </c>
      <c r="Y411" s="94">
        <f>+'CO2'!Y411+'abs CO2'!Y411+'CH4'!Y411*PCG!$C$5+N2O!Y411*PCG!$C$6+HFC!Y411+PFC!Y411+'SF6'!Y411</f>
        <v>4.6030795256782158</v>
      </c>
      <c r="Z411" s="94">
        <f>+'CO2'!Z411+'abs CO2'!Z411+'CH4'!Z411*PCG!$C$5+N2O!Z411*PCG!$C$6+HFC!Z411+PFC!Z411+'SF6'!Z411</f>
        <v>4.4726231022007026</v>
      </c>
      <c r="AA411" s="94">
        <f>+'CO2'!AA411+'abs CO2'!AA411+'CH4'!AA411*PCG!$C$5+N2O!AA411*PCG!$C$6+HFC!AA411+PFC!AA411+'SF6'!AA411</f>
        <v>4.4691642406281922</v>
      </c>
      <c r="AB411" s="94">
        <f>+'CO2'!AB411+'abs CO2'!AB411+'CH4'!AB411*PCG!$C$5+N2O!AB411*PCG!$C$6+HFC!AB411+PFC!AB411+'SF6'!AB411</f>
        <v>4.3425053790556767</v>
      </c>
      <c r="AC411" s="94">
        <f>+'CO2'!AC411+'abs CO2'!AC411+'CH4'!AC411*PCG!$C$5+N2O!AC411*PCG!$C$6+HFC!AC411+PFC!AC411+'SF6'!AC411</f>
        <v>4.2158465174831647</v>
      </c>
      <c r="AD411" s="94">
        <f>+'CO2'!AD411+'abs CO2'!AD411+'CH4'!AD411*PCG!$C$5+N2O!AD411*PCG!$C$6+HFC!AD411+PFC!AD411+'SF6'!AD411</f>
        <v>2.0203746943421663</v>
      </c>
      <c r="AE411" s="94">
        <f>+'CO2'!AE411+'abs CO2'!AE411+'CH4'!AE411*PCG!$C$5+N2O!AE411*PCG!$C$6+HFC!AE411+PFC!AE411+'SF6'!AE411</f>
        <v>1.8318528712011777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0.97480105945600859</v>
      </c>
      <c r="D412" s="94">
        <f>+'CO2'!D412+'abs CO2'!D412+'CH4'!D412*PCG!$C$5+N2O!D412*PCG!$C$6+HFC!D412+PFC!D412+'SF6'!D412</f>
        <v>1.0518868329073723</v>
      </c>
      <c r="E412" s="94">
        <f>+'CO2'!E412+'abs CO2'!E412+'CH4'!E412*PCG!$C$5+N2O!E412*PCG!$C$6+HFC!E412+PFC!E412+'SF6'!E412</f>
        <v>1.1289726063587358</v>
      </c>
      <c r="F412" s="94">
        <f>+'CO2'!F412+'abs CO2'!F412+'CH4'!F412*PCG!$C$5+N2O!F412*PCG!$C$6+HFC!F412+PFC!F412+'SF6'!F412</f>
        <v>1.2060583798100994</v>
      </c>
      <c r="G412" s="94">
        <f>+'CO2'!G412+'abs CO2'!G412+'CH4'!G412*PCG!$C$5+N2O!G412*PCG!$C$6+HFC!G412+PFC!G412+'SF6'!G412</f>
        <v>1.2831441532614634</v>
      </c>
      <c r="H412" s="94">
        <f>+'CO2'!H412+'abs CO2'!H412+'CH4'!H412*PCG!$C$5+N2O!H412*PCG!$C$6+HFC!H412+PFC!H412+'SF6'!H412</f>
        <v>1.3602299267128266</v>
      </c>
      <c r="I412" s="94">
        <f>+'CO2'!I412+'abs CO2'!I412+'CH4'!I412*PCG!$C$5+N2O!I412*PCG!$C$6+HFC!I412+PFC!I412+'SF6'!I412</f>
        <v>1.437315700164191</v>
      </c>
      <c r="J412" s="94">
        <f>+'CO2'!J412+'abs CO2'!J412+'CH4'!J412*PCG!$C$5+N2O!J412*PCG!$C$6+HFC!J412+PFC!J412+'SF6'!J412</f>
        <v>1.514401473615554</v>
      </c>
      <c r="K412" s="94">
        <f>+'CO2'!K412+'abs CO2'!K412+'CH4'!K412*PCG!$C$5+N2O!K412*PCG!$C$6+HFC!K412+PFC!K412+'SF6'!K412</f>
        <v>1.5914872470669172</v>
      </c>
      <c r="L412" s="94">
        <f>+'CO2'!L412+'abs CO2'!L412+'CH4'!L412*PCG!$C$5+N2O!L412*PCG!$C$6+HFC!L412+PFC!L412+'SF6'!L412</f>
        <v>1.6685730205182812</v>
      </c>
      <c r="M412" s="94">
        <f>+'CO2'!M412+'abs CO2'!M412+'CH4'!M412*PCG!$C$5+N2O!M412*PCG!$C$6+HFC!M412+PFC!M412+'SF6'!M412</f>
        <v>1.7456587939696449</v>
      </c>
      <c r="N412" s="94">
        <f>+'CO2'!N412+'abs CO2'!N412+'CH4'!N412*PCG!$C$5+N2O!N412*PCG!$C$6+HFC!N412+PFC!N412+'SF6'!N412</f>
        <v>1.8227445674210081</v>
      </c>
      <c r="O412" s="94">
        <f>+'CO2'!O412+'abs CO2'!O412+'CH4'!O412*PCG!$C$5+N2O!O412*PCG!$C$6+HFC!O412+PFC!O412+'SF6'!O412</f>
        <v>1.6586599722001756</v>
      </c>
      <c r="P412" s="94">
        <f>+'CO2'!P412+'abs CO2'!P412+'CH4'!P412*PCG!$C$5+N2O!P412*PCG!$C$6+HFC!P412+PFC!P412+'SF6'!P412</f>
        <v>1.7166743626013181</v>
      </c>
      <c r="Q412" s="94">
        <f>+'CO2'!Q412+'abs CO2'!Q412+'CH4'!Q412*PCG!$C$5+N2O!Q412*PCG!$C$6+HFC!Q412+PFC!Q412+'SF6'!Q412</f>
        <v>1.7746887530024611</v>
      </c>
      <c r="R412" s="94">
        <f>+'CO2'!R412+'abs CO2'!R412+'CH4'!R412*PCG!$C$5+N2O!R412*PCG!$C$6+HFC!R412+PFC!R412+'SF6'!R412</f>
        <v>1.8327031434036027</v>
      </c>
      <c r="S412" s="94">
        <f>+'CO2'!S412+'abs CO2'!S412+'CH4'!S412*PCG!$C$5+N2O!S412*PCG!$C$6+HFC!S412+PFC!S412+'SF6'!S412</f>
        <v>1.8907175338047475</v>
      </c>
      <c r="T412" s="94">
        <f>+'CO2'!T412+'abs CO2'!T412+'CH4'!T412*PCG!$C$5+N2O!T412*PCG!$C$6+HFC!T412+PFC!T412+'SF6'!T412</f>
        <v>1.9487319242058896</v>
      </c>
      <c r="U412" s="94">
        <f>+'CO2'!U412+'abs CO2'!U412+'CH4'!U412*PCG!$C$5+N2O!U412*PCG!$C$6+HFC!U412+PFC!U412+'SF6'!U412</f>
        <v>1.8124701842877631</v>
      </c>
      <c r="V412" s="94">
        <f>+'CO2'!V412+'abs CO2'!V412+'CH4'!V412*PCG!$C$5+N2O!V412*PCG!$C$6+HFC!V412+PFC!V412+'SF6'!V412</f>
        <v>1.855121516120672</v>
      </c>
      <c r="W412" s="94">
        <f>+'CO2'!W412+'abs CO2'!W412+'CH4'!W412*PCG!$C$5+N2O!W412*PCG!$C$6+HFC!W412+PFC!W412+'SF6'!W412</f>
        <v>1.8206870745022181</v>
      </c>
      <c r="X412" s="94">
        <f>+'CO2'!X412+'abs CO2'!X412+'CH4'!X412*PCG!$C$5+N2O!X412*PCG!$C$6+HFC!X412+PFC!X412+'SF6'!X412</f>
        <v>1.7862526328837618</v>
      </c>
      <c r="Y412" s="94">
        <f>+'CO2'!Y412+'abs CO2'!Y412+'CH4'!Y412*PCG!$C$5+N2O!Y412*PCG!$C$6+HFC!Y412+PFC!Y412+'SF6'!Y412</f>
        <v>1.7518181912653084</v>
      </c>
      <c r="Z412" s="94">
        <f>+'CO2'!Z412+'abs CO2'!Z412+'CH4'!Z412*PCG!$C$5+N2O!Z412*PCG!$C$6+HFC!Z412+PFC!Z412+'SF6'!Z412</f>
        <v>1.7173837496468547</v>
      </c>
      <c r="AA412" s="94">
        <f>+'CO2'!AA412+'abs CO2'!AA412+'CH4'!AA412*PCG!$C$5+N2O!AA412*PCG!$C$6+HFC!AA412+PFC!AA412+'SF6'!AA412</f>
        <v>2.752255670377175</v>
      </c>
      <c r="AB412" s="94">
        <f>+'CO2'!AB412+'abs CO2'!AB412+'CH4'!AB412*PCG!$C$5+N2O!AB412*PCG!$C$6+HFC!AB412+PFC!AB412+'SF6'!AB412</f>
        <v>2.8023803366900548</v>
      </c>
      <c r="AC412" s="94">
        <f>+'CO2'!AC412+'abs CO2'!AC412+'CH4'!AC412*PCG!$C$5+N2O!AC412*PCG!$C$6+HFC!AC412+PFC!AC412+'SF6'!AC412</f>
        <v>2.8525050030029337</v>
      </c>
      <c r="AD412" s="94">
        <f>+'CO2'!AD412+'abs CO2'!AD412+'CH4'!AD412*PCG!$C$5+N2O!AD412*PCG!$C$6+HFC!AD412+PFC!AD412+'SF6'!AD412</f>
        <v>1.2939687465024945</v>
      </c>
      <c r="AE412" s="94">
        <f>+'CO2'!AE412+'abs CO2'!AE412+'CH4'!AE412*PCG!$C$5+N2O!AE412*PCG!$C$6+HFC!AE412+PFC!AE412+'SF6'!AE412</f>
        <v>1.2168829730511319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7.2258631851999941E-3</v>
      </c>
      <c r="D413" s="94">
        <f>+'CO2'!D413+'abs CO2'!D413+'CH4'!D413*PCG!$C$5+N2O!D413*PCG!$C$6+HFC!D413+PFC!D413+'SF6'!D413</f>
        <v>1.4451726370399988E-2</v>
      </c>
      <c r="E413" s="94">
        <f>+'CO2'!E413+'abs CO2'!E413+'CH4'!E413*PCG!$C$5+N2O!E413*PCG!$C$6+HFC!E413+PFC!E413+'SF6'!E413</f>
        <v>2.1677589555599969E-2</v>
      </c>
      <c r="F413" s="94">
        <f>+'CO2'!F413+'abs CO2'!F413+'CH4'!F413*PCG!$C$5+N2O!F413*PCG!$C$6+HFC!F413+PFC!F413+'SF6'!F413</f>
        <v>2.8903452740799977E-2</v>
      </c>
      <c r="G413" s="94">
        <f>+'CO2'!G413+'abs CO2'!G413+'CH4'!G413*PCG!$C$5+N2O!G413*PCG!$C$6+HFC!G413+PFC!G413+'SF6'!G413</f>
        <v>3.612931592599998E-2</v>
      </c>
      <c r="H413" s="94">
        <f>+'CO2'!H413+'abs CO2'!H413+'CH4'!H413*PCG!$C$5+N2O!H413*PCG!$C$6+HFC!H413+PFC!H413+'SF6'!H413</f>
        <v>4.3355179111199939E-2</v>
      </c>
      <c r="I413" s="94">
        <f>+'CO2'!I413+'abs CO2'!I413+'CH4'!I413*PCG!$C$5+N2O!I413*PCG!$C$6+HFC!I413+PFC!I413+'SF6'!I413</f>
        <v>5.0581042296399974E-2</v>
      </c>
      <c r="J413" s="94">
        <f>+'CO2'!J413+'abs CO2'!J413+'CH4'!J413*PCG!$C$5+N2O!J413*PCG!$C$6+HFC!J413+PFC!J413+'SF6'!J413</f>
        <v>5.7806905481599953E-2</v>
      </c>
      <c r="K413" s="94">
        <f>+'CO2'!K413+'abs CO2'!K413+'CH4'!K413*PCG!$C$5+N2O!K413*PCG!$C$6+HFC!K413+PFC!K413+'SF6'!K413</f>
        <v>6.5032768666799939E-2</v>
      </c>
      <c r="L413" s="94">
        <f>+'CO2'!L413+'abs CO2'!L413+'CH4'!L413*PCG!$C$5+N2O!L413*PCG!$C$6+HFC!L413+PFC!L413+'SF6'!L413</f>
        <v>7.2258631851999891E-2</v>
      </c>
      <c r="M413" s="94">
        <f>+'CO2'!M413+'abs CO2'!M413+'CH4'!M413*PCG!$C$5+N2O!M413*PCG!$C$6+HFC!M413+PFC!M413+'SF6'!M413</f>
        <v>7.9484495037199926E-2</v>
      </c>
      <c r="N413" s="94">
        <f>+'CO2'!N413+'abs CO2'!N413+'CH4'!N413*PCG!$C$5+N2O!N413*PCG!$C$6+HFC!N413+PFC!N413+'SF6'!N413</f>
        <v>8.6710358222399878E-2</v>
      </c>
      <c r="O413" s="94">
        <f>+'CO2'!O413+'abs CO2'!O413+'CH4'!O413*PCG!$C$5+N2O!O413*PCG!$C$6+HFC!O413+PFC!O413+'SF6'!O413</f>
        <v>9.0790845668159925E-2</v>
      </c>
      <c r="P413" s="94">
        <f>+'CO2'!P413+'abs CO2'!P413+'CH4'!P413*PCG!$C$5+N2O!P413*PCG!$C$6+HFC!P413+PFC!P413+'SF6'!P413</f>
        <v>9.4871333113919917E-2</v>
      </c>
      <c r="Q413" s="94">
        <f>+'CO2'!Q413+'abs CO2'!Q413+'CH4'!Q413*PCG!$C$5+N2O!Q413*PCG!$C$6+HFC!Q413+PFC!Q413+'SF6'!Q413</f>
        <v>9.8951820559679896E-2</v>
      </c>
      <c r="R413" s="94">
        <f>+'CO2'!R413+'abs CO2'!R413+'CH4'!R413*PCG!$C$5+N2O!R413*PCG!$C$6+HFC!R413+PFC!R413+'SF6'!R413</f>
        <v>0.10303230800543997</v>
      </c>
      <c r="S413" s="94">
        <f>+'CO2'!S413+'abs CO2'!S413+'CH4'!S413*PCG!$C$5+N2O!S413*PCG!$C$6+HFC!S413+PFC!S413+'SF6'!S413</f>
        <v>0.10711279545119995</v>
      </c>
      <c r="T413" s="94">
        <f>+'CO2'!T413+'abs CO2'!T413+'CH4'!T413*PCG!$C$5+N2O!T413*PCG!$C$6+HFC!T413+PFC!T413+'SF6'!T413</f>
        <v>0.11119328289695994</v>
      </c>
      <c r="U413" s="94">
        <f>+'CO2'!U413+'abs CO2'!U413+'CH4'!U413*PCG!$C$5+N2O!U413*PCG!$C$6+HFC!U413+PFC!U413+'SF6'!U413</f>
        <v>0.11274471822789989</v>
      </c>
      <c r="V413" s="94">
        <f>+'CO2'!V413+'abs CO2'!V413+'CH4'!V413*PCG!$C$5+N2O!V413*PCG!$C$6+HFC!V413+PFC!V413+'SF6'!V413</f>
        <v>0.11429615355883983</v>
      </c>
      <c r="W413" s="94">
        <f>+'CO2'!W413+'abs CO2'!W413+'CH4'!W413*PCG!$C$5+N2O!W413*PCG!$C$6+HFC!W413+PFC!W413+'SF6'!W413</f>
        <v>0.10862172570457991</v>
      </c>
      <c r="X413" s="94">
        <f>+'CO2'!X413+'abs CO2'!X413+'CH4'!X413*PCG!$C$5+N2O!X413*PCG!$C$6+HFC!X413+PFC!X413+'SF6'!X413</f>
        <v>0.10294729785031984</v>
      </c>
      <c r="Y413" s="94">
        <f>+'CO2'!Y413+'abs CO2'!Y413+'CH4'!Y413*PCG!$C$5+N2O!Y413*PCG!$C$6+HFC!Y413+PFC!Y413+'SF6'!Y413</f>
        <v>9.7272869996059927E-2</v>
      </c>
      <c r="Z413" s="94">
        <f>+'CO2'!Z413+'abs CO2'!Z413+'CH4'!Z413*PCG!$C$5+N2O!Z413*PCG!$C$6+HFC!Z413+PFC!Z413+'SF6'!Z413</f>
        <v>9.1598442141799866E-2</v>
      </c>
      <c r="AA413" s="94">
        <f>+'CO2'!AA413+'abs CO2'!AA413+'CH4'!AA413*PCG!$C$5+N2O!AA413*PCG!$C$6+HFC!AA413+PFC!AA413+'SF6'!AA413</f>
        <v>8.4372578956599914E-2</v>
      </c>
      <c r="AB413" s="94">
        <f>+'CO2'!AB413+'abs CO2'!AB413+'CH4'!AB413*PCG!$C$5+N2O!AB413*PCG!$C$6+HFC!AB413+PFC!AB413+'SF6'!AB413</f>
        <v>7.7146715771399949E-2</v>
      </c>
      <c r="AC413" s="94">
        <f>+'CO2'!AC413+'abs CO2'!AC413+'CH4'!AC413*PCG!$C$5+N2O!AC413*PCG!$C$6+HFC!AC413+PFC!AC413+'SF6'!AC413</f>
        <v>6.9920852586199927E-2</v>
      </c>
      <c r="AD413" s="94">
        <f>+'CO2'!AD413+'abs CO2'!AD413+'CH4'!AD413*PCG!$C$5+N2O!AD413*PCG!$C$6+HFC!AD413+PFC!AD413+'SF6'!AD413</f>
        <v>6.2694989400999976E-2</v>
      </c>
      <c r="AE413" s="94">
        <f>+'CO2'!AE413+'abs CO2'!AE413+'CH4'!AE413*PCG!$C$5+N2O!AE413*PCG!$C$6+HFC!AE413+PFC!AE413+'SF6'!AE413</f>
        <v>5.5469126215799955E-2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0.24614983142282817</v>
      </c>
      <c r="D415" s="33">
        <f t="shared" si="102"/>
        <v>0.32875039228252623</v>
      </c>
      <c r="E415" s="33">
        <f t="shared" si="102"/>
        <v>0.41135095314222425</v>
      </c>
      <c r="F415" s="33">
        <f t="shared" si="102"/>
        <v>0.49395151400192233</v>
      </c>
      <c r="G415" s="33">
        <f t="shared" si="102"/>
        <v>0.57655207486162041</v>
      </c>
      <c r="H415" s="33">
        <f t="shared" si="102"/>
        <v>0.65915263572131844</v>
      </c>
      <c r="I415" s="33">
        <f t="shared" si="102"/>
        <v>0.74175319658101646</v>
      </c>
      <c r="J415" s="33">
        <f t="shared" si="102"/>
        <v>0.82435375744071449</v>
      </c>
      <c r="K415" s="33">
        <f t="shared" si="102"/>
        <v>0.90695431830041251</v>
      </c>
      <c r="L415" s="33">
        <f t="shared" si="102"/>
        <v>0.98955487916011053</v>
      </c>
      <c r="M415" s="33">
        <f t="shared" si="102"/>
        <v>1.0721554400198086</v>
      </c>
      <c r="N415" s="33">
        <f t="shared" si="102"/>
        <v>1.1547560008795066</v>
      </c>
      <c r="O415" s="33">
        <f t="shared" si="102"/>
        <v>1.2058226899158866</v>
      </c>
      <c r="P415" s="33">
        <f t="shared" si="102"/>
        <v>1.2605666832578994</v>
      </c>
      <c r="Q415" s="33">
        <f t="shared" si="102"/>
        <v>1.3153106765999127</v>
      </c>
      <c r="R415" s="33">
        <f t="shared" si="102"/>
        <v>1.370054669941926</v>
      </c>
      <c r="S415" s="33">
        <f t="shared" si="102"/>
        <v>1.4247986632839389</v>
      </c>
      <c r="T415" s="33">
        <f t="shared" si="102"/>
        <v>1.4795426566259522</v>
      </c>
      <c r="U415" s="33">
        <f t="shared" si="102"/>
        <v>1.508884364332514</v>
      </c>
      <c r="V415" s="33">
        <f t="shared" si="102"/>
        <v>1.5411883449519479</v>
      </c>
      <c r="W415" s="33">
        <f t="shared" si="102"/>
        <v>1.4908917647116833</v>
      </c>
      <c r="X415" s="33">
        <f t="shared" si="102"/>
        <v>1.4286814276190274</v>
      </c>
      <c r="Y415" s="33">
        <f t="shared" si="102"/>
        <v>1.3783848473787632</v>
      </c>
      <c r="Z415" s="33">
        <f t="shared" si="102"/>
        <v>1.3280882671384984</v>
      </c>
      <c r="AA415" s="33">
        <f t="shared" si="102"/>
        <v>16.612826015793033</v>
      </c>
      <c r="AB415" s="33">
        <f t="shared" si="102"/>
        <v>16.934203399660912</v>
      </c>
      <c r="AC415" s="33">
        <f t="shared" si="102"/>
        <v>17.255580783528792</v>
      </c>
      <c r="AD415" s="33">
        <f t="shared" si="102"/>
        <v>5.2373663403775552</v>
      </c>
      <c r="AE415" s="33">
        <f t="shared" si="102"/>
        <v>5.2603783454430486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0.24614983142282817</v>
      </c>
      <c r="D417" s="33">
        <f t="shared" si="103"/>
        <v>0.32875039228252623</v>
      </c>
      <c r="E417" s="33">
        <f t="shared" si="103"/>
        <v>0.41135095314222425</v>
      </c>
      <c r="F417" s="33">
        <f t="shared" si="103"/>
        <v>0.49395151400192233</v>
      </c>
      <c r="G417" s="33">
        <f t="shared" si="103"/>
        <v>0.57655207486162041</v>
      </c>
      <c r="H417" s="33">
        <f t="shared" si="103"/>
        <v>0.65915263572131844</v>
      </c>
      <c r="I417" s="33">
        <f t="shared" si="103"/>
        <v>0.74175319658101646</v>
      </c>
      <c r="J417" s="33">
        <f t="shared" si="103"/>
        <v>0.82435375744071449</v>
      </c>
      <c r="K417" s="33">
        <f t="shared" si="103"/>
        <v>0.90695431830041251</v>
      </c>
      <c r="L417" s="33">
        <f t="shared" si="103"/>
        <v>0.98955487916011053</v>
      </c>
      <c r="M417" s="33">
        <f t="shared" si="103"/>
        <v>1.0721554400198086</v>
      </c>
      <c r="N417" s="33">
        <f t="shared" si="103"/>
        <v>1.1547560008795066</v>
      </c>
      <c r="O417" s="33">
        <f t="shared" si="103"/>
        <v>1.2058226899158866</v>
      </c>
      <c r="P417" s="33">
        <f t="shared" si="103"/>
        <v>1.2605666832578994</v>
      </c>
      <c r="Q417" s="33">
        <f t="shared" si="103"/>
        <v>1.3153106765999127</v>
      </c>
      <c r="R417" s="33">
        <f t="shared" si="103"/>
        <v>1.370054669941926</v>
      </c>
      <c r="S417" s="33">
        <f t="shared" si="103"/>
        <v>1.4247986632839389</v>
      </c>
      <c r="T417" s="33">
        <f t="shared" si="103"/>
        <v>1.4795426566259522</v>
      </c>
      <c r="U417" s="33">
        <f t="shared" si="103"/>
        <v>1.508884364332514</v>
      </c>
      <c r="V417" s="33">
        <f t="shared" si="103"/>
        <v>1.5411883449519479</v>
      </c>
      <c r="W417" s="33">
        <f t="shared" si="103"/>
        <v>1.4908917647116833</v>
      </c>
      <c r="X417" s="33">
        <f t="shared" si="103"/>
        <v>1.4286814276190274</v>
      </c>
      <c r="Y417" s="33">
        <f t="shared" si="103"/>
        <v>1.3783848473787632</v>
      </c>
      <c r="Z417" s="33">
        <f t="shared" si="103"/>
        <v>1.3280882671384984</v>
      </c>
      <c r="AA417" s="33">
        <f t="shared" si="103"/>
        <v>16.612826015793033</v>
      </c>
      <c r="AB417" s="33">
        <f t="shared" si="103"/>
        <v>16.934203399660912</v>
      </c>
      <c r="AC417" s="33">
        <f t="shared" si="103"/>
        <v>17.255580783528792</v>
      </c>
      <c r="AD417" s="33">
        <f t="shared" si="103"/>
        <v>5.2373663403775552</v>
      </c>
      <c r="AE417" s="33">
        <f t="shared" si="103"/>
        <v>5.2603783454430486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0.24614983142282817</v>
      </c>
      <c r="D418" s="94">
        <f>+'CO2'!D418+'abs CO2'!D418+'CH4'!D418*PCG!$C$5+N2O!D418*PCG!$C$6+HFC!D418+PFC!D418+'SF6'!D418</f>
        <v>0.32875039228252623</v>
      </c>
      <c r="E418" s="94">
        <f>+'CO2'!E418+'abs CO2'!E418+'CH4'!E418*PCG!$C$5+N2O!E418*PCG!$C$6+HFC!E418+PFC!E418+'SF6'!E418</f>
        <v>0.41135095314222425</v>
      </c>
      <c r="F418" s="94">
        <f>+'CO2'!F418+'abs CO2'!F418+'CH4'!F418*PCG!$C$5+N2O!F418*PCG!$C$6+HFC!F418+PFC!F418+'SF6'!F418</f>
        <v>0.49395151400192233</v>
      </c>
      <c r="G418" s="94">
        <f>+'CO2'!G418+'abs CO2'!G418+'CH4'!G418*PCG!$C$5+N2O!G418*PCG!$C$6+HFC!G418+PFC!G418+'SF6'!G418</f>
        <v>0.57655207486162041</v>
      </c>
      <c r="H418" s="94">
        <f>+'CO2'!H418+'abs CO2'!H418+'CH4'!H418*PCG!$C$5+N2O!H418*PCG!$C$6+HFC!H418+PFC!H418+'SF6'!H418</f>
        <v>0.65915263572131844</v>
      </c>
      <c r="I418" s="94">
        <f>+'CO2'!I418+'abs CO2'!I418+'CH4'!I418*PCG!$C$5+N2O!I418*PCG!$C$6+HFC!I418+PFC!I418+'SF6'!I418</f>
        <v>0.74175319658101646</v>
      </c>
      <c r="J418" s="94">
        <f>+'CO2'!J418+'abs CO2'!J418+'CH4'!J418*PCG!$C$5+N2O!J418*PCG!$C$6+HFC!J418+PFC!J418+'SF6'!J418</f>
        <v>0.82435375744071449</v>
      </c>
      <c r="K418" s="94">
        <f>+'CO2'!K418+'abs CO2'!K418+'CH4'!K418*PCG!$C$5+N2O!K418*PCG!$C$6+HFC!K418+PFC!K418+'SF6'!K418</f>
        <v>0.90695431830041251</v>
      </c>
      <c r="L418" s="94">
        <f>+'CO2'!L418+'abs CO2'!L418+'CH4'!L418*PCG!$C$5+N2O!L418*PCG!$C$6+HFC!L418+PFC!L418+'SF6'!L418</f>
        <v>0.98955487916011053</v>
      </c>
      <c r="M418" s="94">
        <f>+'CO2'!M418+'abs CO2'!M418+'CH4'!M418*PCG!$C$5+N2O!M418*PCG!$C$6+HFC!M418+PFC!M418+'SF6'!M418</f>
        <v>1.0721554400198086</v>
      </c>
      <c r="N418" s="94">
        <f>+'CO2'!N418+'abs CO2'!N418+'CH4'!N418*PCG!$C$5+N2O!N418*PCG!$C$6+HFC!N418+PFC!N418+'SF6'!N418</f>
        <v>1.1547560008795066</v>
      </c>
      <c r="O418" s="94">
        <f>+'CO2'!O418+'abs CO2'!O418+'CH4'!O418*PCG!$C$5+N2O!O418*PCG!$C$6+HFC!O418+PFC!O418+'SF6'!O418</f>
        <v>1.2058226899158866</v>
      </c>
      <c r="P418" s="94">
        <f>+'CO2'!P418+'abs CO2'!P418+'CH4'!P418*PCG!$C$5+N2O!P418*PCG!$C$6+HFC!P418+PFC!P418+'SF6'!P418</f>
        <v>1.2605666832578994</v>
      </c>
      <c r="Q418" s="94">
        <f>+'CO2'!Q418+'abs CO2'!Q418+'CH4'!Q418*PCG!$C$5+N2O!Q418*PCG!$C$6+HFC!Q418+PFC!Q418+'SF6'!Q418</f>
        <v>1.3153106765999127</v>
      </c>
      <c r="R418" s="94">
        <f>+'CO2'!R418+'abs CO2'!R418+'CH4'!R418*PCG!$C$5+N2O!R418*PCG!$C$6+HFC!R418+PFC!R418+'SF6'!R418</f>
        <v>1.370054669941926</v>
      </c>
      <c r="S418" s="94">
        <f>+'CO2'!S418+'abs CO2'!S418+'CH4'!S418*PCG!$C$5+N2O!S418*PCG!$C$6+HFC!S418+PFC!S418+'SF6'!S418</f>
        <v>1.4247986632839389</v>
      </c>
      <c r="T418" s="94">
        <f>+'CO2'!T418+'abs CO2'!T418+'CH4'!T418*PCG!$C$5+N2O!T418*PCG!$C$6+HFC!T418+PFC!T418+'SF6'!T418</f>
        <v>1.4795426566259522</v>
      </c>
      <c r="U418" s="94">
        <f>+'CO2'!U418+'abs CO2'!U418+'CH4'!U418*PCG!$C$5+N2O!U418*PCG!$C$6+HFC!U418+PFC!U418+'SF6'!U418</f>
        <v>1.508884364332514</v>
      </c>
      <c r="V418" s="94">
        <f>+'CO2'!V418+'abs CO2'!V418+'CH4'!V418*PCG!$C$5+N2O!V418*PCG!$C$6+HFC!V418+PFC!V418+'SF6'!V418</f>
        <v>1.5411883449519479</v>
      </c>
      <c r="W418" s="94">
        <f>+'CO2'!W418+'abs CO2'!W418+'CH4'!W418*PCG!$C$5+N2O!W418*PCG!$C$6+HFC!W418+PFC!W418+'SF6'!W418</f>
        <v>1.4908917647116833</v>
      </c>
      <c r="X418" s="94">
        <f>+'CO2'!X418+'abs CO2'!X418+'CH4'!X418*PCG!$C$5+N2O!X418*PCG!$C$6+HFC!X418+PFC!X418+'SF6'!X418</f>
        <v>1.4286814276190274</v>
      </c>
      <c r="Y418" s="94">
        <f>+'CO2'!Y418+'abs CO2'!Y418+'CH4'!Y418*PCG!$C$5+N2O!Y418*PCG!$C$6+HFC!Y418+PFC!Y418+'SF6'!Y418</f>
        <v>1.3783848473787632</v>
      </c>
      <c r="Z418" s="94">
        <f>+'CO2'!Z418+'abs CO2'!Z418+'CH4'!Z418*PCG!$C$5+N2O!Z418*PCG!$C$6+HFC!Z418+PFC!Z418+'SF6'!Z418</f>
        <v>1.3280882671384984</v>
      </c>
      <c r="AA418" s="94">
        <f>+'CO2'!AA418+'abs CO2'!AA418+'CH4'!AA418*PCG!$C$5+N2O!AA418*PCG!$C$6+HFC!AA418+PFC!AA418+'SF6'!AA418</f>
        <v>16.612826015793033</v>
      </c>
      <c r="AB418" s="94">
        <f>+'CO2'!AB418+'abs CO2'!AB418+'CH4'!AB418*PCG!$C$5+N2O!AB418*PCG!$C$6+HFC!AB418+PFC!AB418+'SF6'!AB418</f>
        <v>16.934203399660912</v>
      </c>
      <c r="AC418" s="94">
        <f>+'CO2'!AC418+'abs CO2'!AC418+'CH4'!AC418*PCG!$C$5+N2O!AC418*PCG!$C$6+HFC!AC418+PFC!AC418+'SF6'!AC418</f>
        <v>17.255580783528792</v>
      </c>
      <c r="AD418" s="94">
        <f>+'CO2'!AD418+'abs CO2'!AD418+'CH4'!AD418*PCG!$C$5+N2O!AD418*PCG!$C$6+HFC!AD418+PFC!AD418+'SF6'!AD418</f>
        <v>5.2373663403775552</v>
      </c>
      <c r="AE418" s="94">
        <f>+'CO2'!AE418+'abs CO2'!AE418+'CH4'!AE418*PCG!$C$5+N2O!AE418*PCG!$C$6+HFC!AE418+PFC!AE418+'SF6'!AE418</f>
        <v>5.2603783454430486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0</v>
      </c>
      <c r="AE421" s="94">
        <f>+'CO2'!AE421+'abs CO2'!AE421+'CH4'!AE421*PCG!$C$5+N2O!AE421*PCG!$C$6+HFC!AE421+PFC!AE421+'SF6'!AE421</f>
        <v>0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-720.44153094111937</v>
      </c>
      <c r="D423" s="94">
        <f>+'CO2'!D423+'abs CO2'!D423+'CH4'!D423*PCG!$C$5+N2O!D423*PCG!$C$6+HFC!D423+PFC!D423+'SF6'!D423</f>
        <v>-557.96565416614283</v>
      </c>
      <c r="E423" s="94">
        <f>+'CO2'!E423+'abs CO2'!E423+'CH4'!E423*PCG!$C$5+N2O!E423*PCG!$C$6+HFC!E423+PFC!E423+'SF6'!E423</f>
        <v>-539.91120402793172</v>
      </c>
      <c r="F423" s="94">
        <f>+'CO2'!F423+'abs CO2'!F423+'CH4'!F423*PCG!$C$5+N2O!F423*PCG!$C$6+HFC!F423+PFC!F423+'SF6'!F423</f>
        <v>-528.96329912701412</v>
      </c>
      <c r="G423" s="94">
        <f>+'CO2'!G423+'abs CO2'!G423+'CH4'!G423*PCG!$C$5+N2O!G423*PCG!$C$6+HFC!G423+PFC!G423+'SF6'!G423</f>
        <v>-619.17908941344365</v>
      </c>
      <c r="H423" s="94">
        <f>+'CO2'!H423+'abs CO2'!H423+'CH4'!H423*PCG!$C$5+N2O!H423*PCG!$C$6+HFC!H423+PFC!H423+'SF6'!H423</f>
        <v>-751.36368006072087</v>
      </c>
      <c r="I423" s="94">
        <f>+'CO2'!I423+'abs CO2'!I423+'CH4'!I423*PCG!$C$5+N2O!I423*PCG!$C$6+HFC!I423+PFC!I423+'SF6'!I423</f>
        <v>-711.63366047732063</v>
      </c>
      <c r="J423" s="94">
        <f>+'CO2'!J423+'abs CO2'!J423+'CH4'!J423*PCG!$C$5+N2O!J423*PCG!$C$6+HFC!J423+PFC!J423+'SF6'!J423</f>
        <v>-767.66783755435165</v>
      </c>
      <c r="K423" s="94">
        <f>+'CO2'!K423+'abs CO2'!K423+'CH4'!K423*PCG!$C$5+N2O!K423*PCG!$C$6+HFC!K423+PFC!K423+'SF6'!K423</f>
        <v>-653.97818856536674</v>
      </c>
      <c r="L423" s="94">
        <f>+'CO2'!L423+'abs CO2'!L423+'CH4'!L423*PCG!$C$5+N2O!L423*PCG!$C$6+HFC!L423+PFC!L423+'SF6'!L423</f>
        <v>-835.30613274216546</v>
      </c>
      <c r="M423" s="94">
        <f>+'CO2'!M423+'abs CO2'!M423+'CH4'!M423*PCG!$C$5+N2O!M423*PCG!$C$6+HFC!M423+PFC!M423+'SF6'!M423</f>
        <v>-840.45000804235099</v>
      </c>
      <c r="N423" s="94">
        <f>+'CO2'!N423+'abs CO2'!N423+'CH4'!N423*PCG!$C$5+N2O!N423*PCG!$C$6+HFC!N423+PFC!N423+'SF6'!N423</f>
        <v>-907.73657178629048</v>
      </c>
      <c r="O423" s="94">
        <f>+'CO2'!O423+'abs CO2'!O423+'CH4'!O423*PCG!$C$5+N2O!O423*PCG!$C$6+HFC!O423+PFC!O423+'SF6'!O423</f>
        <v>-1082.3565819036805</v>
      </c>
      <c r="P423" s="94">
        <f>+'CO2'!P423+'abs CO2'!P423+'CH4'!P423*PCG!$C$5+N2O!P423*PCG!$C$6+HFC!P423+PFC!P423+'SF6'!P423</f>
        <v>-1215.1961732289246</v>
      </c>
      <c r="Q423" s="94">
        <f>+'CO2'!Q423+'abs CO2'!Q423+'CH4'!Q423*PCG!$C$5+N2O!Q423*PCG!$C$6+HFC!Q423+PFC!Q423+'SF6'!Q423</f>
        <v>-1049.6316023408906</v>
      </c>
      <c r="R423" s="94">
        <f>+'CO2'!R423+'abs CO2'!R423+'CH4'!R423*PCG!$C$5+N2O!R423*PCG!$C$6+HFC!R423+PFC!R423+'SF6'!R423</f>
        <v>-1211.6059108705858</v>
      </c>
      <c r="S423" s="94">
        <f>+'CO2'!S423+'abs CO2'!S423+'CH4'!S423*PCG!$C$5+N2O!S423*PCG!$C$6+HFC!S423+PFC!S423+'SF6'!S423</f>
        <v>-1374.0413200048006</v>
      </c>
      <c r="T423" s="94">
        <f>+'CO2'!T423+'abs CO2'!T423+'CH4'!T423*PCG!$C$5+N2O!T423*PCG!$C$6+HFC!T423+PFC!T423+'SF6'!T423</f>
        <v>-1237.3793652852701</v>
      </c>
      <c r="U423" s="94">
        <f>+'CO2'!U423+'abs CO2'!U423+'CH4'!U423*PCG!$C$5+N2O!U423*PCG!$C$6+HFC!U423+PFC!U423+'SF6'!U423</f>
        <v>-1161.415769778873</v>
      </c>
      <c r="V423" s="94">
        <f>+'CO2'!V423+'abs CO2'!V423+'CH4'!V423*PCG!$C$5+N2O!V423*PCG!$C$6+HFC!V423+PFC!V423+'SF6'!V423</f>
        <v>-817.09436871025503</v>
      </c>
      <c r="W423" s="94">
        <f>+'CO2'!W423+'abs CO2'!W423+'CH4'!W423*PCG!$C$5+N2O!W423*PCG!$C$6+HFC!W423+PFC!W423+'SF6'!W423</f>
        <v>-978.27156836959193</v>
      </c>
      <c r="X423" s="94">
        <f>+'CO2'!X423+'abs CO2'!X423+'CH4'!X423*PCG!$C$5+N2O!X423*PCG!$C$6+HFC!X423+PFC!X423+'SF6'!X423</f>
        <v>-1073.5907039418423</v>
      </c>
      <c r="Y423" s="94">
        <f>+'CO2'!Y423+'abs CO2'!Y423+'CH4'!Y423*PCG!$C$5+N2O!Y423*PCG!$C$6+HFC!Y423+PFC!Y423+'SF6'!Y423</f>
        <v>-943.16904825151403</v>
      </c>
      <c r="Z423" s="94">
        <f>+'CO2'!Z423+'abs CO2'!Z423+'CH4'!Z423*PCG!$C$5+N2O!Z423*PCG!$C$6+HFC!Z423+PFC!Z423+'SF6'!Z423</f>
        <v>-980.17262660194399</v>
      </c>
      <c r="AA423" s="94">
        <f>+'CO2'!AA423+'abs CO2'!AA423+'CH4'!AA423*PCG!$C$5+N2O!AA423*PCG!$C$6+HFC!AA423+PFC!AA423+'SF6'!AA423</f>
        <v>-993.38308931086351</v>
      </c>
      <c r="AB423" s="94">
        <f>+'CO2'!AB423+'abs CO2'!AB423+'CH4'!AB423*PCG!$C$5+N2O!AB423*PCG!$C$6+HFC!AB423+PFC!AB423+'SF6'!AB423</f>
        <v>-1073.5629782925125</v>
      </c>
      <c r="AC423" s="94">
        <f>+'CO2'!AC423+'abs CO2'!AC423+'CH4'!AC423*PCG!$C$5+N2O!AC423*PCG!$C$6+HFC!AC423+PFC!AC423+'SF6'!AC423</f>
        <v>-1111.2611962422905</v>
      </c>
      <c r="AD423" s="94">
        <f>+'CO2'!AD423+'abs CO2'!AD423+'CH4'!AD423*PCG!$C$5+N2O!AD423*PCG!$C$6+HFC!AD423+PFC!AD423+'SF6'!AD423</f>
        <v>-1067.5858230892127</v>
      </c>
      <c r="AE423" s="94">
        <f>+'CO2'!AE423+'abs CO2'!AE423+'CH4'!AE423*PCG!$C$5+N2O!AE423*PCG!$C$6+HFC!AE423+PFC!AE423+'SF6'!AE423</f>
        <v>-1079.9628480267065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50.091708920072676</v>
      </c>
      <c r="D425" s="32">
        <f t="shared" ref="D425:AE425" si="104">+D426+D430+D431+D434</f>
        <v>49.897107435731222</v>
      </c>
      <c r="E425" s="32">
        <f t="shared" si="104"/>
        <v>51.488103725999409</v>
      </c>
      <c r="F425" s="32">
        <f t="shared" si="104"/>
        <v>52.134279492251565</v>
      </c>
      <c r="G425" s="32">
        <f t="shared" si="104"/>
        <v>53.020136732388792</v>
      </c>
      <c r="H425" s="32">
        <f t="shared" si="104"/>
        <v>54.592406128795382</v>
      </c>
      <c r="I425" s="32">
        <f t="shared" si="104"/>
        <v>56.544068431343291</v>
      </c>
      <c r="J425" s="32">
        <f t="shared" si="104"/>
        <v>56.720803465169375</v>
      </c>
      <c r="K425" s="32">
        <f t="shared" si="104"/>
        <v>55.508174956864522</v>
      </c>
      <c r="L425" s="32">
        <f t="shared" si="104"/>
        <v>57.076445030806859</v>
      </c>
      <c r="M425" s="32">
        <f t="shared" si="104"/>
        <v>58.650409725549416</v>
      </c>
      <c r="N425" s="32">
        <f t="shared" si="104"/>
        <v>61.984458704774376</v>
      </c>
      <c r="O425" s="32">
        <f t="shared" si="104"/>
        <v>66.00416653353588</v>
      </c>
      <c r="P425" s="32">
        <f t="shared" si="104"/>
        <v>76.150509120739386</v>
      </c>
      <c r="Q425" s="32">
        <f t="shared" si="104"/>
        <v>86.853888302842563</v>
      </c>
      <c r="R425" s="32">
        <f t="shared" si="104"/>
        <v>94.800356856230593</v>
      </c>
      <c r="S425" s="32">
        <f t="shared" si="104"/>
        <v>113.6763101088338</v>
      </c>
      <c r="T425" s="32">
        <f t="shared" si="104"/>
        <v>122.52173307201689</v>
      </c>
      <c r="U425" s="32">
        <f t="shared" si="104"/>
        <v>131.06896759415326</v>
      </c>
      <c r="V425" s="32">
        <f t="shared" si="104"/>
        <v>123.32661572916845</v>
      </c>
      <c r="W425" s="32">
        <f t="shared" si="104"/>
        <v>139.04577969267956</v>
      </c>
      <c r="X425" s="32">
        <f t="shared" si="104"/>
        <v>147.87618968268961</v>
      </c>
      <c r="Y425" s="32">
        <f t="shared" si="104"/>
        <v>152.28846475232663</v>
      </c>
      <c r="Z425" s="32">
        <f t="shared" si="104"/>
        <v>159.64476229761968</v>
      </c>
      <c r="AA425" s="32">
        <f t="shared" si="104"/>
        <v>173.73860270358338</v>
      </c>
      <c r="AB425" s="32">
        <f t="shared" si="104"/>
        <v>189.74635972288519</v>
      </c>
      <c r="AC425" s="32">
        <f t="shared" si="104"/>
        <v>194.19629257585137</v>
      </c>
      <c r="AD425" s="32">
        <f t="shared" si="104"/>
        <v>207.47983547985518</v>
      </c>
      <c r="AE425" s="32">
        <f t="shared" si="104"/>
        <v>217.89215968747112</v>
      </c>
    </row>
    <row r="426" spans="1:31" x14ac:dyDescent="0.2">
      <c r="A426" s="80" t="s">
        <v>723</v>
      </c>
      <c r="B426" s="4" t="s">
        <v>724</v>
      </c>
      <c r="C426" s="33">
        <f>+C427+C428+C429</f>
        <v>15.019970518100743</v>
      </c>
      <c r="D426" s="33">
        <f t="shared" ref="D426:AE426" si="105">+D427+D428+D429</f>
        <v>15.444043823151386</v>
      </c>
      <c r="E426" s="33">
        <f t="shared" si="105"/>
        <v>16.649196564059608</v>
      </c>
      <c r="F426" s="33">
        <f t="shared" si="105"/>
        <v>17.903768490860632</v>
      </c>
      <c r="G426" s="33">
        <f t="shared" si="105"/>
        <v>19.056111672619011</v>
      </c>
      <c r="H426" s="33">
        <f t="shared" si="105"/>
        <v>20.221675172361216</v>
      </c>
      <c r="I426" s="33">
        <f t="shared" si="105"/>
        <v>21.558130605819734</v>
      </c>
      <c r="J426" s="33">
        <f t="shared" si="105"/>
        <v>22.869481865380727</v>
      </c>
      <c r="K426" s="33">
        <f t="shared" si="105"/>
        <v>24.248343398653645</v>
      </c>
      <c r="L426" s="33">
        <f t="shared" si="105"/>
        <v>25.56695961803829</v>
      </c>
      <c r="M426" s="33">
        <f t="shared" si="105"/>
        <v>26.65614050021124</v>
      </c>
      <c r="N426" s="33">
        <f t="shared" si="105"/>
        <v>35.015060756435432</v>
      </c>
      <c r="O426" s="33">
        <f t="shared" si="105"/>
        <v>42.838830346652912</v>
      </c>
      <c r="P426" s="33">
        <f t="shared" si="105"/>
        <v>50.384291524606418</v>
      </c>
      <c r="Q426" s="33">
        <f t="shared" si="105"/>
        <v>58.064639167720131</v>
      </c>
      <c r="R426" s="33">
        <f t="shared" si="105"/>
        <v>65.637091157516252</v>
      </c>
      <c r="S426" s="33">
        <f t="shared" si="105"/>
        <v>73.15099207492915</v>
      </c>
      <c r="T426" s="33">
        <f t="shared" si="105"/>
        <v>81.725151822065712</v>
      </c>
      <c r="U426" s="33">
        <f t="shared" si="105"/>
        <v>90.648451912525502</v>
      </c>
      <c r="V426" s="33">
        <f t="shared" si="105"/>
        <v>100.00751619145318</v>
      </c>
      <c r="W426" s="33">
        <f t="shared" si="105"/>
        <v>108.62468005800906</v>
      </c>
      <c r="X426" s="33">
        <f t="shared" si="105"/>
        <v>117.18567656844628</v>
      </c>
      <c r="Y426" s="33">
        <f t="shared" si="105"/>
        <v>125.69064875623368</v>
      </c>
      <c r="Z426" s="33">
        <f t="shared" si="105"/>
        <v>133.96825644675025</v>
      </c>
      <c r="AA426" s="33">
        <f t="shared" si="105"/>
        <v>141.1106476321504</v>
      </c>
      <c r="AB426" s="33">
        <f t="shared" si="105"/>
        <v>148.86588630345719</v>
      </c>
      <c r="AC426" s="33">
        <f t="shared" si="105"/>
        <v>160.80135402298254</v>
      </c>
      <c r="AD426" s="33">
        <f t="shared" si="105"/>
        <v>172.37757057019408</v>
      </c>
      <c r="AE426" s="33">
        <f t="shared" si="105"/>
        <v>181.56993755204792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1.3878312534009627</v>
      </c>
      <c r="F427" s="94">
        <f>+'CO2'!F427+'abs CO2'!F427+'CH4'!F427*PCG!$C$5+N2O!F427*PCG!$C$6+HFC!F427+PFC!F427+'SF6'!F427</f>
        <v>2.7050747372195856</v>
      </c>
      <c r="G427" s="94">
        <f>+'CO2'!G427+'abs CO2'!G427+'CH4'!G427*PCG!$C$5+N2O!G427*PCG!$C$6+HFC!G427+PFC!G427+'SF6'!G427</f>
        <v>3.9146448522511377</v>
      </c>
      <c r="H427" s="94">
        <f>+'CO2'!H427+'abs CO2'!H427+'CH4'!H427*PCG!$C$5+N2O!H427*PCG!$C$6+HFC!H427+PFC!H427+'SF6'!H427</f>
        <v>5.0411566201048208</v>
      </c>
      <c r="I427" s="94">
        <f>+'CO2'!I427+'abs CO2'!I427+'CH4'!I427*PCG!$C$5+N2O!I427*PCG!$C$6+HFC!I427+PFC!I427+'SF6'!I427</f>
        <v>6.2317936514693191</v>
      </c>
      <c r="J427" s="94">
        <f>+'CO2'!J427+'abs CO2'!J427+'CH4'!J427*PCG!$C$5+N2O!J427*PCG!$C$6+HFC!J427+PFC!J427+'SF6'!J427</f>
        <v>7.9860259565640277</v>
      </c>
      <c r="K427" s="94">
        <f>+'CO2'!K427+'abs CO2'!K427+'CH4'!K427*PCG!$C$5+N2O!K427*PCG!$C$6+HFC!K427+PFC!K427+'SF6'!K427</f>
        <v>9.7627728100662896</v>
      </c>
      <c r="L427" s="94">
        <f>+'CO2'!L427+'abs CO2'!L427+'CH4'!L427*PCG!$C$5+N2O!L427*PCG!$C$6+HFC!L427+PFC!L427+'SF6'!L427</f>
        <v>11.52630666068336</v>
      </c>
      <c r="M427" s="94">
        <f>+'CO2'!M427+'abs CO2'!M427+'CH4'!M427*PCG!$C$5+N2O!M427*PCG!$C$6+HFC!M427+PFC!M427+'SF6'!M427</f>
        <v>13.486898640593756</v>
      </c>
      <c r="N427" s="94">
        <f>+'CO2'!N427+'abs CO2'!N427+'CH4'!N427*PCG!$C$5+N2O!N427*PCG!$C$6+HFC!N427+PFC!N427+'SF6'!N427</f>
        <v>19.323523653090909</v>
      </c>
      <c r="O427" s="94">
        <f>+'CO2'!O427+'abs CO2'!O427+'CH4'!O427*PCG!$C$5+N2O!O427*PCG!$C$6+HFC!O427+PFC!O427+'SF6'!O427</f>
        <v>25.294246893809895</v>
      </c>
      <c r="P427" s="94">
        <f>+'CO2'!P427+'abs CO2'!P427+'CH4'!P427*PCG!$C$5+N2O!P427*PCG!$C$6+HFC!P427+PFC!P427+'SF6'!P427</f>
        <v>31.313153234040985</v>
      </c>
      <c r="Q427" s="94">
        <f>+'CO2'!Q427+'abs CO2'!Q427+'CH4'!Q427*PCG!$C$5+N2O!Q427*PCG!$C$6+HFC!Q427+PFC!Q427+'SF6'!Q427</f>
        <v>37.852427390423301</v>
      </c>
      <c r="R427" s="94">
        <f>+'CO2'!R427+'abs CO2'!R427+'CH4'!R427*PCG!$C$5+N2O!R427*PCG!$C$6+HFC!R427+PFC!R427+'SF6'!R427</f>
        <v>44.814895654902493</v>
      </c>
      <c r="S427" s="94">
        <f>+'CO2'!S427+'abs CO2'!S427+'CH4'!S427*PCG!$C$5+N2O!S427*PCG!$C$6+HFC!S427+PFC!S427+'SF6'!S427</f>
        <v>51.824679042583675</v>
      </c>
      <c r="T427" s="94">
        <f>+'CO2'!T427+'abs CO2'!T427+'CH4'!T427*PCG!$C$5+N2O!T427*PCG!$C$6+HFC!T427+PFC!T427+'SF6'!T427</f>
        <v>58.5069959406352</v>
      </c>
      <c r="U427" s="94">
        <f>+'CO2'!U427+'abs CO2'!U427+'CH4'!U427*PCG!$C$5+N2O!U427*PCG!$C$6+HFC!U427+PFC!U427+'SF6'!U427</f>
        <v>65.995419220098526</v>
      </c>
      <c r="V427" s="94">
        <f>+'CO2'!V427+'abs CO2'!V427+'CH4'!V427*PCG!$C$5+N2O!V427*PCG!$C$6+HFC!V427+PFC!V427+'SF6'!V427</f>
        <v>72.862634109645498</v>
      </c>
      <c r="W427" s="94">
        <f>+'CO2'!W427+'abs CO2'!W427+'CH4'!W427*PCG!$C$5+N2O!W427*PCG!$C$6+HFC!W427+PFC!W427+'SF6'!W427</f>
        <v>81.259027531618059</v>
      </c>
      <c r="X427" s="94">
        <f>+'CO2'!X427+'abs CO2'!X427+'CH4'!X427*PCG!$C$5+N2O!X427*PCG!$C$6+HFC!X427+PFC!X427+'SF6'!X427</f>
        <v>89.419136415735991</v>
      </c>
      <c r="Y427" s="94">
        <f>+'CO2'!Y427+'abs CO2'!Y427+'CH4'!Y427*PCG!$C$5+N2O!Y427*PCG!$C$6+HFC!Y427+PFC!Y427+'SF6'!Y427</f>
        <v>96.658822627277644</v>
      </c>
      <c r="Z427" s="94">
        <f>+'CO2'!Z427+'abs CO2'!Z427+'CH4'!Z427*PCG!$C$5+N2O!Z427*PCG!$C$6+HFC!Z427+PFC!Z427+'SF6'!Z427</f>
        <v>105.46415005743333</v>
      </c>
      <c r="AA427" s="94">
        <f>+'CO2'!AA427+'abs CO2'!AA427+'CH4'!AA427*PCG!$C$5+N2O!AA427*PCG!$C$6+HFC!AA427+PFC!AA427+'SF6'!AA427</f>
        <v>111.58246954579137</v>
      </c>
      <c r="AB427" s="94">
        <f>+'CO2'!AB427+'abs CO2'!AB427+'CH4'!AB427*PCG!$C$5+N2O!AB427*PCG!$C$6+HFC!AB427+PFC!AB427+'SF6'!AB427</f>
        <v>119.98541131646026</v>
      </c>
      <c r="AC427" s="94">
        <f>+'CO2'!AC427+'abs CO2'!AC427+'CH4'!AC427*PCG!$C$5+N2O!AC427*PCG!$C$6+HFC!AC427+PFC!AC427+'SF6'!AC427</f>
        <v>128.93019361675715</v>
      </c>
      <c r="AD427" s="94">
        <f>+'CO2'!AD427+'abs CO2'!AD427+'CH4'!AD427*PCG!$C$5+N2O!AD427*PCG!$C$6+HFC!AD427+PFC!AD427+'SF6'!AD427</f>
        <v>139.41024206019316</v>
      </c>
      <c r="AE427" s="94">
        <f>+'CO2'!AE427+'abs CO2'!AE427+'CH4'!AE427*PCG!$C$5+N2O!AE427*PCG!$C$6+HFC!AE427+PFC!AE427+'SF6'!AE427</f>
        <v>151.48879955474484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2.8786164237993006</v>
      </c>
      <c r="D428" s="94">
        <f>+'CO2'!D428+'abs CO2'!D428+'CH4'!D428*PCG!$C$5+N2O!D428*PCG!$C$6+HFC!D428+PFC!D428+'SF6'!D428</f>
        <v>2.9588742061302584</v>
      </c>
      <c r="E428" s="94">
        <f>+'CO2'!E428+'abs CO2'!E428+'CH4'!E428*PCG!$C$5+N2O!E428*PCG!$C$6+HFC!E428+PFC!E428+'SF6'!E428</f>
        <v>3.0510127925545141</v>
      </c>
      <c r="F428" s="94">
        <f>+'CO2'!F428+'abs CO2'!F428+'CH4'!F428*PCG!$C$5+N2O!F428*PCG!$C$6+HFC!F428+PFC!F428+'SF6'!F428</f>
        <v>3.1007759387589728</v>
      </c>
      <c r="G428" s="94">
        <f>+'CO2'!G428+'abs CO2'!G428+'CH4'!G428*PCG!$C$5+N2O!G428*PCG!$C$6+HFC!G428+PFC!G428+'SF6'!G428</f>
        <v>3.1228020887299883</v>
      </c>
      <c r="H428" s="94">
        <f>+'CO2'!H428+'abs CO2'!H428+'CH4'!H428*PCG!$C$5+N2O!H428*PCG!$C$6+HFC!H428+PFC!H428+'SF6'!H428</f>
        <v>3.129713504887853</v>
      </c>
      <c r="I428" s="94">
        <f>+'CO2'!I428+'abs CO2'!I428+'CH4'!I428*PCG!$C$5+N2O!I428*PCG!$C$6+HFC!I428+PFC!I428+'SF6'!I428</f>
        <v>3.1545851251642603</v>
      </c>
      <c r="J428" s="94">
        <f>+'CO2'!J428+'abs CO2'!J428+'CH4'!J428*PCG!$C$5+N2O!J428*PCG!$C$6+HFC!J428+PFC!J428+'SF6'!J428</f>
        <v>3.0931525479209481</v>
      </c>
      <c r="K428" s="94">
        <f>+'CO2'!K428+'abs CO2'!K428+'CH4'!K428*PCG!$C$5+N2O!K428*PCG!$C$6+HFC!K428+PFC!K428+'SF6'!K428</f>
        <v>3.042515792972905</v>
      </c>
      <c r="L428" s="94">
        <f>+'CO2'!L428+'abs CO2'!L428+'CH4'!L428*PCG!$C$5+N2O!L428*PCG!$C$6+HFC!L428+PFC!L428+'SF6'!L428</f>
        <v>3.010519433494061</v>
      </c>
      <c r="M428" s="94">
        <f>+'CO2'!M428+'abs CO2'!M428+'CH4'!M428*PCG!$C$5+N2O!M428*PCG!$C$6+HFC!M428+PFC!M428+'SF6'!M428</f>
        <v>2.7999867231890869</v>
      </c>
      <c r="N428" s="94">
        <f>+'CO2'!N428+'abs CO2'!N428+'CH4'!N428*PCG!$C$5+N2O!N428*PCG!$C$6+HFC!N428+PFC!N428+'SF6'!N428</f>
        <v>3.4110805575506458</v>
      </c>
      <c r="O428" s="94">
        <f>+'CO2'!O428+'abs CO2'!O428+'CH4'!O428*PCG!$C$5+N2O!O428*PCG!$C$6+HFC!O428+PFC!O428+'SF6'!O428</f>
        <v>3.7597633991879151</v>
      </c>
      <c r="P428" s="94">
        <f>+'CO2'!P428+'abs CO2'!P428+'CH4'!P428*PCG!$C$5+N2O!P428*PCG!$C$6+HFC!P428+PFC!P428+'SF6'!P428</f>
        <v>4.0501483588354894</v>
      </c>
      <c r="Q428" s="94">
        <f>+'CO2'!Q428+'abs CO2'!Q428+'CH4'!Q428*PCG!$C$5+N2O!Q428*PCG!$C$6+HFC!Q428+PFC!Q428+'SF6'!Q428</f>
        <v>4.2782232322248861</v>
      </c>
      <c r="R428" s="94">
        <f>+'CO2'!R428+'abs CO2'!R428+'CH4'!R428*PCG!$C$5+N2O!R428*PCG!$C$6+HFC!R428+PFC!R428+'SF6'!R428</f>
        <v>4.3545024119816045</v>
      </c>
      <c r="S428" s="94">
        <f>+'CO2'!S428+'abs CO2'!S428+'CH4'!S428*PCG!$C$5+N2O!S428*PCG!$C$6+HFC!S428+PFC!S428+'SF6'!S428</f>
        <v>4.4340831132340277</v>
      </c>
      <c r="T428" s="94">
        <f>+'CO2'!T428+'abs CO2'!T428+'CH4'!T428*PCG!$C$5+N2O!T428*PCG!$C$6+HFC!T428+PFC!T428+'SF6'!T428</f>
        <v>5.0004796852743256</v>
      </c>
      <c r="U428" s="94">
        <f>+'CO2'!U428+'abs CO2'!U428+'CH4'!U428*PCG!$C$5+N2O!U428*PCG!$C$6+HFC!U428+PFC!U428+'SF6'!U428</f>
        <v>5.6502775674946539</v>
      </c>
      <c r="V428" s="94">
        <f>+'CO2'!V428+'abs CO2'!V428+'CH4'!V428*PCG!$C$5+N2O!V428*PCG!$C$6+HFC!V428+PFC!V428+'SF6'!V428</f>
        <v>5.8624053713902828</v>
      </c>
      <c r="W428" s="94">
        <f>+'CO2'!W428+'abs CO2'!W428+'CH4'!W428*PCG!$C$5+N2O!W428*PCG!$C$6+HFC!W428+PFC!W428+'SF6'!W428</f>
        <v>5.4476972235708274</v>
      </c>
      <c r="X428" s="94">
        <f>+'CO2'!X428+'abs CO2'!X428+'CH4'!X428*PCG!$C$5+N2O!X428*PCG!$C$6+HFC!X428+PFC!X428+'SF6'!X428</f>
        <v>5.3638956187063815</v>
      </c>
      <c r="Y428" s="94">
        <f>+'CO2'!Y428+'abs CO2'!Y428+'CH4'!Y428*PCG!$C$5+N2O!Y428*PCG!$C$6+HFC!Y428+PFC!Y428+'SF6'!Y428</f>
        <v>5.3942615254758879</v>
      </c>
      <c r="Z428" s="94">
        <f>+'CO2'!Z428+'abs CO2'!Z428+'CH4'!Z428*PCG!$C$5+N2O!Z428*PCG!$C$6+HFC!Z428+PFC!Z428+'SF6'!Z428</f>
        <v>5.2905188732875503</v>
      </c>
      <c r="AA428" s="94">
        <f>+'CO2'!AA428+'abs CO2'!AA428+'CH4'!AA428*PCG!$C$5+N2O!AA428*PCG!$C$6+HFC!AA428+PFC!AA428+'SF6'!AA428</f>
        <v>5.3007455200546092</v>
      </c>
      <c r="AB428" s="94">
        <f>+'CO2'!AB428+'abs CO2'!AB428+'CH4'!AB428*PCG!$C$5+N2O!AB428*PCG!$C$6+HFC!AB428+PFC!AB428+'SF6'!AB428</f>
        <v>4.1744736186209126</v>
      </c>
      <c r="AC428" s="94">
        <f>+'CO2'!AC428+'abs CO2'!AC428+'CH4'!AC428*PCG!$C$5+N2O!AC428*PCG!$C$6+HFC!AC428+PFC!AC428+'SF6'!AC428</f>
        <v>4.3201877227008367</v>
      </c>
      <c r="AD428" s="94">
        <f>+'CO2'!AD428+'abs CO2'!AD428+'CH4'!AD428*PCG!$C$5+N2O!AD428*PCG!$C$6+HFC!AD428+PFC!AD428+'SF6'!AD428</f>
        <v>4.218799177063751</v>
      </c>
      <c r="AE428" s="94">
        <f>+'CO2'!AE428+'abs CO2'!AE428+'CH4'!AE428*PCG!$C$5+N2O!AE428*PCG!$C$6+HFC!AE428+PFC!AE428+'SF6'!AE428</f>
        <v>4.9719371817729714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12.141354094301443</v>
      </c>
      <c r="D429" s="94">
        <f>+'CO2'!D429+'abs CO2'!D429+'CH4'!D429*PCG!$C$5+N2O!D429*PCG!$C$6+HFC!D429+PFC!D429+'SF6'!D429</f>
        <v>12.485169617021127</v>
      </c>
      <c r="E429" s="94">
        <f>+'CO2'!E429+'abs CO2'!E429+'CH4'!E429*PCG!$C$5+N2O!E429*PCG!$C$6+HFC!E429+PFC!E429+'SF6'!E429</f>
        <v>12.210352518104132</v>
      </c>
      <c r="F429" s="94">
        <f>+'CO2'!F429+'abs CO2'!F429+'CH4'!F429*PCG!$C$5+N2O!F429*PCG!$C$6+HFC!F429+PFC!F429+'SF6'!F429</f>
        <v>12.097917814882074</v>
      </c>
      <c r="G429" s="94">
        <f>+'CO2'!G429+'abs CO2'!G429+'CH4'!G429*PCG!$C$5+N2O!G429*PCG!$C$6+HFC!G429+PFC!G429+'SF6'!G429</f>
        <v>12.018664731637884</v>
      </c>
      <c r="H429" s="94">
        <f>+'CO2'!H429+'abs CO2'!H429+'CH4'!H429*PCG!$C$5+N2O!H429*PCG!$C$6+HFC!H429+PFC!H429+'SF6'!H429</f>
        <v>12.050805047368542</v>
      </c>
      <c r="I429" s="94">
        <f>+'CO2'!I429+'abs CO2'!I429+'CH4'!I429*PCG!$C$5+N2O!I429*PCG!$C$6+HFC!I429+PFC!I429+'SF6'!I429</f>
        <v>12.171751829186157</v>
      </c>
      <c r="J429" s="94">
        <f>+'CO2'!J429+'abs CO2'!J429+'CH4'!J429*PCG!$C$5+N2O!J429*PCG!$C$6+HFC!J429+PFC!J429+'SF6'!J429</f>
        <v>11.790303360895752</v>
      </c>
      <c r="K429" s="94">
        <f>+'CO2'!K429+'abs CO2'!K429+'CH4'!K429*PCG!$C$5+N2O!K429*PCG!$C$6+HFC!K429+PFC!K429+'SF6'!K429</f>
        <v>11.443054795614453</v>
      </c>
      <c r="L429" s="94">
        <f>+'CO2'!L429+'abs CO2'!L429+'CH4'!L429*PCG!$C$5+N2O!L429*PCG!$C$6+HFC!L429+PFC!L429+'SF6'!L429</f>
        <v>11.030133523860867</v>
      </c>
      <c r="M429" s="94">
        <f>+'CO2'!M429+'abs CO2'!M429+'CH4'!M429*PCG!$C$5+N2O!M429*PCG!$C$6+HFC!M429+PFC!M429+'SF6'!M429</f>
        <v>10.369255136428396</v>
      </c>
      <c r="N429" s="94">
        <f>+'CO2'!N429+'abs CO2'!N429+'CH4'!N429*PCG!$C$5+N2O!N429*PCG!$C$6+HFC!N429+PFC!N429+'SF6'!N429</f>
        <v>12.280456545793879</v>
      </c>
      <c r="O429" s="94">
        <f>+'CO2'!O429+'abs CO2'!O429+'CH4'!O429*PCG!$C$5+N2O!O429*PCG!$C$6+HFC!O429+PFC!O429+'SF6'!O429</f>
        <v>13.7848200536551</v>
      </c>
      <c r="P429" s="94">
        <f>+'CO2'!P429+'abs CO2'!P429+'CH4'!P429*PCG!$C$5+N2O!P429*PCG!$C$6+HFC!P429+PFC!P429+'SF6'!P429</f>
        <v>15.020989931729941</v>
      </c>
      <c r="Q429" s="94">
        <f>+'CO2'!Q429+'abs CO2'!Q429+'CH4'!Q429*PCG!$C$5+N2O!Q429*PCG!$C$6+HFC!Q429+PFC!Q429+'SF6'!Q429</f>
        <v>15.933988545071939</v>
      </c>
      <c r="R429" s="94">
        <f>+'CO2'!R429+'abs CO2'!R429+'CH4'!R429*PCG!$C$5+N2O!R429*PCG!$C$6+HFC!R429+PFC!R429+'SF6'!R429</f>
        <v>16.467693090632153</v>
      </c>
      <c r="S429" s="94">
        <f>+'CO2'!S429+'abs CO2'!S429+'CH4'!S429*PCG!$C$5+N2O!S429*PCG!$C$6+HFC!S429+PFC!S429+'SF6'!S429</f>
        <v>16.892229919111443</v>
      </c>
      <c r="T429" s="94">
        <f>+'CO2'!T429+'abs CO2'!T429+'CH4'!T429*PCG!$C$5+N2O!T429*PCG!$C$6+HFC!T429+PFC!T429+'SF6'!T429</f>
        <v>18.217676196156187</v>
      </c>
      <c r="U429" s="94">
        <f>+'CO2'!U429+'abs CO2'!U429+'CH4'!U429*PCG!$C$5+N2O!U429*PCG!$C$6+HFC!U429+PFC!U429+'SF6'!U429</f>
        <v>19.002755124932314</v>
      </c>
      <c r="V429" s="94">
        <f>+'CO2'!V429+'abs CO2'!V429+'CH4'!V429*PCG!$C$5+N2O!V429*PCG!$C$6+HFC!V429+PFC!V429+'SF6'!V429</f>
        <v>21.282476710417399</v>
      </c>
      <c r="W429" s="94">
        <f>+'CO2'!W429+'abs CO2'!W429+'CH4'!W429*PCG!$C$5+N2O!W429*PCG!$C$6+HFC!W429+PFC!W429+'SF6'!W429</f>
        <v>21.917955302820179</v>
      </c>
      <c r="X429" s="94">
        <f>+'CO2'!X429+'abs CO2'!X429+'CH4'!X429*PCG!$C$5+N2O!X429*PCG!$C$6+HFC!X429+PFC!X429+'SF6'!X429</f>
        <v>22.402644534003912</v>
      </c>
      <c r="Y429" s="94">
        <f>+'CO2'!Y429+'abs CO2'!Y429+'CH4'!Y429*PCG!$C$5+N2O!Y429*PCG!$C$6+HFC!Y429+PFC!Y429+'SF6'!Y429</f>
        <v>23.637564603480154</v>
      </c>
      <c r="Z429" s="94">
        <f>+'CO2'!Z429+'abs CO2'!Z429+'CH4'!Z429*PCG!$C$5+N2O!Z429*PCG!$C$6+HFC!Z429+PFC!Z429+'SF6'!Z429</f>
        <v>23.213587516029357</v>
      </c>
      <c r="AA429" s="94">
        <f>+'CO2'!AA429+'abs CO2'!AA429+'CH4'!AA429*PCG!$C$5+N2O!AA429*PCG!$C$6+HFC!AA429+PFC!AA429+'SF6'!AA429</f>
        <v>24.227432566304444</v>
      </c>
      <c r="AB429" s="94">
        <f>+'CO2'!AB429+'abs CO2'!AB429+'CH4'!AB429*PCG!$C$5+N2O!AB429*PCG!$C$6+HFC!AB429+PFC!AB429+'SF6'!AB429</f>
        <v>24.706001368376018</v>
      </c>
      <c r="AC429" s="94">
        <f>+'CO2'!AC429+'abs CO2'!AC429+'CH4'!AC429*PCG!$C$5+N2O!AC429*PCG!$C$6+HFC!AC429+PFC!AC429+'SF6'!AC429</f>
        <v>27.550972683524549</v>
      </c>
      <c r="AD429" s="94">
        <f>+'CO2'!AD429+'abs CO2'!AD429+'CH4'!AD429*PCG!$C$5+N2O!AD429*PCG!$C$6+HFC!AD429+PFC!AD429+'SF6'!AD429</f>
        <v>28.748529332937174</v>
      </c>
      <c r="AE429" s="94">
        <f>+'CO2'!AE429+'abs CO2'!AE429+'CH4'!AE429*PCG!$C$5+N2O!AE429*PCG!$C$6+HFC!AE429+PFC!AE429+'SF6'!AE429</f>
        <v>25.109200815530098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3.6537137525643777</v>
      </c>
      <c r="D431" s="33">
        <f t="shared" ref="D431:AE431" si="106">+D432+D433</f>
        <v>3.7115524123528623</v>
      </c>
      <c r="E431" s="33">
        <f t="shared" si="106"/>
        <v>3.660968527549759</v>
      </c>
      <c r="F431" s="33">
        <f t="shared" si="106"/>
        <v>3.7069754373994206</v>
      </c>
      <c r="G431" s="33">
        <f t="shared" si="106"/>
        <v>3.7291337670751199</v>
      </c>
      <c r="H431" s="33">
        <f t="shared" si="106"/>
        <v>3.8096502545340512</v>
      </c>
      <c r="I431" s="33">
        <f t="shared" si="106"/>
        <v>3.8895320290072446</v>
      </c>
      <c r="J431" s="33">
        <f t="shared" si="106"/>
        <v>3.9794340622492914</v>
      </c>
      <c r="K431" s="33">
        <f t="shared" si="106"/>
        <v>4.0178132207015915</v>
      </c>
      <c r="L431" s="33">
        <f t="shared" si="106"/>
        <v>3.9731976164824228</v>
      </c>
      <c r="M431" s="33">
        <f t="shared" si="106"/>
        <v>4.0243609850025095</v>
      </c>
      <c r="N431" s="33">
        <f t="shared" si="106"/>
        <v>4.0375866391276762</v>
      </c>
      <c r="O431" s="33">
        <f t="shared" si="106"/>
        <v>4.2506746575382444</v>
      </c>
      <c r="P431" s="33">
        <f t="shared" si="106"/>
        <v>4.5947181402964921</v>
      </c>
      <c r="Q431" s="33">
        <f t="shared" si="106"/>
        <v>4.8106739717607656</v>
      </c>
      <c r="R431" s="33">
        <f t="shared" si="106"/>
        <v>4.9523117939350367</v>
      </c>
      <c r="S431" s="33">
        <f t="shared" si="106"/>
        <v>5.4663097578755551</v>
      </c>
      <c r="T431" s="33">
        <f t="shared" si="106"/>
        <v>5.9875549313484182</v>
      </c>
      <c r="U431" s="33">
        <f t="shared" si="106"/>
        <v>6.3785356554967869</v>
      </c>
      <c r="V431" s="33">
        <f t="shared" si="106"/>
        <v>6.4372761036819952</v>
      </c>
      <c r="W431" s="33">
        <f t="shared" si="106"/>
        <v>6.4587762028382754</v>
      </c>
      <c r="X431" s="33">
        <f t="shared" si="106"/>
        <v>6.4516279222548611</v>
      </c>
      <c r="Y431" s="33">
        <f t="shared" si="106"/>
        <v>6.4269872101541576</v>
      </c>
      <c r="Z431" s="33">
        <f t="shared" si="106"/>
        <v>6.4757679744075665</v>
      </c>
      <c r="AA431" s="33">
        <f t="shared" si="106"/>
        <v>6.6693903012307514</v>
      </c>
      <c r="AB431" s="33">
        <f t="shared" si="106"/>
        <v>6.8772755301877782</v>
      </c>
      <c r="AC431" s="33">
        <f t="shared" si="106"/>
        <v>7.0818250781589454</v>
      </c>
      <c r="AD431" s="33">
        <f t="shared" si="106"/>
        <v>7.0440706464536946</v>
      </c>
      <c r="AE431" s="33">
        <f t="shared" si="106"/>
        <v>7.4267717300454921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0</v>
      </c>
      <c r="L432" s="94">
        <f>+'CO2'!L432+'abs CO2'!L432+'CH4'!L432*PCG!$C$5+N2O!L432*PCG!$C$6+HFC!L432+PFC!L432+'SF6'!L432</f>
        <v>0</v>
      </c>
      <c r="M432" s="94">
        <f>+'CO2'!M432+'abs CO2'!M432+'CH4'!M432*PCG!$C$5+N2O!M432*PCG!$C$6+HFC!M432+PFC!M432+'SF6'!M432</f>
        <v>0</v>
      </c>
      <c r="N432" s="94">
        <f>+'CO2'!N432+'abs CO2'!N432+'CH4'!N432*PCG!$C$5+N2O!N432*PCG!$C$6+HFC!N432+PFC!N432+'SF6'!N432</f>
        <v>0</v>
      </c>
      <c r="O432" s="94">
        <f>+'CO2'!O432+'abs CO2'!O432+'CH4'!O432*PCG!$C$5+N2O!O432*PCG!$C$6+HFC!O432+PFC!O432+'SF6'!O432</f>
        <v>0</v>
      </c>
      <c r="P432" s="94">
        <f>+'CO2'!P432+'abs CO2'!P432+'CH4'!P432*PCG!$C$5+N2O!P432*PCG!$C$6+HFC!P432+PFC!P432+'SF6'!P432</f>
        <v>0</v>
      </c>
      <c r="Q432" s="94">
        <f>+'CO2'!Q432+'abs CO2'!Q432+'CH4'!Q432*PCG!$C$5+N2O!Q432*PCG!$C$6+HFC!Q432+PFC!Q432+'SF6'!Q432</f>
        <v>0</v>
      </c>
      <c r="R432" s="94">
        <f>+'CO2'!R432+'abs CO2'!R432+'CH4'!R432*PCG!$C$5+N2O!R432*PCG!$C$6+HFC!R432+PFC!R432+'SF6'!R432</f>
        <v>0</v>
      </c>
      <c r="S432" s="94">
        <f>+'CO2'!S432+'abs CO2'!S432+'CH4'!S432*PCG!$C$5+N2O!S432*PCG!$C$6+HFC!S432+PFC!S432+'SF6'!S432</f>
        <v>0</v>
      </c>
      <c r="T432" s="94">
        <f>+'CO2'!T432+'abs CO2'!T432+'CH4'!T432*PCG!$C$5+N2O!T432*PCG!$C$6+HFC!T432+PFC!T432+'SF6'!T432</f>
        <v>0</v>
      </c>
      <c r="U432" s="94">
        <f>+'CO2'!U432+'abs CO2'!U432+'CH4'!U432*PCG!$C$5+N2O!U432*PCG!$C$6+HFC!U432+PFC!U432+'SF6'!U432</f>
        <v>0</v>
      </c>
      <c r="V432" s="94">
        <f>+'CO2'!V432+'abs CO2'!V432+'CH4'!V432*PCG!$C$5+N2O!V432*PCG!$C$6+HFC!V432+PFC!V432+'SF6'!V432</f>
        <v>0</v>
      </c>
      <c r="W432" s="94">
        <f>+'CO2'!W432+'abs CO2'!W432+'CH4'!W432*PCG!$C$5+N2O!W432*PCG!$C$6+HFC!W432+PFC!W432+'SF6'!W432</f>
        <v>0</v>
      </c>
      <c r="X432" s="94">
        <f>+'CO2'!X432+'abs CO2'!X432+'CH4'!X432*PCG!$C$5+N2O!X432*PCG!$C$6+HFC!X432+PFC!X432+'SF6'!X432</f>
        <v>0</v>
      </c>
      <c r="Y432" s="94">
        <f>+'CO2'!Y432+'abs CO2'!Y432+'CH4'!Y432*PCG!$C$5+N2O!Y432*PCG!$C$6+HFC!Y432+PFC!Y432+'SF6'!Y432</f>
        <v>0</v>
      </c>
      <c r="Z432" s="94">
        <f>+'CO2'!Z432+'abs CO2'!Z432+'CH4'!Z432*PCG!$C$5+N2O!Z432*PCG!$C$6+HFC!Z432+PFC!Z432+'SF6'!Z432</f>
        <v>0</v>
      </c>
      <c r="AA432" s="94">
        <f>+'CO2'!AA432+'abs CO2'!AA432+'CH4'!AA432*PCG!$C$5+N2O!AA432*PCG!$C$6+HFC!AA432+PFC!AA432+'SF6'!AA432</f>
        <v>0</v>
      </c>
      <c r="AB432" s="94">
        <f>+'CO2'!AB432+'abs CO2'!AB432+'CH4'!AB432*PCG!$C$5+N2O!AB432*PCG!$C$6+HFC!AB432+PFC!AB432+'SF6'!AB432</f>
        <v>0</v>
      </c>
      <c r="AC432" s="94">
        <f>+'CO2'!AC432+'abs CO2'!AC432+'CH4'!AC432*PCG!$C$5+N2O!AC432*PCG!$C$6+HFC!AC432+PFC!AC432+'SF6'!AC432</f>
        <v>0</v>
      </c>
      <c r="AD432" s="94">
        <f>+'CO2'!AD432+'abs CO2'!AD432+'CH4'!AD432*PCG!$C$5+N2O!AD432*PCG!$C$6+HFC!AD432+PFC!AD432+'SF6'!AD432</f>
        <v>0</v>
      </c>
      <c r="AE432" s="94">
        <f>+'CO2'!AE432+'abs CO2'!AE432+'CH4'!AE432*PCG!$C$5+N2O!AE432*PCG!$C$6+HFC!AE432+PFC!AE432+'SF6'!AE432</f>
        <v>0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3.6537137525643777</v>
      </c>
      <c r="D433" s="94">
        <f>+'CO2'!D433+'abs CO2'!D433+'CH4'!D433*PCG!$C$5+N2O!D433*PCG!$C$6+HFC!D433+PFC!D433+'SF6'!D433</f>
        <v>3.7115524123528623</v>
      </c>
      <c r="E433" s="94">
        <f>+'CO2'!E433+'abs CO2'!E433+'CH4'!E433*PCG!$C$5+N2O!E433*PCG!$C$6+HFC!E433+PFC!E433+'SF6'!E433</f>
        <v>3.660968527549759</v>
      </c>
      <c r="F433" s="94">
        <f>+'CO2'!F433+'abs CO2'!F433+'CH4'!F433*PCG!$C$5+N2O!F433*PCG!$C$6+HFC!F433+PFC!F433+'SF6'!F433</f>
        <v>3.7069754373994206</v>
      </c>
      <c r="G433" s="94">
        <f>+'CO2'!G433+'abs CO2'!G433+'CH4'!G433*PCG!$C$5+N2O!G433*PCG!$C$6+HFC!G433+PFC!G433+'SF6'!G433</f>
        <v>3.7291337670751199</v>
      </c>
      <c r="H433" s="94">
        <f>+'CO2'!H433+'abs CO2'!H433+'CH4'!H433*PCG!$C$5+N2O!H433*PCG!$C$6+HFC!H433+PFC!H433+'SF6'!H433</f>
        <v>3.8096502545340512</v>
      </c>
      <c r="I433" s="94">
        <f>+'CO2'!I433+'abs CO2'!I433+'CH4'!I433*PCG!$C$5+N2O!I433*PCG!$C$6+HFC!I433+PFC!I433+'SF6'!I433</f>
        <v>3.8895320290072446</v>
      </c>
      <c r="J433" s="94">
        <f>+'CO2'!J433+'abs CO2'!J433+'CH4'!J433*PCG!$C$5+N2O!J433*PCG!$C$6+HFC!J433+PFC!J433+'SF6'!J433</f>
        <v>3.9794340622492914</v>
      </c>
      <c r="K433" s="94">
        <f>+'CO2'!K433+'abs CO2'!K433+'CH4'!K433*PCG!$C$5+N2O!K433*PCG!$C$6+HFC!K433+PFC!K433+'SF6'!K433</f>
        <v>4.0178132207015915</v>
      </c>
      <c r="L433" s="94">
        <f>+'CO2'!L433+'abs CO2'!L433+'CH4'!L433*PCG!$C$5+N2O!L433*PCG!$C$6+HFC!L433+PFC!L433+'SF6'!L433</f>
        <v>3.9731976164824228</v>
      </c>
      <c r="M433" s="94">
        <f>+'CO2'!M433+'abs CO2'!M433+'CH4'!M433*PCG!$C$5+N2O!M433*PCG!$C$6+HFC!M433+PFC!M433+'SF6'!M433</f>
        <v>4.0243609850025095</v>
      </c>
      <c r="N433" s="94">
        <f>+'CO2'!N433+'abs CO2'!N433+'CH4'!N433*PCG!$C$5+N2O!N433*PCG!$C$6+HFC!N433+PFC!N433+'SF6'!N433</f>
        <v>4.0375866391276762</v>
      </c>
      <c r="O433" s="94">
        <f>+'CO2'!O433+'abs CO2'!O433+'CH4'!O433*PCG!$C$5+N2O!O433*PCG!$C$6+HFC!O433+PFC!O433+'SF6'!O433</f>
        <v>4.2506746575382444</v>
      </c>
      <c r="P433" s="94">
        <f>+'CO2'!P433+'abs CO2'!P433+'CH4'!P433*PCG!$C$5+N2O!P433*PCG!$C$6+HFC!P433+PFC!P433+'SF6'!P433</f>
        <v>4.5947181402964921</v>
      </c>
      <c r="Q433" s="94">
        <f>+'CO2'!Q433+'abs CO2'!Q433+'CH4'!Q433*PCG!$C$5+N2O!Q433*PCG!$C$6+HFC!Q433+PFC!Q433+'SF6'!Q433</f>
        <v>4.8106739717607656</v>
      </c>
      <c r="R433" s="94">
        <f>+'CO2'!R433+'abs CO2'!R433+'CH4'!R433*PCG!$C$5+N2O!R433*PCG!$C$6+HFC!R433+PFC!R433+'SF6'!R433</f>
        <v>4.9523117939350367</v>
      </c>
      <c r="S433" s="94">
        <f>+'CO2'!S433+'abs CO2'!S433+'CH4'!S433*PCG!$C$5+N2O!S433*PCG!$C$6+HFC!S433+PFC!S433+'SF6'!S433</f>
        <v>5.4663097578755551</v>
      </c>
      <c r="T433" s="94">
        <f>+'CO2'!T433+'abs CO2'!T433+'CH4'!T433*PCG!$C$5+N2O!T433*PCG!$C$6+HFC!T433+PFC!T433+'SF6'!T433</f>
        <v>5.9875549313484182</v>
      </c>
      <c r="U433" s="94">
        <f>+'CO2'!U433+'abs CO2'!U433+'CH4'!U433*PCG!$C$5+N2O!U433*PCG!$C$6+HFC!U433+PFC!U433+'SF6'!U433</f>
        <v>6.3785356554967869</v>
      </c>
      <c r="V433" s="94">
        <f>+'CO2'!V433+'abs CO2'!V433+'CH4'!V433*PCG!$C$5+N2O!V433*PCG!$C$6+HFC!V433+PFC!V433+'SF6'!V433</f>
        <v>6.4372761036819952</v>
      </c>
      <c r="W433" s="94">
        <f>+'CO2'!W433+'abs CO2'!W433+'CH4'!W433*PCG!$C$5+N2O!W433*PCG!$C$6+HFC!W433+PFC!W433+'SF6'!W433</f>
        <v>6.4587762028382754</v>
      </c>
      <c r="X433" s="94">
        <f>+'CO2'!X433+'abs CO2'!X433+'CH4'!X433*PCG!$C$5+N2O!X433*PCG!$C$6+HFC!X433+PFC!X433+'SF6'!X433</f>
        <v>6.4516279222548611</v>
      </c>
      <c r="Y433" s="94">
        <f>+'CO2'!Y433+'abs CO2'!Y433+'CH4'!Y433*PCG!$C$5+N2O!Y433*PCG!$C$6+HFC!Y433+PFC!Y433+'SF6'!Y433</f>
        <v>6.4269872101541576</v>
      </c>
      <c r="Z433" s="94">
        <f>+'CO2'!Z433+'abs CO2'!Z433+'CH4'!Z433*PCG!$C$5+N2O!Z433*PCG!$C$6+HFC!Z433+PFC!Z433+'SF6'!Z433</f>
        <v>6.4757679744075665</v>
      </c>
      <c r="AA433" s="94">
        <f>+'CO2'!AA433+'abs CO2'!AA433+'CH4'!AA433*PCG!$C$5+N2O!AA433*PCG!$C$6+HFC!AA433+PFC!AA433+'SF6'!AA433</f>
        <v>6.6693903012307514</v>
      </c>
      <c r="AB433" s="94">
        <f>+'CO2'!AB433+'abs CO2'!AB433+'CH4'!AB433*PCG!$C$5+N2O!AB433*PCG!$C$6+HFC!AB433+PFC!AB433+'SF6'!AB433</f>
        <v>6.8772755301877782</v>
      </c>
      <c r="AC433" s="94">
        <f>+'CO2'!AC433+'abs CO2'!AC433+'CH4'!AC433*PCG!$C$5+N2O!AC433*PCG!$C$6+HFC!AC433+PFC!AC433+'SF6'!AC433</f>
        <v>7.0818250781589454</v>
      </c>
      <c r="AD433" s="94">
        <f>+'CO2'!AD433+'abs CO2'!AD433+'CH4'!AD433*PCG!$C$5+N2O!AD433*PCG!$C$6+HFC!AD433+PFC!AD433+'SF6'!AD433</f>
        <v>7.0440706464536946</v>
      </c>
      <c r="AE433" s="94">
        <f>+'CO2'!AE433+'abs CO2'!AE433+'CH4'!AE433*PCG!$C$5+N2O!AE433*PCG!$C$6+HFC!AE433+PFC!AE433+'SF6'!AE433</f>
        <v>7.4267717300454921</v>
      </c>
    </row>
    <row r="434" spans="1:31" x14ac:dyDescent="0.2">
      <c r="A434" s="80" t="s">
        <v>736</v>
      </c>
      <c r="B434" s="4" t="s">
        <v>737</v>
      </c>
      <c r="C434" s="33">
        <f>+C435+C436</f>
        <v>31.418024649407556</v>
      </c>
      <c r="D434" s="33">
        <f t="shared" ref="D434:AE434" si="107">+D435+D436</f>
        <v>30.741511200226974</v>
      </c>
      <c r="E434" s="33">
        <f t="shared" si="107"/>
        <v>31.177938634390046</v>
      </c>
      <c r="F434" s="33">
        <f t="shared" si="107"/>
        <v>30.523535563991516</v>
      </c>
      <c r="G434" s="33">
        <f t="shared" si="107"/>
        <v>30.234891292694666</v>
      </c>
      <c r="H434" s="33">
        <f t="shared" si="107"/>
        <v>30.561080701900114</v>
      </c>
      <c r="I434" s="33">
        <f t="shared" si="107"/>
        <v>31.096405796516315</v>
      </c>
      <c r="J434" s="33">
        <f t="shared" si="107"/>
        <v>29.871887537539358</v>
      </c>
      <c r="K434" s="33">
        <f t="shared" si="107"/>
        <v>27.242018337509286</v>
      </c>
      <c r="L434" s="33">
        <f t="shared" si="107"/>
        <v>27.536287796286146</v>
      </c>
      <c r="M434" s="33">
        <f t="shared" si="107"/>
        <v>27.969908240335666</v>
      </c>
      <c r="N434" s="33">
        <f t="shared" si="107"/>
        <v>22.93181130921127</v>
      </c>
      <c r="O434" s="33">
        <f t="shared" si="107"/>
        <v>18.914661529344734</v>
      </c>
      <c r="P434" s="33">
        <f t="shared" si="107"/>
        <v>21.171499455836475</v>
      </c>
      <c r="Q434" s="33">
        <f t="shared" si="107"/>
        <v>23.978575163361668</v>
      </c>
      <c r="R434" s="33">
        <f t="shared" si="107"/>
        <v>24.210953904779309</v>
      </c>
      <c r="S434" s="33">
        <f t="shared" si="107"/>
        <v>35.059008276029111</v>
      </c>
      <c r="T434" s="33">
        <f t="shared" si="107"/>
        <v>34.809026318602761</v>
      </c>
      <c r="U434" s="33">
        <f t="shared" si="107"/>
        <v>34.041980026130979</v>
      </c>
      <c r="V434" s="33">
        <f t="shared" si="107"/>
        <v>16.881823434033276</v>
      </c>
      <c r="W434" s="33">
        <f t="shared" si="107"/>
        <v>23.96232343183221</v>
      </c>
      <c r="X434" s="33">
        <f t="shared" si="107"/>
        <v>24.238885191988473</v>
      </c>
      <c r="Y434" s="33">
        <f t="shared" si="107"/>
        <v>20.170828785938788</v>
      </c>
      <c r="Z434" s="33">
        <f t="shared" si="107"/>
        <v>19.200737876461865</v>
      </c>
      <c r="AA434" s="33">
        <f t="shared" si="107"/>
        <v>25.958564770202226</v>
      </c>
      <c r="AB434" s="33">
        <f t="shared" si="107"/>
        <v>34.003197889240219</v>
      </c>
      <c r="AC434" s="33">
        <f t="shared" si="107"/>
        <v>26.313113474709894</v>
      </c>
      <c r="AD434" s="33">
        <f t="shared" si="107"/>
        <v>28.058194263207401</v>
      </c>
      <c r="AE434" s="33">
        <f t="shared" si="107"/>
        <v>28.89545040537773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29.133244180557057</v>
      </c>
      <c r="D435" s="94">
        <f>+'CO2'!D435+'abs CO2'!D435+'CH4'!D435*PCG!$C$5+N2O!D435*PCG!$C$6+HFC!D435+PFC!D435+'SF6'!D435</f>
        <v>28.05002345841465</v>
      </c>
      <c r="E435" s="94">
        <f>+'CO2'!E435+'abs CO2'!E435+'CH4'!E435*PCG!$C$5+N2O!E435*PCG!$C$6+HFC!E435+PFC!E435+'SF6'!E435</f>
        <v>27.670157868239599</v>
      </c>
      <c r="F435" s="94">
        <f>+'CO2'!F435+'abs CO2'!F435+'CH4'!F435*PCG!$C$5+N2O!F435*PCG!$C$6+HFC!F435+PFC!F435+'SF6'!F435</f>
        <v>27.438085040313311</v>
      </c>
      <c r="G435" s="94">
        <f>+'CO2'!G435+'abs CO2'!G435+'CH4'!G435*PCG!$C$5+N2O!G435*PCG!$C$6+HFC!G435+PFC!G435+'SF6'!G435</f>
        <v>27.131531538680775</v>
      </c>
      <c r="H435" s="94">
        <f>+'CO2'!H435+'abs CO2'!H435+'CH4'!H435*PCG!$C$5+N2O!H435*PCG!$C$6+HFC!H435+PFC!H435+'SF6'!H435</f>
        <v>26.202267375311827</v>
      </c>
      <c r="I435" s="94">
        <f>+'CO2'!I435+'abs CO2'!I435+'CH4'!I435*PCG!$C$5+N2O!I435*PCG!$C$6+HFC!I435+PFC!I435+'SF6'!I435</f>
        <v>24.313520891814203</v>
      </c>
      <c r="J435" s="94">
        <f>+'CO2'!J435+'abs CO2'!J435+'CH4'!J435*PCG!$C$5+N2O!J435*PCG!$C$6+HFC!J435+PFC!J435+'SF6'!J435</f>
        <v>22.675267277887386</v>
      </c>
      <c r="K435" s="94">
        <f>+'CO2'!K435+'abs CO2'!K435+'CH4'!K435*PCG!$C$5+N2O!K435*PCG!$C$6+HFC!K435+PFC!K435+'SF6'!K435</f>
        <v>20.862565251549213</v>
      </c>
      <c r="L435" s="94">
        <f>+'CO2'!L435+'abs CO2'!L435+'CH4'!L435*PCG!$C$5+N2O!L435*PCG!$C$6+HFC!L435+PFC!L435+'SF6'!L435</f>
        <v>21.094013993274572</v>
      </c>
      <c r="M435" s="94">
        <f>+'CO2'!M435+'abs CO2'!M435+'CH4'!M435*PCG!$C$5+N2O!M435*PCG!$C$6+HFC!M435+PFC!M435+'SF6'!M435</f>
        <v>21.284321398938854</v>
      </c>
      <c r="N435" s="94">
        <f>+'CO2'!N435+'abs CO2'!N435+'CH4'!N435*PCG!$C$5+N2O!N435*PCG!$C$6+HFC!N435+PFC!N435+'SF6'!N435</f>
        <v>18.291690345622357</v>
      </c>
      <c r="O435" s="94">
        <f>+'CO2'!O435+'abs CO2'!O435+'CH4'!O435*PCG!$C$5+N2O!O435*PCG!$C$6+HFC!O435+PFC!O435+'SF6'!O435</f>
        <v>14.252505625419721</v>
      </c>
      <c r="P435" s="94">
        <f>+'CO2'!P435+'abs CO2'!P435+'CH4'!P435*PCG!$C$5+N2O!P435*PCG!$C$6+HFC!P435+PFC!P435+'SF6'!P435</f>
        <v>14.643943167088421</v>
      </c>
      <c r="Q435" s="94">
        <f>+'CO2'!Q435+'abs CO2'!Q435+'CH4'!Q435*PCG!$C$5+N2O!Q435*PCG!$C$6+HFC!Q435+PFC!Q435+'SF6'!Q435</f>
        <v>16.563605057212666</v>
      </c>
      <c r="R435" s="94">
        <f>+'CO2'!R435+'abs CO2'!R435+'CH4'!R435*PCG!$C$5+N2O!R435*PCG!$C$6+HFC!R435+PFC!R435+'SF6'!R435</f>
        <v>14.858216781288187</v>
      </c>
      <c r="S435" s="94">
        <f>+'CO2'!S435+'abs CO2'!S435+'CH4'!S435*PCG!$C$5+N2O!S435*PCG!$C$6+HFC!S435+PFC!S435+'SF6'!S435</f>
        <v>15.108789699567263</v>
      </c>
      <c r="T435" s="94">
        <f>+'CO2'!T435+'abs CO2'!T435+'CH4'!T435*PCG!$C$5+N2O!T435*PCG!$C$6+HFC!T435+PFC!T435+'SF6'!T435</f>
        <v>14.258977430672573</v>
      </c>
      <c r="U435" s="94">
        <f>+'CO2'!U435+'abs CO2'!U435+'CH4'!U435*PCG!$C$5+N2O!U435*PCG!$C$6+HFC!U435+PFC!U435+'SF6'!U435</f>
        <v>13.176696377043593</v>
      </c>
      <c r="V435" s="94">
        <f>+'CO2'!V435+'abs CO2'!V435+'CH4'!V435*PCG!$C$5+N2O!V435*PCG!$C$6+HFC!V435+PFC!V435+'SF6'!V435</f>
        <v>12.697906552004236</v>
      </c>
      <c r="W435" s="94">
        <f>+'CO2'!W435+'abs CO2'!W435+'CH4'!W435*PCG!$C$5+N2O!W435*PCG!$C$6+HFC!W435+PFC!W435+'SF6'!W435</f>
        <v>10.863152119665488</v>
      </c>
      <c r="X435" s="94">
        <f>+'CO2'!X435+'abs CO2'!X435+'CH4'!X435*PCG!$C$5+N2O!X435*PCG!$C$6+HFC!X435+PFC!X435+'SF6'!X435</f>
        <v>10.554654431044906</v>
      </c>
      <c r="Y435" s="94">
        <f>+'CO2'!Y435+'abs CO2'!Y435+'CH4'!Y435*PCG!$C$5+N2O!Y435*PCG!$C$6+HFC!Y435+PFC!Y435+'SF6'!Y435</f>
        <v>10.553972893618939</v>
      </c>
      <c r="Z435" s="94">
        <f>+'CO2'!Z435+'abs CO2'!Z435+'CH4'!Z435*PCG!$C$5+N2O!Z435*PCG!$C$6+HFC!Z435+PFC!Z435+'SF6'!Z435</f>
        <v>12.074108368832833</v>
      </c>
      <c r="AA435" s="94">
        <f>+'CO2'!AA435+'abs CO2'!AA435+'CH4'!AA435*PCG!$C$5+N2O!AA435*PCG!$C$6+HFC!AA435+PFC!AA435+'SF6'!AA435</f>
        <v>11.97182990343688</v>
      </c>
      <c r="AB435" s="94">
        <f>+'CO2'!AB435+'abs CO2'!AB435+'CH4'!AB435*PCG!$C$5+N2O!AB435*PCG!$C$6+HFC!AB435+PFC!AB435+'SF6'!AB435</f>
        <v>11.965122894168459</v>
      </c>
      <c r="AC435" s="94">
        <f>+'CO2'!AC435+'abs CO2'!AC435+'CH4'!AC435*PCG!$C$5+N2O!AC435*PCG!$C$6+HFC!AC435+PFC!AC435+'SF6'!AC435</f>
        <v>11.879492501530311</v>
      </c>
      <c r="AD435" s="94">
        <f>+'CO2'!AD435+'abs CO2'!AD435+'CH4'!AD435*PCG!$C$5+N2O!AD435*PCG!$C$6+HFC!AD435+PFC!AD435+'SF6'!AD435</f>
        <v>11.361345975268232</v>
      </c>
      <c r="AE435" s="94">
        <f>+'CO2'!AE435+'abs CO2'!AE435+'CH4'!AE435*PCG!$C$5+N2O!AE435*PCG!$C$6+HFC!AE435+PFC!AE435+'SF6'!AE435</f>
        <v>11.016479315697746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2.2847804688504976</v>
      </c>
      <c r="D436" s="94">
        <f>+'CO2'!D436+'abs CO2'!D436+'CH4'!D436*PCG!$C$5+N2O!D436*PCG!$C$6+HFC!D436+PFC!D436+'SF6'!D436</f>
        <v>2.6914877418123244</v>
      </c>
      <c r="E436" s="94">
        <f>+'CO2'!E436+'abs CO2'!E436+'CH4'!E436*PCG!$C$5+N2O!E436*PCG!$C$6+HFC!E436+PFC!E436+'SF6'!E436</f>
        <v>3.507780766150447</v>
      </c>
      <c r="F436" s="94">
        <f>+'CO2'!F436+'abs CO2'!F436+'CH4'!F436*PCG!$C$5+N2O!F436*PCG!$C$6+HFC!F436+PFC!F436+'SF6'!F436</f>
        <v>3.085450523678205</v>
      </c>
      <c r="G436" s="94">
        <f>+'CO2'!G436+'abs CO2'!G436+'CH4'!G436*PCG!$C$5+N2O!G436*PCG!$C$6+HFC!G436+PFC!G436+'SF6'!G436</f>
        <v>3.1033597540138915</v>
      </c>
      <c r="H436" s="94">
        <f>+'CO2'!H436+'abs CO2'!H436+'CH4'!H436*PCG!$C$5+N2O!H436*PCG!$C$6+HFC!H436+PFC!H436+'SF6'!H436</f>
        <v>4.3588133265882858</v>
      </c>
      <c r="I436" s="94">
        <f>+'CO2'!I436+'abs CO2'!I436+'CH4'!I436*PCG!$C$5+N2O!I436*PCG!$C$6+HFC!I436+PFC!I436+'SF6'!I436</f>
        <v>6.7828849047021134</v>
      </c>
      <c r="J436" s="94">
        <f>+'CO2'!J436+'abs CO2'!J436+'CH4'!J436*PCG!$C$5+N2O!J436*PCG!$C$6+HFC!J436+PFC!J436+'SF6'!J436</f>
        <v>7.1966202596519739</v>
      </c>
      <c r="K436" s="94">
        <f>+'CO2'!K436+'abs CO2'!K436+'CH4'!K436*PCG!$C$5+N2O!K436*PCG!$C$6+HFC!K436+PFC!K436+'SF6'!K436</f>
        <v>6.3794530859600727</v>
      </c>
      <c r="L436" s="94">
        <f>+'CO2'!L436+'abs CO2'!L436+'CH4'!L436*PCG!$C$5+N2O!L436*PCG!$C$6+HFC!L436+PFC!L436+'SF6'!L436</f>
        <v>6.4422738030115738</v>
      </c>
      <c r="M436" s="94">
        <f>+'CO2'!M436+'abs CO2'!M436+'CH4'!M436*PCG!$C$5+N2O!M436*PCG!$C$6+HFC!M436+PFC!M436+'SF6'!M436</f>
        <v>6.6855868413968134</v>
      </c>
      <c r="N436" s="94">
        <f>+'CO2'!N436+'abs CO2'!N436+'CH4'!N436*PCG!$C$5+N2O!N436*PCG!$C$6+HFC!N436+PFC!N436+'SF6'!N436</f>
        <v>4.6401209635889114</v>
      </c>
      <c r="O436" s="94">
        <f>+'CO2'!O436+'abs CO2'!O436+'CH4'!O436*PCG!$C$5+N2O!O436*PCG!$C$6+HFC!O436+PFC!O436+'SF6'!O436</f>
        <v>4.6621559039250151</v>
      </c>
      <c r="P436" s="94">
        <f>+'CO2'!P436+'abs CO2'!P436+'CH4'!P436*PCG!$C$5+N2O!P436*PCG!$C$6+HFC!P436+PFC!P436+'SF6'!P436</f>
        <v>6.5275562887480545</v>
      </c>
      <c r="Q436" s="94">
        <f>+'CO2'!Q436+'abs CO2'!Q436+'CH4'!Q436*PCG!$C$5+N2O!Q436*PCG!$C$6+HFC!Q436+PFC!Q436+'SF6'!Q436</f>
        <v>7.4149701061490045</v>
      </c>
      <c r="R436" s="94">
        <f>+'CO2'!R436+'abs CO2'!R436+'CH4'!R436*PCG!$C$5+N2O!R436*PCG!$C$6+HFC!R436+PFC!R436+'SF6'!R436</f>
        <v>9.3527371234911243</v>
      </c>
      <c r="S436" s="94">
        <f>+'CO2'!S436+'abs CO2'!S436+'CH4'!S436*PCG!$C$5+N2O!S436*PCG!$C$6+HFC!S436+PFC!S436+'SF6'!S436</f>
        <v>19.950218576461847</v>
      </c>
      <c r="T436" s="94">
        <f>+'CO2'!T436+'abs CO2'!T436+'CH4'!T436*PCG!$C$5+N2O!T436*PCG!$C$6+HFC!T436+PFC!T436+'SF6'!T436</f>
        <v>20.550048887930188</v>
      </c>
      <c r="U436" s="94">
        <f>+'CO2'!U436+'abs CO2'!U436+'CH4'!U436*PCG!$C$5+N2O!U436*PCG!$C$6+HFC!U436+PFC!U436+'SF6'!U436</f>
        <v>20.865283649087388</v>
      </c>
      <c r="V436" s="94">
        <f>+'CO2'!V436+'abs CO2'!V436+'CH4'!V436*PCG!$C$5+N2O!V436*PCG!$C$6+HFC!V436+PFC!V436+'SF6'!V436</f>
        <v>4.18391688202904</v>
      </c>
      <c r="W436" s="94">
        <f>+'CO2'!W436+'abs CO2'!W436+'CH4'!W436*PCG!$C$5+N2O!W436*PCG!$C$6+HFC!W436+PFC!W436+'SF6'!W436</f>
        <v>13.099171312166725</v>
      </c>
      <c r="X436" s="94">
        <f>+'CO2'!X436+'abs CO2'!X436+'CH4'!X436*PCG!$C$5+N2O!X436*PCG!$C$6+HFC!X436+PFC!X436+'SF6'!X436</f>
        <v>13.684230760943569</v>
      </c>
      <c r="Y436" s="94">
        <f>+'CO2'!Y436+'abs CO2'!Y436+'CH4'!Y436*PCG!$C$5+N2O!Y436*PCG!$C$6+HFC!Y436+PFC!Y436+'SF6'!Y436</f>
        <v>9.6168558923198493</v>
      </c>
      <c r="Z436" s="94">
        <f>+'CO2'!Z436+'abs CO2'!Z436+'CH4'!Z436*PCG!$C$5+N2O!Z436*PCG!$C$6+HFC!Z436+PFC!Z436+'SF6'!Z436</f>
        <v>7.1266295076290316</v>
      </c>
      <c r="AA436" s="94">
        <f>+'CO2'!AA436+'abs CO2'!AA436+'CH4'!AA436*PCG!$C$5+N2O!AA436*PCG!$C$6+HFC!AA436+PFC!AA436+'SF6'!AA436</f>
        <v>13.986734866765346</v>
      </c>
      <c r="AB436" s="94">
        <f>+'CO2'!AB436+'abs CO2'!AB436+'CH4'!AB436*PCG!$C$5+N2O!AB436*PCG!$C$6+HFC!AB436+PFC!AB436+'SF6'!AB436</f>
        <v>22.03807499507176</v>
      </c>
      <c r="AC436" s="94">
        <f>+'CO2'!AC436+'abs CO2'!AC436+'CH4'!AC436*PCG!$C$5+N2O!AC436*PCG!$C$6+HFC!AC436+PFC!AC436+'SF6'!AC436</f>
        <v>14.433620973179584</v>
      </c>
      <c r="AD436" s="94">
        <f>+'CO2'!AD436+'abs CO2'!AD436+'CH4'!AD436*PCG!$C$5+N2O!AD436*PCG!$C$6+HFC!AD436+PFC!AD436+'SF6'!AD436</f>
        <v>16.696848287939169</v>
      </c>
      <c r="AE436" s="94">
        <f>+'CO2'!AE436+'abs CO2'!AE436+'CH4'!AE436*PCG!$C$5+N2O!AE436*PCG!$C$6+HFC!AE436+PFC!AE436+'SF6'!AE436</f>
        <v>17.878971089679986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-1519.1836955655888</v>
      </c>
      <c r="D455" s="28">
        <f t="shared" si="110"/>
        <v>-1054.1733219889097</v>
      </c>
      <c r="E455" s="28">
        <f t="shared" si="110"/>
        <v>-686.86060001980547</v>
      </c>
      <c r="F455" s="28">
        <f t="shared" si="110"/>
        <v>-877.32814750327043</v>
      </c>
      <c r="G455" s="28">
        <f t="shared" si="110"/>
        <v>-642.24568836452602</v>
      </c>
      <c r="H455" s="28">
        <f t="shared" si="110"/>
        <v>-353.99178445310389</v>
      </c>
      <c r="I455" s="28">
        <f t="shared" si="110"/>
        <v>-812.62911177946694</v>
      </c>
      <c r="J455" s="28">
        <f t="shared" si="110"/>
        <v>20.537433667813694</v>
      </c>
      <c r="K455" s="28">
        <f t="shared" si="110"/>
        <v>-1056.5714033079171</v>
      </c>
      <c r="L455" s="28">
        <f t="shared" si="110"/>
        <v>-211.58840689426202</v>
      </c>
      <c r="M455" s="28">
        <f t="shared" si="110"/>
        <v>-1100.7783057198765</v>
      </c>
      <c r="N455" s="28">
        <f t="shared" si="110"/>
        <v>-867.0173279378364</v>
      </c>
      <c r="O455" s="28">
        <f t="shared" si="110"/>
        <v>-901.14070326339265</v>
      </c>
      <c r="P455" s="28">
        <f t="shared" si="110"/>
        <v>-342.58150782068418</v>
      </c>
      <c r="Q455" s="28">
        <f t="shared" si="110"/>
        <v>158.10216667540027</v>
      </c>
      <c r="R455" s="28">
        <f t="shared" si="110"/>
        <v>700.34139957327397</v>
      </c>
      <c r="S455" s="28">
        <f t="shared" si="110"/>
        <v>558.13888076345779</v>
      </c>
      <c r="T455" s="28">
        <f t="shared" si="110"/>
        <v>4450.6765776007551</v>
      </c>
      <c r="U455" s="28">
        <f t="shared" si="110"/>
        <v>2129.0909591449445</v>
      </c>
      <c r="V455" s="28">
        <f t="shared" si="110"/>
        <v>816.15392794403965</v>
      </c>
      <c r="W455" s="28">
        <f t="shared" si="110"/>
        <v>1885.5075266713206</v>
      </c>
      <c r="X455" s="28">
        <f t="shared" si="110"/>
        <v>104.71223910897615</v>
      </c>
      <c r="Y455" s="28">
        <f t="shared" si="110"/>
        <v>1305.5760086707853</v>
      </c>
      <c r="Z455" s="28">
        <f t="shared" si="110"/>
        <v>250.2849568862072</v>
      </c>
      <c r="AA455" s="28">
        <f t="shared" si="110"/>
        <v>-188.79329168939628</v>
      </c>
      <c r="AB455" s="28">
        <f t="shared" si="110"/>
        <v>831.5444983362645</v>
      </c>
      <c r="AC455" s="28">
        <f t="shared" si="110"/>
        <v>-132.1307641900774</v>
      </c>
      <c r="AD455" s="28">
        <f t="shared" si="110"/>
        <v>4388.8582295355036</v>
      </c>
      <c r="AE455" s="28">
        <f t="shared" si="110"/>
        <v>792.37936959089302</v>
      </c>
    </row>
    <row r="456" spans="1:31" x14ac:dyDescent="0.2">
      <c r="A456" s="6" t="s">
        <v>19</v>
      </c>
      <c r="B456" s="7" t="s">
        <v>20</v>
      </c>
      <c r="C456" s="28">
        <f>+C457+C463+C467</f>
        <v>464.32164229190084</v>
      </c>
      <c r="D456" s="28">
        <f t="shared" ref="D456:AE456" si="111">+D457+D463+D467</f>
        <v>492.59101207308413</v>
      </c>
      <c r="E456" s="28">
        <f t="shared" si="111"/>
        <v>554.44900818071574</v>
      </c>
      <c r="F456" s="28">
        <f t="shared" si="111"/>
        <v>575.32058151010278</v>
      </c>
      <c r="G456" s="28">
        <f t="shared" si="111"/>
        <v>612.30545488714574</v>
      </c>
      <c r="H456" s="28">
        <f t="shared" si="111"/>
        <v>674.12611529819662</v>
      </c>
      <c r="I456" s="28">
        <f t="shared" si="111"/>
        <v>779.14380283443745</v>
      </c>
      <c r="J456" s="28">
        <f t="shared" si="111"/>
        <v>856.9515829112737</v>
      </c>
      <c r="K456" s="28">
        <f t="shared" si="111"/>
        <v>824.9269886865635</v>
      </c>
      <c r="L456" s="28">
        <f t="shared" si="111"/>
        <v>833.66490634717343</v>
      </c>
      <c r="M456" s="28">
        <f t="shared" si="111"/>
        <v>819.04893872219827</v>
      </c>
      <c r="N456" s="28">
        <f t="shared" si="111"/>
        <v>794.81068160968562</v>
      </c>
      <c r="O456" s="28">
        <f t="shared" si="111"/>
        <v>835.95587052408962</v>
      </c>
      <c r="P456" s="28">
        <f t="shared" si="111"/>
        <v>842.27983774470306</v>
      </c>
      <c r="Q456" s="28">
        <f t="shared" si="111"/>
        <v>893.31982808037583</v>
      </c>
      <c r="R456" s="28">
        <f t="shared" si="111"/>
        <v>947.16115460617959</v>
      </c>
      <c r="S456" s="28">
        <f t="shared" si="111"/>
        <v>1093.0863706070431</v>
      </c>
      <c r="T456" s="28">
        <f t="shared" si="111"/>
        <v>1180.5164439515288</v>
      </c>
      <c r="U456" s="28">
        <f t="shared" si="111"/>
        <v>1135.8518929123584</v>
      </c>
      <c r="V456" s="28">
        <f t="shared" si="111"/>
        <v>1102.8713511092135</v>
      </c>
      <c r="W456" s="28">
        <f t="shared" si="111"/>
        <v>1113.27166252602</v>
      </c>
      <c r="X456" s="28">
        <f t="shared" si="111"/>
        <v>1296.3208675209453</v>
      </c>
      <c r="Y456" s="28">
        <f t="shared" si="111"/>
        <v>1341.1801926722458</v>
      </c>
      <c r="Z456" s="28">
        <f t="shared" si="111"/>
        <v>1280.6819549415554</v>
      </c>
      <c r="AA456" s="28">
        <f t="shared" si="111"/>
        <v>1295.3911437135371</v>
      </c>
      <c r="AB456" s="28">
        <f t="shared" si="111"/>
        <v>1323.2186636363738</v>
      </c>
      <c r="AC456" s="28">
        <f t="shared" si="111"/>
        <v>1394.4304258010411</v>
      </c>
      <c r="AD456" s="28">
        <f t="shared" si="111"/>
        <v>1461.1604138729213</v>
      </c>
      <c r="AE456" s="28">
        <f t="shared" si="111"/>
        <v>1467.0933002665306</v>
      </c>
    </row>
    <row r="457" spans="1:31" x14ac:dyDescent="0.2">
      <c r="A457" s="8" t="s">
        <v>23</v>
      </c>
      <c r="B457" s="4" t="s">
        <v>24</v>
      </c>
      <c r="C457" s="21">
        <f>+C458+C459+C460+C461+C462</f>
        <v>464.32164229190084</v>
      </c>
      <c r="D457" s="21">
        <f t="shared" ref="D457:AE457" si="112">+D458+D459+D460+D461+D462</f>
        <v>492.59101207308413</v>
      </c>
      <c r="E457" s="21">
        <f t="shared" si="112"/>
        <v>554.44900818071574</v>
      </c>
      <c r="F457" s="21">
        <f t="shared" si="112"/>
        <v>575.32058151010278</v>
      </c>
      <c r="G457" s="21">
        <f t="shared" si="112"/>
        <v>612.30545488714574</v>
      </c>
      <c r="H457" s="21">
        <f t="shared" si="112"/>
        <v>674.12611529819662</v>
      </c>
      <c r="I457" s="21">
        <f t="shared" si="112"/>
        <v>779.14380283443745</v>
      </c>
      <c r="J457" s="21">
        <f t="shared" si="112"/>
        <v>856.9515829112737</v>
      </c>
      <c r="K457" s="21">
        <f t="shared" si="112"/>
        <v>824.9269886865635</v>
      </c>
      <c r="L457" s="21">
        <f t="shared" si="112"/>
        <v>833.66490634717343</v>
      </c>
      <c r="M457" s="21">
        <f t="shared" si="112"/>
        <v>819.04893872219827</v>
      </c>
      <c r="N457" s="21">
        <f t="shared" si="112"/>
        <v>794.81068160968562</v>
      </c>
      <c r="O457" s="21">
        <f t="shared" si="112"/>
        <v>835.95587052408962</v>
      </c>
      <c r="P457" s="21">
        <f t="shared" si="112"/>
        <v>842.27983774470306</v>
      </c>
      <c r="Q457" s="21">
        <f t="shared" si="112"/>
        <v>893.31982808037583</v>
      </c>
      <c r="R457" s="21">
        <f t="shared" si="112"/>
        <v>947.16115460617959</v>
      </c>
      <c r="S457" s="21">
        <f t="shared" si="112"/>
        <v>1093.0863706070431</v>
      </c>
      <c r="T457" s="21">
        <f t="shared" si="112"/>
        <v>1180.5164439515288</v>
      </c>
      <c r="U457" s="21">
        <f t="shared" si="112"/>
        <v>1135.8518929123584</v>
      </c>
      <c r="V457" s="21">
        <f t="shared" si="112"/>
        <v>1102.8713511092135</v>
      </c>
      <c r="W457" s="21">
        <f t="shared" si="112"/>
        <v>1113.27166252602</v>
      </c>
      <c r="X457" s="21">
        <f t="shared" si="112"/>
        <v>1296.3208675209453</v>
      </c>
      <c r="Y457" s="21">
        <f t="shared" si="112"/>
        <v>1341.1801926722458</v>
      </c>
      <c r="Z457" s="21">
        <f t="shared" si="112"/>
        <v>1280.6819549415554</v>
      </c>
      <c r="AA457" s="21">
        <f t="shared" si="112"/>
        <v>1295.3911437135371</v>
      </c>
      <c r="AB457" s="21">
        <f t="shared" si="112"/>
        <v>1323.2186636363738</v>
      </c>
      <c r="AC457" s="21">
        <f t="shared" si="112"/>
        <v>1394.4304258010411</v>
      </c>
      <c r="AD457" s="21">
        <f t="shared" si="112"/>
        <v>1461.1604138729213</v>
      </c>
      <c r="AE457" s="21">
        <f t="shared" si="112"/>
        <v>1467.0933002665306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3">+D8</f>
        <v>0</v>
      </c>
      <c r="E458" s="37">
        <f t="shared" si="113"/>
        <v>0</v>
      </c>
      <c r="F458" s="37">
        <f t="shared" si="113"/>
        <v>0</v>
      </c>
      <c r="G458" s="37">
        <f t="shared" si="113"/>
        <v>0</v>
      </c>
      <c r="H458" s="37">
        <f t="shared" si="113"/>
        <v>0</v>
      </c>
      <c r="I458" s="37">
        <f t="shared" si="113"/>
        <v>0</v>
      </c>
      <c r="J458" s="37">
        <f t="shared" si="113"/>
        <v>0</v>
      </c>
      <c r="K458" s="37">
        <f t="shared" si="113"/>
        <v>0</v>
      </c>
      <c r="L458" s="37">
        <f t="shared" si="113"/>
        <v>0</v>
      </c>
      <c r="M458" s="37">
        <f t="shared" si="113"/>
        <v>0</v>
      </c>
      <c r="N458" s="37">
        <f t="shared" si="113"/>
        <v>0</v>
      </c>
      <c r="O458" s="37">
        <f t="shared" si="113"/>
        <v>0</v>
      </c>
      <c r="P458" s="37">
        <f t="shared" si="113"/>
        <v>0</v>
      </c>
      <c r="Q458" s="37">
        <f t="shared" si="113"/>
        <v>0</v>
      </c>
      <c r="R458" s="37">
        <f t="shared" si="113"/>
        <v>0</v>
      </c>
      <c r="S458" s="37">
        <f t="shared" si="113"/>
        <v>2.9752938500450719</v>
      </c>
      <c r="T458" s="37">
        <f t="shared" si="113"/>
        <v>7.6613092865957526</v>
      </c>
      <c r="U458" s="37">
        <f t="shared" si="113"/>
        <v>2.8532787312823552E-2</v>
      </c>
      <c r="V458" s="37">
        <f t="shared" si="113"/>
        <v>0</v>
      </c>
      <c r="W458" s="37">
        <f t="shared" si="113"/>
        <v>0</v>
      </c>
      <c r="X458" s="37">
        <f t="shared" si="113"/>
        <v>0.40473888548462505</v>
      </c>
      <c r="Y458" s="37">
        <f t="shared" si="113"/>
        <v>0.26884043149421483</v>
      </c>
      <c r="Z458" s="37">
        <f t="shared" si="113"/>
        <v>0</v>
      </c>
      <c r="AA458" s="37">
        <f t="shared" si="113"/>
        <v>0</v>
      </c>
      <c r="AB458" s="37">
        <f t="shared" si="113"/>
        <v>0</v>
      </c>
      <c r="AC458" s="37">
        <f t="shared" si="113"/>
        <v>0</v>
      </c>
      <c r="AD458" s="37">
        <f t="shared" si="113"/>
        <v>0</v>
      </c>
      <c r="AE458" s="37">
        <f t="shared" si="113"/>
        <v>3.1442483910616168E-3</v>
      </c>
    </row>
    <row r="459" spans="1:31" x14ac:dyDescent="0.2">
      <c r="A459" s="8" t="s">
        <v>43</v>
      </c>
      <c r="B459" s="4" t="s">
        <v>44</v>
      </c>
      <c r="C459" s="37">
        <f>+C17</f>
        <v>142.3839520668765</v>
      </c>
      <c r="D459" s="37">
        <f t="shared" ref="D459:AE459" si="114">+D17</f>
        <v>137.50412724597595</v>
      </c>
      <c r="E459" s="37">
        <f t="shared" si="114"/>
        <v>173.73239641583481</v>
      </c>
      <c r="F459" s="37">
        <f t="shared" si="114"/>
        <v>173.36375729038446</v>
      </c>
      <c r="G459" s="37">
        <f t="shared" si="114"/>
        <v>166.58014790677078</v>
      </c>
      <c r="H459" s="37">
        <f t="shared" si="114"/>
        <v>210.54238877040365</v>
      </c>
      <c r="I459" s="37">
        <f t="shared" si="114"/>
        <v>228.21383896992944</v>
      </c>
      <c r="J459" s="37">
        <f t="shared" si="114"/>
        <v>281.93407602103525</v>
      </c>
      <c r="K459" s="37">
        <f t="shared" si="114"/>
        <v>268.95786849874185</v>
      </c>
      <c r="L459" s="37">
        <f t="shared" si="114"/>
        <v>247.76842332697427</v>
      </c>
      <c r="M459" s="37">
        <f t="shared" si="114"/>
        <v>219.92010445023311</v>
      </c>
      <c r="N459" s="37">
        <f t="shared" si="114"/>
        <v>237.87757683883962</v>
      </c>
      <c r="O459" s="37">
        <f t="shared" si="114"/>
        <v>251.25978489512994</v>
      </c>
      <c r="P459" s="37">
        <f t="shared" si="114"/>
        <v>242.28254405323901</v>
      </c>
      <c r="Q459" s="37">
        <f t="shared" si="114"/>
        <v>269.23244231801169</v>
      </c>
      <c r="R459" s="37">
        <f t="shared" si="114"/>
        <v>277.67711880202194</v>
      </c>
      <c r="S459" s="37">
        <f t="shared" si="114"/>
        <v>411.43566492127229</v>
      </c>
      <c r="T459" s="37">
        <f t="shared" si="114"/>
        <v>456.58402838378402</v>
      </c>
      <c r="U459" s="37">
        <f t="shared" si="114"/>
        <v>380.9647901864206</v>
      </c>
      <c r="V459" s="37">
        <f t="shared" si="114"/>
        <v>322.27571720326915</v>
      </c>
      <c r="W459" s="37">
        <f t="shared" si="114"/>
        <v>283.19099026956411</v>
      </c>
      <c r="X459" s="37">
        <f t="shared" si="114"/>
        <v>374.58633258697017</v>
      </c>
      <c r="Y459" s="37">
        <f t="shared" si="114"/>
        <v>451.16704905508726</v>
      </c>
      <c r="Z459" s="37">
        <f t="shared" si="114"/>
        <v>376.8891875978577</v>
      </c>
      <c r="AA459" s="37">
        <f t="shared" si="114"/>
        <v>442.5169403984944</v>
      </c>
      <c r="AB459" s="37">
        <f t="shared" si="114"/>
        <v>420.89379687965891</v>
      </c>
      <c r="AC459" s="37">
        <f t="shared" si="114"/>
        <v>413.37872008953008</v>
      </c>
      <c r="AD459" s="37">
        <f t="shared" si="114"/>
        <v>440.36294410306925</v>
      </c>
      <c r="AE459" s="37">
        <f t="shared" si="114"/>
        <v>420.96054206512218</v>
      </c>
    </row>
    <row r="460" spans="1:31" x14ac:dyDescent="0.2">
      <c r="A460" s="9" t="s">
        <v>71</v>
      </c>
      <c r="B460" s="4" t="s">
        <v>72</v>
      </c>
      <c r="C460" s="37">
        <f>+C31</f>
        <v>254.98554765010277</v>
      </c>
      <c r="D460" s="37">
        <f t="shared" ref="D460:AE460" si="115">+D31</f>
        <v>266.57569754112558</v>
      </c>
      <c r="E460" s="37">
        <f t="shared" si="115"/>
        <v>289.05093787213764</v>
      </c>
      <c r="F460" s="37">
        <f t="shared" si="115"/>
        <v>321.53539381773697</v>
      </c>
      <c r="G460" s="37">
        <f t="shared" si="115"/>
        <v>362.58792925060288</v>
      </c>
      <c r="H460" s="37">
        <f t="shared" si="115"/>
        <v>397.6380674942169</v>
      </c>
      <c r="I460" s="37">
        <f t="shared" si="115"/>
        <v>431.04039744059594</v>
      </c>
      <c r="J460" s="37">
        <f t="shared" si="115"/>
        <v>452.70623078566121</v>
      </c>
      <c r="K460" s="37">
        <f t="shared" si="115"/>
        <v>478.13900327228947</v>
      </c>
      <c r="L460" s="37">
        <f t="shared" si="115"/>
        <v>499.87627098961821</v>
      </c>
      <c r="M460" s="37">
        <f t="shared" si="115"/>
        <v>518.16132299788296</v>
      </c>
      <c r="N460" s="37">
        <f t="shared" si="115"/>
        <v>490.30153239650093</v>
      </c>
      <c r="O460" s="37">
        <f t="shared" si="115"/>
        <v>509.49336409619434</v>
      </c>
      <c r="P460" s="37">
        <f t="shared" si="115"/>
        <v>520.64545708792218</v>
      </c>
      <c r="Q460" s="37">
        <f t="shared" si="115"/>
        <v>526.04925786426577</v>
      </c>
      <c r="R460" s="37">
        <f t="shared" si="115"/>
        <v>589.87416668099434</v>
      </c>
      <c r="S460" s="37">
        <f t="shared" si="115"/>
        <v>608.32124453020947</v>
      </c>
      <c r="T460" s="37">
        <f t="shared" si="115"/>
        <v>647.1185189536759</v>
      </c>
      <c r="U460" s="37">
        <f t="shared" si="115"/>
        <v>653.98689481085137</v>
      </c>
      <c r="V460" s="37">
        <f t="shared" si="115"/>
        <v>669.18397307474993</v>
      </c>
      <c r="W460" s="37">
        <f t="shared" si="115"/>
        <v>698.29153344306951</v>
      </c>
      <c r="X460" s="37">
        <f t="shared" si="115"/>
        <v>752.85790211004348</v>
      </c>
      <c r="Y460" s="37">
        <f t="shared" si="115"/>
        <v>753.12853532618021</v>
      </c>
      <c r="Z460" s="37">
        <f t="shared" si="115"/>
        <v>810.9089617624968</v>
      </c>
      <c r="AA460" s="37">
        <f t="shared" si="115"/>
        <v>749.7502827200467</v>
      </c>
      <c r="AB460" s="37">
        <f t="shared" si="115"/>
        <v>813.98226438706251</v>
      </c>
      <c r="AC460" s="37">
        <f t="shared" si="115"/>
        <v>867.82725816509856</v>
      </c>
      <c r="AD460" s="37">
        <f t="shared" si="115"/>
        <v>886.47651872069662</v>
      </c>
      <c r="AE460" s="37">
        <f t="shared" si="115"/>
        <v>922.16677948230881</v>
      </c>
    </row>
    <row r="461" spans="1:31" x14ac:dyDescent="0.2">
      <c r="A461" s="8" t="s">
        <v>115</v>
      </c>
      <c r="B461" s="4" t="s">
        <v>116</v>
      </c>
      <c r="C461" s="37">
        <f>+C53</f>
        <v>66.952142574921581</v>
      </c>
      <c r="D461" s="37">
        <f t="shared" ref="D461:AE461" si="116">+D53</f>
        <v>88.511187285982572</v>
      </c>
      <c r="E461" s="37">
        <f t="shared" si="116"/>
        <v>91.665673892743314</v>
      </c>
      <c r="F461" s="37">
        <f t="shared" si="116"/>
        <v>80.421430401981354</v>
      </c>
      <c r="G461" s="37">
        <f t="shared" si="116"/>
        <v>83.137377729772112</v>
      </c>
      <c r="H461" s="37">
        <f t="shared" si="116"/>
        <v>65.945659033576149</v>
      </c>
      <c r="I461" s="37">
        <f t="shared" si="116"/>
        <v>119.88956642391206</v>
      </c>
      <c r="J461" s="37">
        <f t="shared" si="116"/>
        <v>122.31127610457722</v>
      </c>
      <c r="K461" s="37">
        <f t="shared" si="116"/>
        <v>77.830116915532159</v>
      </c>
      <c r="L461" s="37">
        <f t="shared" si="116"/>
        <v>86.020212030581035</v>
      </c>
      <c r="M461" s="37">
        <f t="shared" si="116"/>
        <v>80.967511274082199</v>
      </c>
      <c r="N461" s="37">
        <f t="shared" si="116"/>
        <v>66.631572374345083</v>
      </c>
      <c r="O461" s="37">
        <f t="shared" si="116"/>
        <v>75.202721532765395</v>
      </c>
      <c r="P461" s="37">
        <f t="shared" si="116"/>
        <v>79.351836603541898</v>
      </c>
      <c r="Q461" s="37">
        <f t="shared" si="116"/>
        <v>98.038127898098338</v>
      </c>
      <c r="R461" s="37">
        <f t="shared" si="116"/>
        <v>79.609869123163364</v>
      </c>
      <c r="S461" s="37">
        <f t="shared" si="116"/>
        <v>70.35416730551627</v>
      </c>
      <c r="T461" s="37">
        <f t="shared" si="116"/>
        <v>69.152587327473242</v>
      </c>
      <c r="U461" s="37">
        <f t="shared" si="116"/>
        <v>100.87167512777364</v>
      </c>
      <c r="V461" s="37">
        <f t="shared" si="116"/>
        <v>111.41166083119452</v>
      </c>
      <c r="W461" s="37">
        <f t="shared" si="116"/>
        <v>131.78913881338633</v>
      </c>
      <c r="X461" s="37">
        <f t="shared" si="116"/>
        <v>168.47189393844695</v>
      </c>
      <c r="Y461" s="37">
        <f t="shared" si="116"/>
        <v>136.61576785948409</v>
      </c>
      <c r="Z461" s="37">
        <f t="shared" si="116"/>
        <v>92.883805581200903</v>
      </c>
      <c r="AA461" s="37">
        <f t="shared" si="116"/>
        <v>103.12392059499587</v>
      </c>
      <c r="AB461" s="37">
        <f t="shared" si="116"/>
        <v>88.34260236965234</v>
      </c>
      <c r="AC461" s="37">
        <f t="shared" si="116"/>
        <v>113.22444754641248</v>
      </c>
      <c r="AD461" s="37">
        <f t="shared" si="116"/>
        <v>134.32095104915547</v>
      </c>
      <c r="AE461" s="37">
        <f t="shared" si="116"/>
        <v>123.96283447070857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</v>
      </c>
      <c r="X462" s="37">
        <f t="shared" si="117"/>
        <v>0</v>
      </c>
      <c r="Y462" s="37">
        <f t="shared" si="117"/>
        <v>0</v>
      </c>
      <c r="Z462" s="37">
        <f t="shared" si="117"/>
        <v>0</v>
      </c>
      <c r="AA462" s="37">
        <f t="shared" si="117"/>
        <v>0</v>
      </c>
      <c r="AB462" s="37">
        <f t="shared" si="117"/>
        <v>0</v>
      </c>
      <c r="AC462" s="37">
        <f t="shared" si="117"/>
        <v>0</v>
      </c>
      <c r="AD462" s="37">
        <f t="shared" si="117"/>
        <v>0</v>
      </c>
      <c r="AE462" s="37">
        <f t="shared" si="117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0</v>
      </c>
      <c r="AE463" s="21">
        <f t="shared" si="118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0</v>
      </c>
      <c r="AE465" s="37">
        <f t="shared" si="120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1.727166073825418</v>
      </c>
      <c r="D471" s="28">
        <f t="shared" ref="D471:AE471" si="126">+D472+D478+D489+D497+D502+D508+D515+D520</f>
        <v>1.7215031847687956</v>
      </c>
      <c r="E471" s="28">
        <f t="shared" si="126"/>
        <v>1.8096724149087149</v>
      </c>
      <c r="F471" s="28">
        <f t="shared" si="126"/>
        <v>1.8198686248411304</v>
      </c>
      <c r="G471" s="28">
        <f t="shared" si="126"/>
        <v>2.0939969620659231</v>
      </c>
      <c r="H471" s="28">
        <f t="shared" si="126"/>
        <v>2.3691710491499656</v>
      </c>
      <c r="I471" s="28">
        <f t="shared" si="126"/>
        <v>2.9617613115852497</v>
      </c>
      <c r="J471" s="28">
        <f t="shared" si="126"/>
        <v>4.1733411366170188</v>
      </c>
      <c r="K471" s="28">
        <f t="shared" si="126"/>
        <v>4.2729675984974547</v>
      </c>
      <c r="L471" s="28">
        <f t="shared" si="126"/>
        <v>6.3315381763358767</v>
      </c>
      <c r="M471" s="28">
        <f t="shared" si="126"/>
        <v>7.955558661364929</v>
      </c>
      <c r="N471" s="28">
        <f t="shared" si="126"/>
        <v>11.971546411936659</v>
      </c>
      <c r="O471" s="28">
        <f t="shared" si="126"/>
        <v>12.478770634617179</v>
      </c>
      <c r="P471" s="28">
        <f t="shared" si="126"/>
        <v>16.938271755589746</v>
      </c>
      <c r="Q471" s="28">
        <f t="shared" si="126"/>
        <v>20.374296431076239</v>
      </c>
      <c r="R471" s="28">
        <f t="shared" si="126"/>
        <v>24.588617951914138</v>
      </c>
      <c r="S471" s="28">
        <f t="shared" si="126"/>
        <v>30.626978082639397</v>
      </c>
      <c r="T471" s="28">
        <f t="shared" si="126"/>
        <v>34.607910977058452</v>
      </c>
      <c r="U471" s="28">
        <f t="shared" si="126"/>
        <v>47.782529296325258</v>
      </c>
      <c r="V471" s="28">
        <f t="shared" si="126"/>
        <v>46.10580449284285</v>
      </c>
      <c r="W471" s="28">
        <f t="shared" si="126"/>
        <v>52.152786855296135</v>
      </c>
      <c r="X471" s="28">
        <f t="shared" si="126"/>
        <v>66.147569316761988</v>
      </c>
      <c r="Y471" s="28">
        <f t="shared" si="126"/>
        <v>77.812269422626258</v>
      </c>
      <c r="Z471" s="28">
        <f t="shared" si="126"/>
        <v>79.55185587809909</v>
      </c>
      <c r="AA471" s="28">
        <f t="shared" si="126"/>
        <v>89.36094223361529</v>
      </c>
      <c r="AB471" s="28">
        <f t="shared" si="126"/>
        <v>100.42786967282593</v>
      </c>
      <c r="AC471" s="28">
        <f t="shared" si="126"/>
        <v>106.62114187796553</v>
      </c>
      <c r="AD471" s="28">
        <f t="shared" si="126"/>
        <v>122.26822578609243</v>
      </c>
      <c r="AE471" s="28">
        <f t="shared" si="126"/>
        <v>138.7283451568772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0</v>
      </c>
      <c r="V472" s="21">
        <f t="shared" si="127"/>
        <v>0</v>
      </c>
      <c r="W472" s="21">
        <f t="shared" si="127"/>
        <v>0</v>
      </c>
      <c r="X472" s="21">
        <f t="shared" si="127"/>
        <v>0</v>
      </c>
      <c r="Y472" s="21">
        <f t="shared" si="127"/>
        <v>0</v>
      </c>
      <c r="Z472" s="21">
        <f t="shared" si="127"/>
        <v>0</v>
      </c>
      <c r="AA472" s="21">
        <f t="shared" si="127"/>
        <v>0</v>
      </c>
      <c r="AB472" s="21">
        <f t="shared" si="127"/>
        <v>0</v>
      </c>
      <c r="AC472" s="21">
        <f t="shared" si="127"/>
        <v>0</v>
      </c>
      <c r="AD472" s="21">
        <f t="shared" si="127"/>
        <v>0</v>
      </c>
      <c r="AE472" s="21">
        <f t="shared" si="127"/>
        <v>2.3728898015459732E-2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0</v>
      </c>
      <c r="AB473" s="37">
        <f t="shared" si="129"/>
        <v>0</v>
      </c>
      <c r="AC473" s="37">
        <f t="shared" si="129"/>
        <v>0</v>
      </c>
      <c r="AD473" s="37">
        <f t="shared" si="129"/>
        <v>0</v>
      </c>
      <c r="AE473" s="37">
        <f t="shared" si="129"/>
        <v>2.3728898015459732E-2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1.7085326324956871</v>
      </c>
      <c r="D497" s="21">
        <f t="shared" ref="D497:AE497" si="140">+D498+D499+D501</f>
        <v>1.7026304211262777</v>
      </c>
      <c r="E497" s="21">
        <f t="shared" si="140"/>
        <v>1.7902568663061258</v>
      </c>
      <c r="F497" s="21">
        <f t="shared" si="140"/>
        <v>1.7992782684664825</v>
      </c>
      <c r="G497" s="21">
        <f t="shared" si="140"/>
        <v>1.8799844698983379</v>
      </c>
      <c r="H497" s="21">
        <f t="shared" si="140"/>
        <v>1.9091867197243735</v>
      </c>
      <c r="I497" s="21">
        <f t="shared" si="140"/>
        <v>1.9866497749518857</v>
      </c>
      <c r="J497" s="21">
        <f t="shared" si="140"/>
        <v>2.0170276672556051</v>
      </c>
      <c r="K497" s="21">
        <f t="shared" si="140"/>
        <v>2.0312304413203015</v>
      </c>
      <c r="L497" s="21">
        <f t="shared" si="140"/>
        <v>1.8721534723702644</v>
      </c>
      <c r="M497" s="21">
        <f t="shared" si="140"/>
        <v>2.1307038272706698</v>
      </c>
      <c r="N497" s="21">
        <f t="shared" si="140"/>
        <v>2.1762194400270833</v>
      </c>
      <c r="O497" s="21">
        <f t="shared" si="140"/>
        <v>2.241769185923288</v>
      </c>
      <c r="P497" s="21">
        <f t="shared" si="140"/>
        <v>2.2921075371158515</v>
      </c>
      <c r="Q497" s="21">
        <f t="shared" si="140"/>
        <v>2.4061571930881431</v>
      </c>
      <c r="R497" s="21">
        <f t="shared" si="140"/>
        <v>2.5695556234151273</v>
      </c>
      <c r="S497" s="21">
        <f t="shared" si="140"/>
        <v>2.6859102348611299</v>
      </c>
      <c r="T497" s="21">
        <f t="shared" si="140"/>
        <v>2.7526949122857127</v>
      </c>
      <c r="U497" s="21">
        <f t="shared" si="140"/>
        <v>2.8314837335823269</v>
      </c>
      <c r="V497" s="21">
        <f t="shared" si="140"/>
        <v>2.8097784770568017</v>
      </c>
      <c r="W497" s="21">
        <f t="shared" si="140"/>
        <v>3.1221331034232613</v>
      </c>
      <c r="X497" s="21">
        <f t="shared" si="140"/>
        <v>3.6618435027806902</v>
      </c>
      <c r="Y497" s="21">
        <f t="shared" si="140"/>
        <v>3.7178249509585801</v>
      </c>
      <c r="Z497" s="21">
        <f t="shared" si="140"/>
        <v>3.7777646896108461</v>
      </c>
      <c r="AA497" s="21">
        <f t="shared" si="140"/>
        <v>3.7040229659036035</v>
      </c>
      <c r="AB497" s="21">
        <f t="shared" si="140"/>
        <v>3.7234684852586972</v>
      </c>
      <c r="AC497" s="21">
        <f t="shared" si="140"/>
        <v>4.2298209708491212</v>
      </c>
      <c r="AD497" s="21">
        <f t="shared" si="140"/>
        <v>4.2853953841823422</v>
      </c>
      <c r="AE497" s="21">
        <f t="shared" si="140"/>
        <v>4.5032232710805715</v>
      </c>
    </row>
    <row r="498" spans="1:31" x14ac:dyDescent="0.2">
      <c r="A498" s="9" t="s">
        <v>323</v>
      </c>
      <c r="B498" s="4" t="s">
        <v>324</v>
      </c>
      <c r="C498" s="37">
        <f>+C150</f>
        <v>1.4248699466320816</v>
      </c>
      <c r="D498" s="37">
        <f t="shared" ref="D498:AE498" si="141">+D150</f>
        <v>1.4530368690769324</v>
      </c>
      <c r="E498" s="37">
        <f t="shared" si="141"/>
        <v>1.4819961490388882</v>
      </c>
      <c r="F498" s="37">
        <f t="shared" si="141"/>
        <v>1.5117617924680626</v>
      </c>
      <c r="G498" s="37">
        <f t="shared" si="141"/>
        <v>1.5423485635504759</v>
      </c>
      <c r="H498" s="37">
        <f t="shared" si="141"/>
        <v>1.573771995836482</v>
      </c>
      <c r="I498" s="37">
        <f t="shared" si="141"/>
        <v>1.6060484047063506</v>
      </c>
      <c r="J498" s="37">
        <f t="shared" si="141"/>
        <v>1.6391949011935891</v>
      </c>
      <c r="K498" s="37">
        <f t="shared" si="141"/>
        <v>1.6732294071897174</v>
      </c>
      <c r="L498" s="37">
        <f t="shared" si="141"/>
        <v>1.7756564158471395</v>
      </c>
      <c r="M498" s="37">
        <f t="shared" si="141"/>
        <v>1.764789356078373</v>
      </c>
      <c r="N498" s="37">
        <f t="shared" si="141"/>
        <v>1.8024742381601124</v>
      </c>
      <c r="O498" s="37">
        <f t="shared" si="141"/>
        <v>1.8447057298733682</v>
      </c>
      <c r="P498" s="37">
        <f t="shared" si="141"/>
        <v>1.8994108371810832</v>
      </c>
      <c r="Q498" s="37">
        <f t="shared" si="141"/>
        <v>1.9882537506471445</v>
      </c>
      <c r="R498" s="37">
        <f t="shared" si="141"/>
        <v>2.106818798370655</v>
      </c>
      <c r="S498" s="37">
        <f t="shared" si="141"/>
        <v>2.2764974121670072</v>
      </c>
      <c r="T498" s="37">
        <f t="shared" si="141"/>
        <v>2.3772295844067042</v>
      </c>
      <c r="U498" s="37">
        <f t="shared" si="141"/>
        <v>2.4672998916321602</v>
      </c>
      <c r="V498" s="37">
        <f t="shared" si="141"/>
        <v>2.5458508728290781</v>
      </c>
      <c r="W498" s="37">
        <f t="shared" si="141"/>
        <v>2.7554716412147129</v>
      </c>
      <c r="X498" s="37">
        <f t="shared" si="141"/>
        <v>3.3059551853133269</v>
      </c>
      <c r="Y498" s="37">
        <f t="shared" si="141"/>
        <v>3.3795453668951878</v>
      </c>
      <c r="Z498" s="37">
        <f t="shared" si="141"/>
        <v>3.3299810510274837</v>
      </c>
      <c r="AA498" s="37">
        <f t="shared" si="141"/>
        <v>3.3256921915087121</v>
      </c>
      <c r="AB498" s="37">
        <f t="shared" si="141"/>
        <v>3.3203199877741367</v>
      </c>
      <c r="AC498" s="37">
        <f t="shared" si="141"/>
        <v>3.8539822106747943</v>
      </c>
      <c r="AD498" s="37">
        <f t="shared" si="141"/>
        <v>3.9961076596306726</v>
      </c>
      <c r="AE498" s="37">
        <f t="shared" si="141"/>
        <v>4.1674706614166084</v>
      </c>
    </row>
    <row r="499" spans="1:31" x14ac:dyDescent="0.2">
      <c r="A499" s="9" t="s">
        <v>325</v>
      </c>
      <c r="B499" s="4" t="s">
        <v>326</v>
      </c>
      <c r="C499" s="37">
        <f>+C151</f>
        <v>0.28366268586360549</v>
      </c>
      <c r="D499" s="37">
        <f t="shared" ref="D499:AE509" si="142">+D151</f>
        <v>0.24959355204934533</v>
      </c>
      <c r="E499" s="37">
        <f t="shared" si="142"/>
        <v>0.30826071726723769</v>
      </c>
      <c r="F499" s="37">
        <f t="shared" si="142"/>
        <v>0.28751647599841978</v>
      </c>
      <c r="G499" s="37">
        <f t="shared" si="142"/>
        <v>0.33763590634786211</v>
      </c>
      <c r="H499" s="37">
        <f t="shared" si="142"/>
        <v>0.33541472388789162</v>
      </c>
      <c r="I499" s="37">
        <f t="shared" si="142"/>
        <v>0.38060137024553498</v>
      </c>
      <c r="J499" s="37">
        <f t="shared" si="142"/>
        <v>0.37783276606201599</v>
      </c>
      <c r="K499" s="37">
        <f t="shared" si="142"/>
        <v>0.35800103413058415</v>
      </c>
      <c r="L499" s="37">
        <f t="shared" si="142"/>
        <v>9.6497056523124888E-2</v>
      </c>
      <c r="M499" s="37">
        <f t="shared" si="142"/>
        <v>0.3659144711922967</v>
      </c>
      <c r="N499" s="37">
        <f t="shared" si="142"/>
        <v>0.37374520186697086</v>
      </c>
      <c r="O499" s="37">
        <f t="shared" si="142"/>
        <v>0.39706345604991988</v>
      </c>
      <c r="P499" s="37">
        <f t="shared" si="142"/>
        <v>0.39269669993476813</v>
      </c>
      <c r="Q499" s="37">
        <f t="shared" si="142"/>
        <v>0.41790344244099881</v>
      </c>
      <c r="R499" s="37">
        <f t="shared" si="142"/>
        <v>0.46273682504447217</v>
      </c>
      <c r="S499" s="37">
        <f t="shared" si="142"/>
        <v>0.40941282269412277</v>
      </c>
      <c r="T499" s="37">
        <f t="shared" si="142"/>
        <v>0.37546532787900838</v>
      </c>
      <c r="U499" s="37">
        <f t="shared" si="142"/>
        <v>0.36418384195016673</v>
      </c>
      <c r="V499" s="37">
        <f t="shared" si="142"/>
        <v>0.26392760422772366</v>
      </c>
      <c r="W499" s="37">
        <f t="shared" si="142"/>
        <v>0.36666146220854845</v>
      </c>
      <c r="X499" s="37">
        <f t="shared" si="142"/>
        <v>0.35588831746736344</v>
      </c>
      <c r="Y499" s="37">
        <f t="shared" si="142"/>
        <v>0.3382795840633922</v>
      </c>
      <c r="Z499" s="37">
        <f t="shared" si="142"/>
        <v>0.4477836385833624</v>
      </c>
      <c r="AA499" s="37">
        <f t="shared" si="142"/>
        <v>0.37833077439489138</v>
      </c>
      <c r="AB499" s="37">
        <f t="shared" si="142"/>
        <v>0.40314849748456044</v>
      </c>
      <c r="AC499" s="37">
        <f t="shared" si="142"/>
        <v>0.37583876017432699</v>
      </c>
      <c r="AD499" s="37">
        <f t="shared" si="142"/>
        <v>0.28928772455166962</v>
      </c>
      <c r="AE499" s="37">
        <f t="shared" si="142"/>
        <v>0.33575260966396342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9.0448693121446277E-5</v>
      </c>
      <c r="D508" s="21">
        <f t="shared" ref="D508:AE508" si="145">+D509+D510+D511+D512+D513+D514</f>
        <v>3.2977100590856283E-4</v>
      </c>
      <c r="E508" s="21">
        <f t="shared" si="145"/>
        <v>8.7255596597957401E-4</v>
      </c>
      <c r="F508" s="21">
        <f t="shared" si="145"/>
        <v>2.0473637380385096E-3</v>
      </c>
      <c r="G508" s="21">
        <f t="shared" si="145"/>
        <v>0.19546949953097575</v>
      </c>
      <c r="H508" s="21">
        <f t="shared" si="145"/>
        <v>0.44144133678898267</v>
      </c>
      <c r="I508" s="21">
        <f t="shared" si="145"/>
        <v>0.95656854399675451</v>
      </c>
      <c r="J508" s="21">
        <f t="shared" si="145"/>
        <v>2.1377704767248042</v>
      </c>
      <c r="K508" s="21">
        <f t="shared" si="145"/>
        <v>2.2231941645405437</v>
      </c>
      <c r="L508" s="21">
        <f t="shared" si="145"/>
        <v>4.4408417113290026</v>
      </c>
      <c r="M508" s="21">
        <f t="shared" si="145"/>
        <v>5.8063118414576493</v>
      </c>
      <c r="N508" s="21">
        <f t="shared" si="145"/>
        <v>9.7767839792729667</v>
      </c>
      <c r="O508" s="21">
        <f t="shared" si="145"/>
        <v>10.218458456057283</v>
      </c>
      <c r="P508" s="21">
        <f t="shared" si="145"/>
        <v>14.627719855260704</v>
      </c>
      <c r="Q508" s="21">
        <f t="shared" si="145"/>
        <v>17.949787981022201</v>
      </c>
      <c r="R508" s="21">
        <f t="shared" si="145"/>
        <v>22.000794830731365</v>
      </c>
      <c r="S508" s="21">
        <f t="shared" si="145"/>
        <v>27.922881542015812</v>
      </c>
      <c r="T508" s="21">
        <f t="shared" si="145"/>
        <v>31.837106309571027</v>
      </c>
      <c r="U508" s="21">
        <f t="shared" si="145"/>
        <v>44.933015119662443</v>
      </c>
      <c r="V508" s="21">
        <f t="shared" si="145"/>
        <v>43.278068514698745</v>
      </c>
      <c r="W508" s="21">
        <f t="shared" si="145"/>
        <v>49.01276780187235</v>
      </c>
      <c r="X508" s="21">
        <f t="shared" si="145"/>
        <v>62.467911260879553</v>
      </c>
      <c r="Y508" s="21">
        <f t="shared" si="145"/>
        <v>74.079644972227513</v>
      </c>
      <c r="Z508" s="21">
        <f t="shared" si="145"/>
        <v>75.762274803230653</v>
      </c>
      <c r="AA508" s="21">
        <f t="shared" si="145"/>
        <v>85.644396970603665</v>
      </c>
      <c r="AB508" s="21">
        <f t="shared" si="145"/>
        <v>96.691178536113256</v>
      </c>
      <c r="AC508" s="21">
        <f t="shared" si="145"/>
        <v>102.38066419246316</v>
      </c>
      <c r="AD508" s="21">
        <f t="shared" si="145"/>
        <v>117.97419128235083</v>
      </c>
      <c r="AE508" s="21">
        <f t="shared" si="145"/>
        <v>134.1947723291799</v>
      </c>
    </row>
    <row r="509" spans="1:31" x14ac:dyDescent="0.2">
      <c r="A509" s="9" t="s">
        <v>343</v>
      </c>
      <c r="B509" s="4" t="s">
        <v>344</v>
      </c>
      <c r="C509" s="37">
        <f t="shared" si="143"/>
        <v>9.0448693121446277E-5</v>
      </c>
      <c r="D509" s="37">
        <f t="shared" si="142"/>
        <v>3.2977100590856283E-4</v>
      </c>
      <c r="E509" s="37">
        <f t="shared" si="142"/>
        <v>8.7255596597957401E-4</v>
      </c>
      <c r="F509" s="37">
        <f t="shared" si="142"/>
        <v>2.0473637380385096E-3</v>
      </c>
      <c r="G509" s="37">
        <f t="shared" si="142"/>
        <v>0.19546949953097575</v>
      </c>
      <c r="H509" s="37">
        <f t="shared" si="142"/>
        <v>0.44144133678898267</v>
      </c>
      <c r="I509" s="37">
        <f t="shared" si="142"/>
        <v>0.95656854399675451</v>
      </c>
      <c r="J509" s="37">
        <f t="shared" si="142"/>
        <v>2.1348074210760091</v>
      </c>
      <c r="K509" s="37">
        <f t="shared" si="142"/>
        <v>2.2105571442425793</v>
      </c>
      <c r="L509" s="37">
        <f t="shared" si="142"/>
        <v>4.3860131791147534</v>
      </c>
      <c r="M509" s="37">
        <f t="shared" si="142"/>
        <v>5.6973422167022552</v>
      </c>
      <c r="N509" s="37">
        <f t="shared" si="142"/>
        <v>9.6309227044673023</v>
      </c>
      <c r="O509" s="37">
        <f t="shared" si="142"/>
        <v>10.059486953371694</v>
      </c>
      <c r="P509" s="37">
        <f t="shared" si="142"/>
        <v>14.484495362379441</v>
      </c>
      <c r="Q509" s="37">
        <f t="shared" si="142"/>
        <v>17.725895577501401</v>
      </c>
      <c r="R509" s="37">
        <f t="shared" si="142"/>
        <v>21.549616371311259</v>
      </c>
      <c r="S509" s="37">
        <f t="shared" si="142"/>
        <v>27.518319709232507</v>
      </c>
      <c r="T509" s="37">
        <f t="shared" si="142"/>
        <v>31.50236958991389</v>
      </c>
      <c r="U509" s="37">
        <f t="shared" si="142"/>
        <v>44.143404846279033</v>
      </c>
      <c r="V509" s="37">
        <f t="shared" si="142"/>
        <v>42.173308937556357</v>
      </c>
      <c r="W509" s="37">
        <f t="shared" si="142"/>
        <v>46.757364059154625</v>
      </c>
      <c r="X509" s="37">
        <f t="shared" si="142"/>
        <v>60.767629105721348</v>
      </c>
      <c r="Y509" s="37">
        <f t="shared" si="142"/>
        <v>71.214636282730154</v>
      </c>
      <c r="Z509" s="37">
        <f t="shared" si="142"/>
        <v>73.041205608865951</v>
      </c>
      <c r="AA509" s="37">
        <f t="shared" si="142"/>
        <v>82.428859047077083</v>
      </c>
      <c r="AB509" s="37">
        <f t="shared" si="142"/>
        <v>93.425591013948974</v>
      </c>
      <c r="AC509" s="37">
        <f t="shared" si="142"/>
        <v>97.740356334154384</v>
      </c>
      <c r="AD509" s="37">
        <f t="shared" si="142"/>
        <v>113.40829736396405</v>
      </c>
      <c r="AE509" s="37">
        <f t="shared" si="142"/>
        <v>130.0821942961006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2.2267838758721663E-4</v>
      </c>
      <c r="Q510" s="37">
        <f t="shared" si="146"/>
        <v>0.10515129192202124</v>
      </c>
      <c r="R510" s="37">
        <f t="shared" si="146"/>
        <v>0.31204373375317157</v>
      </c>
      <c r="S510" s="37">
        <f t="shared" si="146"/>
        <v>0.2307441784538885</v>
      </c>
      <c r="T510" s="37">
        <f t="shared" si="146"/>
        <v>0.15025305699074964</v>
      </c>
      <c r="U510" s="37">
        <f t="shared" si="146"/>
        <v>0.41037976961122957</v>
      </c>
      <c r="V510" s="37">
        <f t="shared" si="146"/>
        <v>0.52769535011856405</v>
      </c>
      <c r="W510" s="37">
        <f t="shared" si="146"/>
        <v>1.5091897244959329</v>
      </c>
      <c r="X510" s="37">
        <f t="shared" si="146"/>
        <v>0.71532057911437708</v>
      </c>
      <c r="Y510" s="37">
        <f t="shared" si="146"/>
        <v>1.5109271294548683</v>
      </c>
      <c r="Z510" s="37">
        <f t="shared" si="146"/>
        <v>1.0298081726859096</v>
      </c>
      <c r="AA510" s="37">
        <f t="shared" si="146"/>
        <v>1.3872271571087547</v>
      </c>
      <c r="AB510" s="37">
        <f t="shared" si="146"/>
        <v>1.5341804131692247</v>
      </c>
      <c r="AC510" s="37">
        <f t="shared" si="146"/>
        <v>2.4719003563905924</v>
      </c>
      <c r="AD510" s="37">
        <f t="shared" si="146"/>
        <v>2.1860681457055411</v>
      </c>
      <c r="AE510" s="37">
        <f t="shared" si="146"/>
        <v>1.7977011284467543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2.9630556487950013E-3</v>
      </c>
      <c r="K511" s="37">
        <f t="shared" si="147"/>
        <v>6.9818243342235214E-3</v>
      </c>
      <c r="L511" s="37">
        <f t="shared" si="147"/>
        <v>1.4946340951000173E-2</v>
      </c>
      <c r="M511" s="37">
        <f t="shared" si="147"/>
        <v>2.739019477642193E-2</v>
      </c>
      <c r="N511" s="37">
        <f t="shared" si="147"/>
        <v>4.374517950438591E-2</v>
      </c>
      <c r="O511" s="37">
        <f t="shared" si="147"/>
        <v>6.1014547844869448E-2</v>
      </c>
      <c r="P511" s="37">
        <f t="shared" si="147"/>
        <v>6.9499581006052233E-2</v>
      </c>
      <c r="Q511" s="37">
        <f t="shared" si="147"/>
        <v>7.7453439317075323E-2</v>
      </c>
      <c r="R511" s="37">
        <f t="shared" si="147"/>
        <v>8.8162774864588164E-2</v>
      </c>
      <c r="S511" s="37">
        <f t="shared" si="146"/>
        <v>0.10586789650671385</v>
      </c>
      <c r="T511" s="37">
        <f t="shared" si="146"/>
        <v>0.12645880325115932</v>
      </c>
      <c r="U511" s="37">
        <f t="shared" si="146"/>
        <v>0.19313552748190824</v>
      </c>
      <c r="V511" s="37">
        <f t="shared" si="146"/>
        <v>0.22581639047959848</v>
      </c>
      <c r="W511" s="37">
        <f t="shared" si="146"/>
        <v>0.30243131328010864</v>
      </c>
      <c r="X511" s="37">
        <f t="shared" si="146"/>
        <v>0.41389303999892402</v>
      </c>
      <c r="Y511" s="37">
        <f t="shared" si="146"/>
        <v>0.62309030854013059</v>
      </c>
      <c r="Z511" s="37">
        <f t="shared" si="146"/>
        <v>0.7567377006257533</v>
      </c>
      <c r="AA511" s="37">
        <f t="shared" si="146"/>
        <v>0.88415976464393475</v>
      </c>
      <c r="AB511" s="37">
        <f t="shared" si="146"/>
        <v>0.94739582280017631</v>
      </c>
      <c r="AC511" s="37">
        <f t="shared" si="146"/>
        <v>1.0505577228479812</v>
      </c>
      <c r="AD511" s="37">
        <f t="shared" si="146"/>
        <v>1.0427877886489754</v>
      </c>
      <c r="AE511" s="37">
        <f t="shared" si="146"/>
        <v>1.0204995277133142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0.15043797275146184</v>
      </c>
      <c r="V512" s="37">
        <f t="shared" si="146"/>
        <v>0.32261856193170096</v>
      </c>
      <c r="W512" s="37">
        <f t="shared" si="146"/>
        <v>0.37622350986972181</v>
      </c>
      <c r="X512" s="37">
        <f t="shared" si="146"/>
        <v>0.40861309074888302</v>
      </c>
      <c r="Y512" s="37">
        <f t="shared" si="146"/>
        <v>0.44247521440003157</v>
      </c>
      <c r="Z512" s="37">
        <f t="shared" si="146"/>
        <v>0.49860477343206666</v>
      </c>
      <c r="AA512" s="37">
        <f t="shared" si="146"/>
        <v>0.47747993899628682</v>
      </c>
      <c r="AB512" s="37">
        <f t="shared" si="146"/>
        <v>0.34042029977805888</v>
      </c>
      <c r="AC512" s="37">
        <f t="shared" si="146"/>
        <v>0.60095228384858024</v>
      </c>
      <c r="AD512" s="37">
        <f t="shared" si="146"/>
        <v>0.77736994068287057</v>
      </c>
      <c r="AE512" s="37">
        <f t="shared" si="146"/>
        <v>0.57382928134786915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5.6551959637405865E-3</v>
      </c>
      <c r="L513" s="37">
        <f t="shared" si="146"/>
        <v>3.9882191263248927E-2</v>
      </c>
      <c r="M513" s="37">
        <f t="shared" si="146"/>
        <v>8.1579429978971801E-2</v>
      </c>
      <c r="N513" s="37">
        <f t="shared" si="146"/>
        <v>0.10211609530127888</v>
      </c>
      <c r="O513" s="37">
        <f t="shared" si="146"/>
        <v>9.7956954840719035E-2</v>
      </c>
      <c r="P513" s="37">
        <f t="shared" si="146"/>
        <v>7.3502233487623414E-2</v>
      </c>
      <c r="Q513" s="37">
        <f t="shared" si="146"/>
        <v>4.1287672281705691E-2</v>
      </c>
      <c r="R513" s="37">
        <f t="shared" si="146"/>
        <v>5.0971950802347489E-2</v>
      </c>
      <c r="S513" s="37">
        <f t="shared" si="146"/>
        <v>6.7949757822703016E-2</v>
      </c>
      <c r="T513" s="37">
        <f t="shared" si="146"/>
        <v>5.8024859415226136E-2</v>
      </c>
      <c r="U513" s="37">
        <f t="shared" si="146"/>
        <v>3.5657003538809316E-2</v>
      </c>
      <c r="V513" s="37">
        <f t="shared" si="146"/>
        <v>2.8629274612524829E-2</v>
      </c>
      <c r="W513" s="37">
        <f t="shared" si="146"/>
        <v>6.7559195071959288E-2</v>
      </c>
      <c r="X513" s="37">
        <f t="shared" si="146"/>
        <v>0.16245544529602107</v>
      </c>
      <c r="Y513" s="37">
        <f t="shared" si="146"/>
        <v>0.2885160371023256</v>
      </c>
      <c r="Z513" s="37">
        <f t="shared" si="146"/>
        <v>0.43591854762099252</v>
      </c>
      <c r="AA513" s="37">
        <f t="shared" si="146"/>
        <v>0.46667106277760251</v>
      </c>
      <c r="AB513" s="37">
        <f t="shared" si="146"/>
        <v>0.44359098641682104</v>
      </c>
      <c r="AC513" s="37">
        <f t="shared" si="146"/>
        <v>0.51689749522161377</v>
      </c>
      <c r="AD513" s="37">
        <f t="shared" si="146"/>
        <v>0.55966804334937559</v>
      </c>
      <c r="AE513" s="37">
        <f t="shared" si="146"/>
        <v>0.72054809557137323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1.8542992636609402E-2</v>
      </c>
      <c r="D515" s="21">
        <f t="shared" ref="D515:AE515" si="148">+D516+D517+D518+D519</f>
        <v>1.8542992636609405E-2</v>
      </c>
      <c r="E515" s="21">
        <f t="shared" si="148"/>
        <v>1.8542992636609409E-2</v>
      </c>
      <c r="F515" s="21">
        <f t="shared" si="148"/>
        <v>1.8542992636609402E-2</v>
      </c>
      <c r="G515" s="21">
        <f t="shared" si="148"/>
        <v>1.8542992636609405E-2</v>
      </c>
      <c r="H515" s="21">
        <f t="shared" si="148"/>
        <v>1.8542992636609402E-2</v>
      </c>
      <c r="I515" s="21">
        <f t="shared" si="148"/>
        <v>1.8542992636609405E-2</v>
      </c>
      <c r="J515" s="21">
        <f t="shared" si="148"/>
        <v>1.8542992636609402E-2</v>
      </c>
      <c r="K515" s="21">
        <f t="shared" si="148"/>
        <v>1.8542992636609402E-2</v>
      </c>
      <c r="L515" s="21">
        <f t="shared" si="148"/>
        <v>1.8542992636609405E-2</v>
      </c>
      <c r="M515" s="21">
        <f t="shared" si="148"/>
        <v>1.8542992636609405E-2</v>
      </c>
      <c r="N515" s="21">
        <f t="shared" si="148"/>
        <v>1.8542992636609409E-2</v>
      </c>
      <c r="O515" s="21">
        <f t="shared" si="148"/>
        <v>1.8542992636609405E-2</v>
      </c>
      <c r="P515" s="21">
        <f t="shared" si="148"/>
        <v>1.8444363213192271E-2</v>
      </c>
      <c r="Q515" s="21">
        <f t="shared" si="148"/>
        <v>1.8351256965893313E-2</v>
      </c>
      <c r="R515" s="21">
        <f t="shared" si="148"/>
        <v>1.8267497767646072E-2</v>
      </c>
      <c r="S515" s="21">
        <f t="shared" si="148"/>
        <v>1.8186305762456886E-2</v>
      </c>
      <c r="T515" s="21">
        <f t="shared" si="148"/>
        <v>1.8109755201714078E-2</v>
      </c>
      <c r="U515" s="21">
        <f t="shared" si="148"/>
        <v>1.8030443080487877E-2</v>
      </c>
      <c r="V515" s="21">
        <f t="shared" si="148"/>
        <v>1.795750108729877E-2</v>
      </c>
      <c r="W515" s="21">
        <f t="shared" si="148"/>
        <v>1.7885950000524894E-2</v>
      </c>
      <c r="X515" s="21">
        <f t="shared" si="148"/>
        <v>1.7814553101745539E-2</v>
      </c>
      <c r="Y515" s="21">
        <f t="shared" si="148"/>
        <v>1.4799499440156582E-2</v>
      </c>
      <c r="Z515" s="21">
        <f t="shared" si="148"/>
        <v>1.181638525759519E-2</v>
      </c>
      <c r="AA515" s="21">
        <f t="shared" si="148"/>
        <v>1.2522297108024804E-2</v>
      </c>
      <c r="AB515" s="21">
        <f t="shared" si="148"/>
        <v>1.3222651453984673E-2</v>
      </c>
      <c r="AC515" s="21">
        <f t="shared" si="148"/>
        <v>1.0656714653252743E-2</v>
      </c>
      <c r="AD515" s="21">
        <f t="shared" si="148"/>
        <v>8.6391195592637141E-3</v>
      </c>
      <c r="AE515" s="21">
        <f t="shared" si="148"/>
        <v>6.6206586012675381E-3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0</v>
      </c>
      <c r="Q516" s="37">
        <f t="shared" si="146"/>
        <v>0</v>
      </c>
      <c r="R516" s="37">
        <f t="shared" si="146"/>
        <v>0</v>
      </c>
      <c r="S516" s="37">
        <f t="shared" si="146"/>
        <v>0</v>
      </c>
      <c r="T516" s="37">
        <f t="shared" si="146"/>
        <v>0</v>
      </c>
      <c r="U516" s="37">
        <f t="shared" si="146"/>
        <v>0</v>
      </c>
      <c r="V516" s="37">
        <f t="shared" si="146"/>
        <v>0</v>
      </c>
      <c r="W516" s="37">
        <f t="shared" si="146"/>
        <v>0</v>
      </c>
      <c r="X516" s="37">
        <f t="shared" si="146"/>
        <v>0</v>
      </c>
      <c r="Y516" s="37">
        <f t="shared" si="146"/>
        <v>0</v>
      </c>
      <c r="Z516" s="37">
        <f t="shared" si="146"/>
        <v>0</v>
      </c>
      <c r="AA516" s="37">
        <f t="shared" si="146"/>
        <v>0</v>
      </c>
      <c r="AB516" s="37">
        <f t="shared" si="146"/>
        <v>0</v>
      </c>
      <c r="AC516" s="37">
        <f t="shared" si="146"/>
        <v>0</v>
      </c>
      <c r="AD516" s="37">
        <f t="shared" si="146"/>
        <v>0</v>
      </c>
      <c r="AE516" s="37">
        <f t="shared" si="146"/>
        <v>0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1.8542992636609402E-2</v>
      </c>
      <c r="D518" s="37">
        <f t="shared" ref="D518:AE518" si="150">+D182</f>
        <v>1.8542992636609405E-2</v>
      </c>
      <c r="E518" s="37">
        <f t="shared" si="150"/>
        <v>1.8542992636609409E-2</v>
      </c>
      <c r="F518" s="37">
        <f t="shared" si="150"/>
        <v>1.8542992636609402E-2</v>
      </c>
      <c r="G518" s="37">
        <f t="shared" si="150"/>
        <v>1.8542992636609405E-2</v>
      </c>
      <c r="H518" s="37">
        <f t="shared" si="150"/>
        <v>1.8542992636609402E-2</v>
      </c>
      <c r="I518" s="37">
        <f t="shared" si="150"/>
        <v>1.8542992636609405E-2</v>
      </c>
      <c r="J518" s="37">
        <f t="shared" si="150"/>
        <v>1.8542992636609402E-2</v>
      </c>
      <c r="K518" s="37">
        <f t="shared" si="150"/>
        <v>1.8542992636609402E-2</v>
      </c>
      <c r="L518" s="37">
        <f t="shared" si="150"/>
        <v>1.8542992636609405E-2</v>
      </c>
      <c r="M518" s="37">
        <f t="shared" si="150"/>
        <v>1.8542992636609405E-2</v>
      </c>
      <c r="N518" s="37">
        <f t="shared" si="150"/>
        <v>1.8542992636609409E-2</v>
      </c>
      <c r="O518" s="37">
        <f t="shared" si="150"/>
        <v>1.8542992636609405E-2</v>
      </c>
      <c r="P518" s="37">
        <f t="shared" si="150"/>
        <v>1.8444363213192271E-2</v>
      </c>
      <c r="Q518" s="37">
        <f t="shared" si="150"/>
        <v>1.8351256965893313E-2</v>
      </c>
      <c r="R518" s="37">
        <f t="shared" si="150"/>
        <v>1.8267497767646072E-2</v>
      </c>
      <c r="S518" s="37">
        <f t="shared" si="150"/>
        <v>1.8186305762456886E-2</v>
      </c>
      <c r="T518" s="37">
        <f t="shared" si="150"/>
        <v>1.8109755201714078E-2</v>
      </c>
      <c r="U518" s="37">
        <f t="shared" si="150"/>
        <v>1.8030443080487877E-2</v>
      </c>
      <c r="V518" s="37">
        <f t="shared" si="150"/>
        <v>1.795750108729877E-2</v>
      </c>
      <c r="W518" s="37">
        <f t="shared" si="150"/>
        <v>1.7885950000524894E-2</v>
      </c>
      <c r="X518" s="37">
        <f t="shared" si="150"/>
        <v>1.7814553101745539E-2</v>
      </c>
      <c r="Y518" s="37">
        <f t="shared" si="150"/>
        <v>1.4799499440156582E-2</v>
      </c>
      <c r="Z518" s="37">
        <f t="shared" si="150"/>
        <v>1.181638525759519E-2</v>
      </c>
      <c r="AA518" s="37">
        <f t="shared" si="150"/>
        <v>1.2522297108024804E-2</v>
      </c>
      <c r="AB518" s="37">
        <f t="shared" si="150"/>
        <v>1.3222651453984673E-2</v>
      </c>
      <c r="AC518" s="37">
        <f t="shared" si="150"/>
        <v>1.0656714653252743E-2</v>
      </c>
      <c r="AD518" s="37">
        <f t="shared" si="150"/>
        <v>8.6391195592637141E-3</v>
      </c>
      <c r="AE518" s="37">
        <f t="shared" si="150"/>
        <v>6.6206586012675381E-3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788.11408548698523</v>
      </c>
      <c r="D524" s="28">
        <f t="shared" si="155"/>
        <v>788.49418628003889</v>
      </c>
      <c r="E524" s="28">
        <f t="shared" si="155"/>
        <v>804.67993523098312</v>
      </c>
      <c r="F524" s="28">
        <f t="shared" si="155"/>
        <v>822.65350310127599</v>
      </c>
      <c r="G524" s="28">
        <f t="shared" si="155"/>
        <v>831.82396960817118</v>
      </c>
      <c r="H524" s="28">
        <f t="shared" si="155"/>
        <v>845.40796195284372</v>
      </c>
      <c r="I524" s="28">
        <f t="shared" si="155"/>
        <v>862.00112718572348</v>
      </c>
      <c r="J524" s="28">
        <f t="shared" si="155"/>
        <v>865.17102874733007</v>
      </c>
      <c r="K524" s="28">
        <f t="shared" si="155"/>
        <v>860.98735887379121</v>
      </c>
      <c r="L524" s="28">
        <f t="shared" si="155"/>
        <v>843.08186838453696</v>
      </c>
      <c r="M524" s="28">
        <f t="shared" si="155"/>
        <v>817.9152535401297</v>
      </c>
      <c r="N524" s="28">
        <f t="shared" si="155"/>
        <v>792.23918124755289</v>
      </c>
      <c r="O524" s="28">
        <f t="shared" si="155"/>
        <v>788.29390015035779</v>
      </c>
      <c r="P524" s="28">
        <f t="shared" si="155"/>
        <v>755.87133407806232</v>
      </c>
      <c r="Q524" s="28">
        <f t="shared" si="155"/>
        <v>771.06696865515505</v>
      </c>
      <c r="R524" s="28">
        <f t="shared" si="155"/>
        <v>736.0546008615014</v>
      </c>
      <c r="S524" s="28">
        <f t="shared" si="155"/>
        <v>732.90233070887837</v>
      </c>
      <c r="T524" s="28">
        <f t="shared" si="155"/>
        <v>726.35572502368893</v>
      </c>
      <c r="U524" s="28">
        <f t="shared" si="155"/>
        <v>697.77825089889484</v>
      </c>
      <c r="V524" s="28">
        <f t="shared" si="155"/>
        <v>661.72580318044947</v>
      </c>
      <c r="W524" s="28">
        <f t="shared" si="155"/>
        <v>623.68878001563291</v>
      </c>
      <c r="X524" s="28">
        <f t="shared" si="155"/>
        <v>558.74126956116368</v>
      </c>
      <c r="Y524" s="28">
        <f t="shared" si="155"/>
        <v>585.73380676984925</v>
      </c>
      <c r="Z524" s="28">
        <f t="shared" si="155"/>
        <v>634.95056377127923</v>
      </c>
      <c r="AA524" s="28">
        <f t="shared" si="155"/>
        <v>631.71216861931316</v>
      </c>
      <c r="AB524" s="28">
        <f t="shared" si="155"/>
        <v>622.7897198373098</v>
      </c>
      <c r="AC524" s="28">
        <f t="shared" si="155"/>
        <v>586.50250909661077</v>
      </c>
      <c r="AD524" s="28">
        <f t="shared" si="155"/>
        <v>546.20465884111786</v>
      </c>
      <c r="AE524" s="28">
        <f t="shared" si="155"/>
        <v>506.3644261581357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310.73517368132394</v>
      </c>
      <c r="D525" s="21">
        <f t="shared" si="156"/>
        <v>313.28770037941757</v>
      </c>
      <c r="E525" s="21">
        <f t="shared" si="156"/>
        <v>315.46689706554679</v>
      </c>
      <c r="F525" s="21">
        <f t="shared" si="156"/>
        <v>317.86351107388646</v>
      </c>
      <c r="G525" s="21">
        <f t="shared" si="156"/>
        <v>320.47580711798304</v>
      </c>
      <c r="H525" s="21">
        <f t="shared" si="156"/>
        <v>323.02251308757582</v>
      </c>
      <c r="I525" s="21">
        <f t="shared" si="156"/>
        <v>325.38427862042806</v>
      </c>
      <c r="J525" s="21">
        <f t="shared" si="156"/>
        <v>327.37874906041145</v>
      </c>
      <c r="K525" s="21">
        <f t="shared" si="156"/>
        <v>321.62627930147272</v>
      </c>
      <c r="L525" s="21">
        <f t="shared" si="156"/>
        <v>315.52276604010672</v>
      </c>
      <c r="M525" s="21">
        <f t="shared" si="156"/>
        <v>308.98237880520287</v>
      </c>
      <c r="N525" s="21">
        <f t="shared" si="156"/>
        <v>304.682888242464</v>
      </c>
      <c r="O525" s="21">
        <f t="shared" si="156"/>
        <v>298.49279841836756</v>
      </c>
      <c r="P525" s="21">
        <f t="shared" si="156"/>
        <v>291.5437672850864</v>
      </c>
      <c r="Q525" s="21">
        <f t="shared" si="156"/>
        <v>285.5229544104684</v>
      </c>
      <c r="R525" s="21">
        <f t="shared" si="156"/>
        <v>279.44978516861011</v>
      </c>
      <c r="S525" s="21">
        <f t="shared" si="156"/>
        <v>273.46828624963086</v>
      </c>
      <c r="T525" s="21">
        <f t="shared" si="156"/>
        <v>266.65784800678938</v>
      </c>
      <c r="U525" s="21">
        <f t="shared" si="156"/>
        <v>241.01643529391379</v>
      </c>
      <c r="V525" s="21">
        <f t="shared" si="156"/>
        <v>214.90394278096724</v>
      </c>
      <c r="W525" s="21">
        <f t="shared" si="156"/>
        <v>189.59622106921734</v>
      </c>
      <c r="X525" s="21">
        <f t="shared" si="156"/>
        <v>163.57711210950879</v>
      </c>
      <c r="Y525" s="21">
        <f t="shared" si="156"/>
        <v>198.01503797705388</v>
      </c>
      <c r="Z525" s="21">
        <f t="shared" si="156"/>
        <v>231.03812049913756</v>
      </c>
      <c r="AA525" s="21">
        <f t="shared" si="156"/>
        <v>216.38509458098434</v>
      </c>
      <c r="AB525" s="21">
        <f t="shared" si="156"/>
        <v>202.08241012810177</v>
      </c>
      <c r="AC525" s="21">
        <f t="shared" si="156"/>
        <v>185.82944137016321</v>
      </c>
      <c r="AD525" s="21">
        <f t="shared" si="156"/>
        <v>169.37767678982701</v>
      </c>
      <c r="AE525" s="21">
        <f t="shared" si="156"/>
        <v>153.16597511794708</v>
      </c>
    </row>
    <row r="526" spans="1:31" x14ac:dyDescent="0.2">
      <c r="A526" s="9" t="s">
        <v>394</v>
      </c>
      <c r="B526" s="4" t="s">
        <v>395</v>
      </c>
      <c r="C526" s="35">
        <f>+C193</f>
        <v>267.60519753756125</v>
      </c>
      <c r="D526" s="35">
        <f t="shared" ref="D526:AE526" si="157">+D193</f>
        <v>270.39512381972992</v>
      </c>
      <c r="E526" s="35">
        <f t="shared" si="157"/>
        <v>272.89151803088868</v>
      </c>
      <c r="F526" s="35">
        <f t="shared" si="157"/>
        <v>275.62408415019678</v>
      </c>
      <c r="G526" s="35">
        <f t="shared" si="157"/>
        <v>278.42223094292962</v>
      </c>
      <c r="H526" s="35">
        <f t="shared" si="157"/>
        <v>281.40164959685336</v>
      </c>
      <c r="I526" s="35">
        <f t="shared" si="157"/>
        <v>283.90768816595352</v>
      </c>
      <c r="J526" s="35">
        <f t="shared" si="157"/>
        <v>286.05351156041149</v>
      </c>
      <c r="K526" s="35">
        <f t="shared" si="157"/>
        <v>280.88729214484664</v>
      </c>
      <c r="L526" s="35">
        <f t="shared" si="157"/>
        <v>275.27650290508228</v>
      </c>
      <c r="M526" s="35">
        <f t="shared" si="157"/>
        <v>269.79133034679933</v>
      </c>
      <c r="N526" s="35">
        <f t="shared" si="157"/>
        <v>265.13418280096636</v>
      </c>
      <c r="O526" s="35">
        <f t="shared" si="157"/>
        <v>259.54458508368424</v>
      </c>
      <c r="P526" s="35">
        <f t="shared" si="157"/>
        <v>253.8969805970741</v>
      </c>
      <c r="Q526" s="35">
        <f t="shared" si="157"/>
        <v>248.69024578448239</v>
      </c>
      <c r="R526" s="35">
        <f t="shared" si="157"/>
        <v>243.25451098368691</v>
      </c>
      <c r="S526" s="35">
        <f t="shared" si="157"/>
        <v>237.8552242147268</v>
      </c>
      <c r="T526" s="35">
        <f t="shared" si="157"/>
        <v>232.24143550678943</v>
      </c>
      <c r="U526" s="35">
        <f t="shared" si="157"/>
        <v>207.38220435993273</v>
      </c>
      <c r="V526" s="35">
        <f t="shared" si="157"/>
        <v>181.94621718603483</v>
      </c>
      <c r="W526" s="35">
        <f t="shared" si="157"/>
        <v>157.16204714222616</v>
      </c>
      <c r="X526" s="35">
        <f t="shared" si="157"/>
        <v>132.14496878549292</v>
      </c>
      <c r="Y526" s="35">
        <f t="shared" si="157"/>
        <v>167.23957696639562</v>
      </c>
      <c r="Z526" s="35">
        <f t="shared" si="157"/>
        <v>201.98459151774145</v>
      </c>
      <c r="AA526" s="35">
        <f t="shared" si="157"/>
        <v>189.7830618866976</v>
      </c>
      <c r="AB526" s="35">
        <f t="shared" si="157"/>
        <v>177.39566463174313</v>
      </c>
      <c r="AC526" s="35">
        <f t="shared" si="157"/>
        <v>163.01855433252845</v>
      </c>
      <c r="AD526" s="35">
        <f t="shared" si="157"/>
        <v>148.56833571983381</v>
      </c>
      <c r="AE526" s="35">
        <f t="shared" si="157"/>
        <v>134.1181171071392</v>
      </c>
    </row>
    <row r="527" spans="1:31" x14ac:dyDescent="0.2">
      <c r="A527" s="9" t="s">
        <v>410</v>
      </c>
      <c r="B527" s="4" t="s">
        <v>411</v>
      </c>
      <c r="C527" s="35">
        <f>+C201</f>
        <v>14.677683362169871</v>
      </c>
      <c r="D527" s="35">
        <f t="shared" ref="D527:AE527" si="158">+D201</f>
        <v>14.387710739002745</v>
      </c>
      <c r="E527" s="35">
        <f t="shared" si="158"/>
        <v>14.09773811583562</v>
      </c>
      <c r="F527" s="35">
        <f t="shared" si="158"/>
        <v>13.807765492668498</v>
      </c>
      <c r="G527" s="35">
        <f t="shared" si="158"/>
        <v>13.517792869501372</v>
      </c>
      <c r="H527" s="35">
        <f t="shared" si="158"/>
        <v>13.227820246334248</v>
      </c>
      <c r="I527" s="35">
        <f t="shared" si="158"/>
        <v>12.937847623167123</v>
      </c>
      <c r="J527" s="35">
        <f t="shared" si="158"/>
        <v>12.647875000000001</v>
      </c>
      <c r="K527" s="35">
        <f t="shared" si="158"/>
        <v>12.688312499999999</v>
      </c>
      <c r="L527" s="35">
        <f t="shared" si="158"/>
        <v>12.72875</v>
      </c>
      <c r="M527" s="35">
        <f t="shared" si="158"/>
        <v>12.769187499999997</v>
      </c>
      <c r="N527" s="35">
        <f t="shared" si="158"/>
        <v>12.809624999999999</v>
      </c>
      <c r="O527" s="35">
        <f t="shared" si="158"/>
        <v>12.8500625</v>
      </c>
      <c r="P527" s="35">
        <f t="shared" si="158"/>
        <v>12.890499999999999</v>
      </c>
      <c r="Q527" s="35">
        <f t="shared" si="158"/>
        <v>12.930937500000001</v>
      </c>
      <c r="R527" s="35">
        <f t="shared" si="158"/>
        <v>12.971374999999998</v>
      </c>
      <c r="S527" s="35">
        <f t="shared" si="158"/>
        <v>13.0118125</v>
      </c>
      <c r="T527" s="35">
        <f t="shared" si="158"/>
        <v>13.052249999999999</v>
      </c>
      <c r="U527" s="35">
        <f t="shared" si="158"/>
        <v>12.927472738733062</v>
      </c>
      <c r="V527" s="35">
        <f t="shared" si="158"/>
        <v>12.80269547746612</v>
      </c>
      <c r="W527" s="35">
        <f t="shared" si="158"/>
        <v>12.677918216199179</v>
      </c>
      <c r="X527" s="35">
        <f t="shared" si="158"/>
        <v>12.234684702962497</v>
      </c>
      <c r="Y527" s="35">
        <f t="shared" si="158"/>
        <v>11.791451189725812</v>
      </c>
      <c r="Z527" s="35">
        <f t="shared" si="158"/>
        <v>11.348217676489128</v>
      </c>
      <c r="AA527" s="35">
        <f t="shared" si="158"/>
        <v>10.214424292861644</v>
      </c>
      <c r="AB527" s="35">
        <f t="shared" si="158"/>
        <v>9.0806309092341628</v>
      </c>
      <c r="AC527" s="35">
        <f t="shared" si="158"/>
        <v>7.9704903580995898</v>
      </c>
      <c r="AD527" s="35">
        <f t="shared" si="158"/>
        <v>6.8603498069650177</v>
      </c>
      <c r="AE527" s="35">
        <f t="shared" si="158"/>
        <v>5.7502092558304438</v>
      </c>
    </row>
    <row r="528" spans="1:31" x14ac:dyDescent="0.2">
      <c r="A528" s="9" t="s">
        <v>412</v>
      </c>
      <c r="B528" s="4" t="s">
        <v>413</v>
      </c>
      <c r="C528" s="35">
        <f>+C202</f>
        <v>5.1532144441288992</v>
      </c>
      <c r="D528" s="35">
        <f t="shared" ref="D528:AE528" si="159">+D202</f>
        <v>5.3116451028587051</v>
      </c>
      <c r="E528" s="35">
        <f t="shared" si="159"/>
        <v>5.3902778206339406</v>
      </c>
      <c r="F528" s="35">
        <f t="shared" si="159"/>
        <v>5.4501559524703795</v>
      </c>
      <c r="G528" s="35">
        <f t="shared" si="159"/>
        <v>5.6601354466389724</v>
      </c>
      <c r="H528" s="35">
        <f t="shared" si="159"/>
        <v>5.6232530051127902</v>
      </c>
      <c r="I528" s="35">
        <f t="shared" si="159"/>
        <v>5.8748102116697245</v>
      </c>
      <c r="J528" s="35">
        <f t="shared" si="159"/>
        <v>6.1192875000000004</v>
      </c>
      <c r="K528" s="35">
        <f t="shared" si="159"/>
        <v>6.1041934066260994</v>
      </c>
      <c r="L528" s="35">
        <f t="shared" si="159"/>
        <v>6.1826256350244915</v>
      </c>
      <c r="M528" s="35">
        <f t="shared" si="159"/>
        <v>5.6985672084035484</v>
      </c>
      <c r="N528" s="35">
        <f t="shared" si="159"/>
        <v>6.6273804414976958</v>
      </c>
      <c r="O528" s="35">
        <f t="shared" si="159"/>
        <v>6.5980445846833513</v>
      </c>
      <c r="P528" s="35">
        <f t="shared" si="159"/>
        <v>5.867774188012354</v>
      </c>
      <c r="Q528" s="35">
        <f t="shared" si="159"/>
        <v>5.6248523759860145</v>
      </c>
      <c r="R528" s="35">
        <f t="shared" si="159"/>
        <v>5.558574184923188</v>
      </c>
      <c r="S528" s="35">
        <f t="shared" si="159"/>
        <v>5.5475182849040596</v>
      </c>
      <c r="T528" s="35">
        <f t="shared" si="159"/>
        <v>4.9220249999999997</v>
      </c>
      <c r="U528" s="35">
        <f t="shared" si="159"/>
        <v>4.6705573356739363</v>
      </c>
      <c r="V528" s="35">
        <f t="shared" si="159"/>
        <v>4.5247658983181811</v>
      </c>
      <c r="W528" s="35">
        <f t="shared" si="159"/>
        <v>4.5319281320698597</v>
      </c>
      <c r="X528" s="35">
        <f t="shared" si="159"/>
        <v>4.6957944967595884</v>
      </c>
      <c r="Y528" s="35">
        <f t="shared" si="159"/>
        <v>5.2050091510670331</v>
      </c>
      <c r="Z528" s="35">
        <f t="shared" si="159"/>
        <v>4.64897408946997</v>
      </c>
      <c r="AA528" s="35">
        <f t="shared" si="159"/>
        <v>4.303450617485244</v>
      </c>
      <c r="AB528" s="35">
        <f t="shared" si="159"/>
        <v>4.494136234681803</v>
      </c>
      <c r="AC528" s="35">
        <f t="shared" si="159"/>
        <v>4.4608772783636734</v>
      </c>
      <c r="AD528" s="35">
        <f t="shared" si="159"/>
        <v>4.3019308131278935</v>
      </c>
      <c r="AE528" s="35">
        <f t="shared" si="159"/>
        <v>4.3830472563483394</v>
      </c>
    </row>
    <row r="529" spans="1:31" x14ac:dyDescent="0.2">
      <c r="A529" s="9" t="s">
        <v>420</v>
      </c>
      <c r="B529" s="4" t="s">
        <v>421</v>
      </c>
      <c r="C529" s="35">
        <f>+C206</f>
        <v>23.299078337463932</v>
      </c>
      <c r="D529" s="35">
        <f t="shared" ref="D529:AE529" si="160">+D206</f>
        <v>23.193220717826225</v>
      </c>
      <c r="E529" s="35">
        <f t="shared" si="160"/>
        <v>23.087363098188519</v>
      </c>
      <c r="F529" s="35">
        <f t="shared" si="160"/>
        <v>22.981505478550815</v>
      </c>
      <c r="G529" s="35">
        <f t="shared" si="160"/>
        <v>22.875647858913112</v>
      </c>
      <c r="H529" s="35">
        <f t="shared" si="160"/>
        <v>22.769790239275409</v>
      </c>
      <c r="I529" s="35">
        <f t="shared" si="160"/>
        <v>22.663932619637702</v>
      </c>
      <c r="J529" s="35">
        <f t="shared" si="160"/>
        <v>22.558074999999999</v>
      </c>
      <c r="K529" s="35">
        <f t="shared" si="160"/>
        <v>21.946481249999994</v>
      </c>
      <c r="L529" s="35">
        <f t="shared" si="160"/>
        <v>21.334887500000001</v>
      </c>
      <c r="M529" s="35">
        <f t="shared" si="160"/>
        <v>20.72329375</v>
      </c>
      <c r="N529" s="35">
        <f t="shared" si="160"/>
        <v>20.111699999999995</v>
      </c>
      <c r="O529" s="35">
        <f t="shared" si="160"/>
        <v>19.500106250000002</v>
      </c>
      <c r="P529" s="35">
        <f t="shared" si="160"/>
        <v>18.888512499999997</v>
      </c>
      <c r="Q529" s="35">
        <f t="shared" si="160"/>
        <v>18.27691875</v>
      </c>
      <c r="R529" s="35">
        <f t="shared" si="160"/>
        <v>17.665324999999999</v>
      </c>
      <c r="S529" s="35">
        <f t="shared" si="160"/>
        <v>17.053731249999998</v>
      </c>
      <c r="T529" s="35">
        <f t="shared" si="160"/>
        <v>16.442137499999998</v>
      </c>
      <c r="U529" s="35">
        <f t="shared" si="160"/>
        <v>16.036200859574052</v>
      </c>
      <c r="V529" s="35">
        <f t="shared" si="160"/>
        <v>15.630264219148113</v>
      </c>
      <c r="W529" s="35">
        <f t="shared" si="160"/>
        <v>15.224327578722166</v>
      </c>
      <c r="X529" s="35">
        <f t="shared" si="160"/>
        <v>14.501664124293784</v>
      </c>
      <c r="Y529" s="35">
        <f t="shared" si="160"/>
        <v>13.779000669865404</v>
      </c>
      <c r="Z529" s="35">
        <f t="shared" si="160"/>
        <v>13.056337215437022</v>
      </c>
      <c r="AA529" s="35">
        <f t="shared" si="160"/>
        <v>12.084157783939846</v>
      </c>
      <c r="AB529" s="35">
        <f t="shared" si="160"/>
        <v>11.111978352442671</v>
      </c>
      <c r="AC529" s="35">
        <f t="shared" si="160"/>
        <v>10.379519401171487</v>
      </c>
      <c r="AD529" s="35">
        <f t="shared" si="160"/>
        <v>9.6470604499002981</v>
      </c>
      <c r="AE529" s="35">
        <f t="shared" si="160"/>
        <v>8.9146014986291124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80.954212125189628</v>
      </c>
      <c r="D530" s="21">
        <f t="shared" si="161"/>
        <v>83.100426025033912</v>
      </c>
      <c r="E530" s="21">
        <f t="shared" si="161"/>
        <v>84.08221037930079</v>
      </c>
      <c r="F530" s="21">
        <f t="shared" si="161"/>
        <v>84.878667937869011</v>
      </c>
      <c r="G530" s="21">
        <f t="shared" si="161"/>
        <v>87.631586643732462</v>
      </c>
      <c r="H530" s="21">
        <f t="shared" si="161"/>
        <v>87.558440604397219</v>
      </c>
      <c r="I530" s="21">
        <f t="shared" si="161"/>
        <v>90.832142320643058</v>
      </c>
      <c r="J530" s="21">
        <f t="shared" si="161"/>
        <v>94.004839655964076</v>
      </c>
      <c r="K530" s="21">
        <f t="shared" si="161"/>
        <v>93.345506439690766</v>
      </c>
      <c r="L530" s="21">
        <f t="shared" si="161"/>
        <v>93.811552391792759</v>
      </c>
      <c r="M530" s="21">
        <f t="shared" si="161"/>
        <v>87.196902621539678</v>
      </c>
      <c r="N530" s="21">
        <f t="shared" si="161"/>
        <v>67.039436404942819</v>
      </c>
      <c r="O530" s="21">
        <f t="shared" si="161"/>
        <v>66.213104429112349</v>
      </c>
      <c r="P530" s="21">
        <f t="shared" si="161"/>
        <v>59.961583301926254</v>
      </c>
      <c r="Q530" s="21">
        <f t="shared" si="161"/>
        <v>64.808476135411155</v>
      </c>
      <c r="R530" s="21">
        <f t="shared" si="161"/>
        <v>65.058537538777415</v>
      </c>
      <c r="S530" s="21">
        <f t="shared" si="161"/>
        <v>64.046284512036905</v>
      </c>
      <c r="T530" s="21">
        <f t="shared" si="161"/>
        <v>60.319077231441319</v>
      </c>
      <c r="U530" s="21">
        <f t="shared" si="161"/>
        <v>56.858137893264143</v>
      </c>
      <c r="V530" s="21">
        <f t="shared" si="161"/>
        <v>54.335192385451066</v>
      </c>
      <c r="W530" s="21">
        <f t="shared" si="161"/>
        <v>53.501762203831497</v>
      </c>
      <c r="X530" s="21">
        <f t="shared" si="161"/>
        <v>54.046196788740623</v>
      </c>
      <c r="Y530" s="21">
        <f t="shared" si="161"/>
        <v>60.718583295354158</v>
      </c>
      <c r="Z530" s="21">
        <f t="shared" si="161"/>
        <v>56.958985411988266</v>
      </c>
      <c r="AA530" s="21">
        <f t="shared" si="161"/>
        <v>53.008655777958673</v>
      </c>
      <c r="AB530" s="21">
        <f t="shared" si="161"/>
        <v>54.258499322998553</v>
      </c>
      <c r="AC530" s="21">
        <f t="shared" si="161"/>
        <v>53.478655723154773</v>
      </c>
      <c r="AD530" s="21">
        <f t="shared" si="161"/>
        <v>51.415928924225177</v>
      </c>
      <c r="AE530" s="21">
        <f t="shared" si="161"/>
        <v>51.706864088202245</v>
      </c>
    </row>
    <row r="531" spans="1:31" x14ac:dyDescent="0.2">
      <c r="A531" s="9" t="s">
        <v>441</v>
      </c>
      <c r="B531" s="4" t="s">
        <v>395</v>
      </c>
      <c r="C531" s="35">
        <f>+C217</f>
        <v>12.594575251837608</v>
      </c>
      <c r="D531" s="35">
        <f t="shared" ref="D531:AE531" si="162">+D217</f>
        <v>12.73694742880248</v>
      </c>
      <c r="E531" s="35">
        <f t="shared" si="162"/>
        <v>12.830472694544355</v>
      </c>
      <c r="F531" s="35">
        <f t="shared" si="162"/>
        <v>12.960995411803811</v>
      </c>
      <c r="G531" s="35">
        <f t="shared" si="162"/>
        <v>13.100821071418983</v>
      </c>
      <c r="H531" s="35">
        <f t="shared" si="162"/>
        <v>13.268586345889556</v>
      </c>
      <c r="I531" s="35">
        <f t="shared" si="162"/>
        <v>13.358639104706622</v>
      </c>
      <c r="J531" s="35">
        <f t="shared" si="162"/>
        <v>13.3894584178706</v>
      </c>
      <c r="K531" s="35">
        <f t="shared" si="162"/>
        <v>12.923081541470687</v>
      </c>
      <c r="L531" s="35">
        <f t="shared" si="162"/>
        <v>12.388424752196171</v>
      </c>
      <c r="M531" s="35">
        <f t="shared" si="162"/>
        <v>11.877262015062467</v>
      </c>
      <c r="N531" s="35">
        <f t="shared" si="162"/>
        <v>11.502150486045334</v>
      </c>
      <c r="O531" s="35">
        <f t="shared" si="162"/>
        <v>10.980716013841056</v>
      </c>
      <c r="P531" s="35">
        <f t="shared" si="162"/>
        <v>10.453356928928345</v>
      </c>
      <c r="Q531" s="35">
        <f t="shared" si="162"/>
        <v>9.9998228101594648</v>
      </c>
      <c r="R531" s="35">
        <f t="shared" si="162"/>
        <v>9.5129730300644848</v>
      </c>
      <c r="S531" s="35">
        <f t="shared" si="162"/>
        <v>9.0352563749478243</v>
      </c>
      <c r="T531" s="35">
        <f t="shared" si="162"/>
        <v>8.5267040853600147</v>
      </c>
      <c r="U531" s="35">
        <f t="shared" si="162"/>
        <v>7.5808372099857326</v>
      </c>
      <c r="V531" s="35">
        <f t="shared" si="162"/>
        <v>6.5433958032999886</v>
      </c>
      <c r="W531" s="35">
        <f t="shared" si="162"/>
        <v>5.6097463945934134</v>
      </c>
      <c r="X531" s="35">
        <f t="shared" si="162"/>
        <v>4.6394385778241398</v>
      </c>
      <c r="Y531" s="35">
        <f t="shared" si="162"/>
        <v>6.2774167996803172</v>
      </c>
      <c r="Z531" s="35">
        <f t="shared" si="162"/>
        <v>7.8861345065473962</v>
      </c>
      <c r="AA531" s="35">
        <f t="shared" si="162"/>
        <v>7.3642257902198258</v>
      </c>
      <c r="AB531" s="35">
        <f t="shared" si="162"/>
        <v>6.8012026440275672</v>
      </c>
      <c r="AC531" s="35">
        <f t="shared" si="162"/>
        <v>6.3773172129015769</v>
      </c>
      <c r="AD531" s="35">
        <f t="shared" si="162"/>
        <v>5.9611377305640669</v>
      </c>
      <c r="AE531" s="35">
        <f t="shared" si="162"/>
        <v>5.5449582482265578</v>
      </c>
    </row>
    <row r="532" spans="1:31" x14ac:dyDescent="0.2">
      <c r="A532" s="9" t="s">
        <v>449</v>
      </c>
      <c r="B532" s="4" t="s">
        <v>411</v>
      </c>
      <c r="C532" s="35">
        <f>+C225</f>
        <v>0.44033050086509606</v>
      </c>
      <c r="D532" s="35">
        <f t="shared" ref="D532:AE532" si="163">+D225</f>
        <v>0.43163132217008238</v>
      </c>
      <c r="E532" s="35">
        <f t="shared" si="163"/>
        <v>0.42293214347506863</v>
      </c>
      <c r="F532" s="35">
        <f t="shared" si="163"/>
        <v>0.41423296478005484</v>
      </c>
      <c r="G532" s="35">
        <f t="shared" si="163"/>
        <v>0.4055337860850412</v>
      </c>
      <c r="H532" s="35">
        <f t="shared" si="163"/>
        <v>0.39683460739002741</v>
      </c>
      <c r="I532" s="35">
        <f t="shared" si="163"/>
        <v>0.38813542869501366</v>
      </c>
      <c r="J532" s="35">
        <f t="shared" si="163"/>
        <v>0.37943624999999997</v>
      </c>
      <c r="K532" s="35">
        <f t="shared" si="163"/>
        <v>0.38064937499999996</v>
      </c>
      <c r="L532" s="35">
        <f t="shared" si="163"/>
        <v>0.38186249999999999</v>
      </c>
      <c r="M532" s="35">
        <f t="shared" si="163"/>
        <v>0.38307562499999998</v>
      </c>
      <c r="N532" s="35">
        <f t="shared" si="163"/>
        <v>0.38428874999999996</v>
      </c>
      <c r="O532" s="35">
        <f t="shared" si="163"/>
        <v>0.38550187499999994</v>
      </c>
      <c r="P532" s="35">
        <f t="shared" si="163"/>
        <v>0.38671499999999992</v>
      </c>
      <c r="Q532" s="35">
        <f t="shared" si="163"/>
        <v>0.38792812500000001</v>
      </c>
      <c r="R532" s="35">
        <f t="shared" si="163"/>
        <v>0.38914124999999994</v>
      </c>
      <c r="S532" s="35">
        <f t="shared" si="163"/>
        <v>0.39035437499999998</v>
      </c>
      <c r="T532" s="35">
        <f t="shared" si="163"/>
        <v>0.39156749999999996</v>
      </c>
      <c r="U532" s="35">
        <f t="shared" si="163"/>
        <v>0.38782418216199177</v>
      </c>
      <c r="V532" s="35">
        <f t="shared" si="163"/>
        <v>0.38408086432398358</v>
      </c>
      <c r="W532" s="35">
        <f t="shared" si="163"/>
        <v>0.3803375464859754</v>
      </c>
      <c r="X532" s="35">
        <f t="shared" si="163"/>
        <v>0.36704054108887485</v>
      </c>
      <c r="Y532" s="35">
        <f t="shared" si="163"/>
        <v>0.35374353569177436</v>
      </c>
      <c r="Z532" s="35">
        <f t="shared" si="163"/>
        <v>0.34044653029467387</v>
      </c>
      <c r="AA532" s="35">
        <f t="shared" si="163"/>
        <v>0.30643272878584937</v>
      </c>
      <c r="AB532" s="35">
        <f t="shared" si="163"/>
        <v>0.27241892727702488</v>
      </c>
      <c r="AC532" s="35">
        <f t="shared" si="163"/>
        <v>0.23911471074298768</v>
      </c>
      <c r="AD532" s="35">
        <f t="shared" si="163"/>
        <v>0.20581049420895053</v>
      </c>
      <c r="AE532" s="35">
        <f t="shared" si="163"/>
        <v>0.17250627767491333</v>
      </c>
    </row>
    <row r="533" spans="1:31" x14ac:dyDescent="0.2">
      <c r="A533" s="9" t="s">
        <v>450</v>
      </c>
      <c r="B533" s="4" t="s">
        <v>413</v>
      </c>
      <c r="C533" s="35">
        <f>+C226</f>
        <v>63.517442210847932</v>
      </c>
      <c r="D533" s="35">
        <f t="shared" ref="D533:AE533" si="164">+D226</f>
        <v>65.447193470177965</v>
      </c>
      <c r="E533" s="35">
        <f t="shared" si="164"/>
        <v>66.24536832906081</v>
      </c>
      <c r="F533" s="35">
        <f t="shared" si="164"/>
        <v>66.913362587419243</v>
      </c>
      <c r="G533" s="35">
        <f t="shared" si="164"/>
        <v>69.473348256009245</v>
      </c>
      <c r="H533" s="35">
        <f t="shared" si="164"/>
        <v>68.821883242766148</v>
      </c>
      <c r="I533" s="35">
        <f t="shared" si="164"/>
        <v>71.84856641895162</v>
      </c>
      <c r="J533" s="35">
        <f t="shared" si="164"/>
        <v>74.791206931448443</v>
      </c>
      <c r="K533" s="35">
        <f t="shared" si="164"/>
        <v>74.567441031671706</v>
      </c>
      <c r="L533" s="35">
        <f t="shared" si="164"/>
        <v>75.468985794823425</v>
      </c>
      <c r="M533" s="35">
        <f t="shared" si="164"/>
        <v>69.560266639070107</v>
      </c>
      <c r="N533" s="35">
        <f t="shared" si="164"/>
        <v>47.918361229694618</v>
      </c>
      <c r="O533" s="35">
        <f t="shared" si="164"/>
        <v>47.706252358592195</v>
      </c>
      <c r="P533" s="35">
        <f t="shared" si="164"/>
        <v>42.426132864633402</v>
      </c>
      <c r="Q533" s="35">
        <f t="shared" si="164"/>
        <v>48.008748345162921</v>
      </c>
      <c r="R533" s="35">
        <f t="shared" si="164"/>
        <v>48.868472244881403</v>
      </c>
      <c r="S533" s="35">
        <f t="shared" si="164"/>
        <v>48.387947976792631</v>
      </c>
      <c r="T533" s="35">
        <f t="shared" si="164"/>
        <v>45.533056918512059</v>
      </c>
      <c r="U533" s="35">
        <f t="shared" si="164"/>
        <v>43.206760023855104</v>
      </c>
      <c r="V533" s="35">
        <f t="shared" si="164"/>
        <v>41.858061101084225</v>
      </c>
      <c r="W533" s="35">
        <f t="shared" si="164"/>
        <v>42.019756407577937</v>
      </c>
      <c r="X533" s="35">
        <f t="shared" si="164"/>
        <v>43.539115172102939</v>
      </c>
      <c r="Y533" s="35">
        <f t="shared" si="164"/>
        <v>48.260521847057255</v>
      </c>
      <c r="Z533" s="35">
        <f t="shared" si="164"/>
        <v>43.104999261197101</v>
      </c>
      <c r="AA533" s="35">
        <f t="shared" si="164"/>
        <v>39.948397966184437</v>
      </c>
      <c r="AB533" s="35">
        <f t="shared" si="164"/>
        <v>41.767665487748914</v>
      </c>
      <c r="AC533" s="35">
        <f t="shared" si="164"/>
        <v>41.507355758796862</v>
      </c>
      <c r="AD533" s="35">
        <f t="shared" si="164"/>
        <v>40.028398354802803</v>
      </c>
      <c r="AE533" s="35">
        <f t="shared" si="164"/>
        <v>40.783166723565103</v>
      </c>
    </row>
    <row r="534" spans="1:31" x14ac:dyDescent="0.2">
      <c r="A534" s="9" t="s">
        <v>454</v>
      </c>
      <c r="B534" s="4" t="s">
        <v>421</v>
      </c>
      <c r="C534" s="35">
        <f>+C230</f>
        <v>2.3017777551866612</v>
      </c>
      <c r="D534" s="35">
        <f t="shared" ref="D534:AE534" si="165">+D230</f>
        <v>2.3099826197907398</v>
      </c>
      <c r="E534" s="35">
        <f t="shared" si="165"/>
        <v>2.3181874843948189</v>
      </c>
      <c r="F534" s="35">
        <f t="shared" si="165"/>
        <v>2.3263923489988976</v>
      </c>
      <c r="G534" s="35">
        <f t="shared" si="165"/>
        <v>2.3345972136029767</v>
      </c>
      <c r="H534" s="35">
        <f t="shared" si="165"/>
        <v>2.3428020782070558</v>
      </c>
      <c r="I534" s="35">
        <f t="shared" si="165"/>
        <v>2.3510069428111349</v>
      </c>
      <c r="J534" s="35">
        <f t="shared" si="165"/>
        <v>2.359211807415214</v>
      </c>
      <c r="K534" s="35">
        <f t="shared" si="165"/>
        <v>2.3192133105666213</v>
      </c>
      <c r="L534" s="35">
        <f t="shared" si="165"/>
        <v>2.2792148137180286</v>
      </c>
      <c r="M534" s="35">
        <f t="shared" si="165"/>
        <v>2.2392163168694355</v>
      </c>
      <c r="N534" s="35">
        <f t="shared" si="165"/>
        <v>2.1992178200208423</v>
      </c>
      <c r="O534" s="35">
        <f t="shared" si="165"/>
        <v>2.1592193231722496</v>
      </c>
      <c r="P534" s="35">
        <f t="shared" si="165"/>
        <v>2.1192208263236569</v>
      </c>
      <c r="Q534" s="35">
        <f t="shared" si="165"/>
        <v>2.0792223294750642</v>
      </c>
      <c r="R534" s="35">
        <f t="shared" si="165"/>
        <v>2.0392238326264716</v>
      </c>
      <c r="S534" s="35">
        <f t="shared" si="165"/>
        <v>1.9992253357778782</v>
      </c>
      <c r="T534" s="35">
        <f t="shared" si="165"/>
        <v>1.9592268389292855</v>
      </c>
      <c r="U534" s="35">
        <f t="shared" si="165"/>
        <v>1.9260345150562106</v>
      </c>
      <c r="V534" s="35">
        <f t="shared" si="165"/>
        <v>1.8928421911831361</v>
      </c>
      <c r="W534" s="35">
        <f t="shared" si="165"/>
        <v>1.8596498673100612</v>
      </c>
      <c r="X534" s="35">
        <f t="shared" si="165"/>
        <v>1.8156888317609032</v>
      </c>
      <c r="Y534" s="35">
        <f t="shared" si="165"/>
        <v>1.7717277962117453</v>
      </c>
      <c r="Z534" s="35">
        <f t="shared" si="165"/>
        <v>1.7277667606625877</v>
      </c>
      <c r="AA534" s="35">
        <f t="shared" si="165"/>
        <v>1.675322181893091</v>
      </c>
      <c r="AB534" s="35">
        <f t="shared" si="165"/>
        <v>1.6228776031235941</v>
      </c>
      <c r="AC534" s="35">
        <f t="shared" si="165"/>
        <v>1.5785835206817811</v>
      </c>
      <c r="AD534" s="35">
        <f t="shared" si="165"/>
        <v>1.5342894382399679</v>
      </c>
      <c r="AE534" s="35">
        <f t="shared" si="165"/>
        <v>1.4899953557981547</v>
      </c>
    </row>
    <row r="535" spans="1:31" x14ac:dyDescent="0.2">
      <c r="A535" s="9" t="s">
        <v>464</v>
      </c>
      <c r="B535" s="4" t="s">
        <v>465</v>
      </c>
      <c r="C535" s="35">
        <f>+C240</f>
        <v>2.1000864064523315</v>
      </c>
      <c r="D535" s="35">
        <f t="shared" ref="D535:AE535" si="166">+D240</f>
        <v>2.174671184092642</v>
      </c>
      <c r="E535" s="35">
        <f t="shared" si="166"/>
        <v>2.2652497278257533</v>
      </c>
      <c r="F535" s="35">
        <f t="shared" si="166"/>
        <v>2.2636846248670164</v>
      </c>
      <c r="G535" s="35">
        <f t="shared" si="166"/>
        <v>2.3172863166162143</v>
      </c>
      <c r="H535" s="35">
        <f t="shared" si="166"/>
        <v>2.7283343301444338</v>
      </c>
      <c r="I535" s="35">
        <f t="shared" si="166"/>
        <v>2.8857944254786614</v>
      </c>
      <c r="J535" s="35">
        <f t="shared" si="166"/>
        <v>3.0855262492298099</v>
      </c>
      <c r="K535" s="35">
        <f t="shared" si="166"/>
        <v>3.1551211809817543</v>
      </c>
      <c r="L535" s="35">
        <f t="shared" si="166"/>
        <v>3.293064531055133</v>
      </c>
      <c r="M535" s="35">
        <f t="shared" si="166"/>
        <v>3.1370820255376817</v>
      </c>
      <c r="N535" s="35">
        <f t="shared" si="166"/>
        <v>5.0354181191820215</v>
      </c>
      <c r="O535" s="35">
        <f t="shared" si="166"/>
        <v>4.9814148585068452</v>
      </c>
      <c r="P535" s="35">
        <f t="shared" si="166"/>
        <v>4.5761576820408481</v>
      </c>
      <c r="Q535" s="35">
        <f t="shared" si="166"/>
        <v>4.3327545256137077</v>
      </c>
      <c r="R535" s="35">
        <f t="shared" si="166"/>
        <v>4.2487271812050693</v>
      </c>
      <c r="S535" s="35">
        <f t="shared" si="166"/>
        <v>4.233500449518572</v>
      </c>
      <c r="T535" s="35">
        <f t="shared" si="166"/>
        <v>3.9085218886399611</v>
      </c>
      <c r="U535" s="35">
        <f t="shared" si="166"/>
        <v>3.7566819622051097</v>
      </c>
      <c r="V535" s="35">
        <f t="shared" si="166"/>
        <v>3.6568124255597363</v>
      </c>
      <c r="W535" s="35">
        <f t="shared" si="166"/>
        <v>3.6322719878641063</v>
      </c>
      <c r="X535" s="35">
        <f t="shared" si="166"/>
        <v>3.6849136659637685</v>
      </c>
      <c r="Y535" s="35">
        <f t="shared" si="166"/>
        <v>4.0551733167130664</v>
      </c>
      <c r="Z535" s="35">
        <f t="shared" si="166"/>
        <v>3.8996383532865035</v>
      </c>
      <c r="AA535" s="35">
        <f t="shared" si="166"/>
        <v>3.7142771108754635</v>
      </c>
      <c r="AB535" s="35">
        <f t="shared" si="166"/>
        <v>3.7943346608214541</v>
      </c>
      <c r="AC535" s="35">
        <f t="shared" si="166"/>
        <v>3.7762845200315684</v>
      </c>
      <c r="AD535" s="35">
        <f t="shared" si="166"/>
        <v>3.6862929064093928</v>
      </c>
      <c r="AE535" s="35">
        <f t="shared" si="166"/>
        <v>3.7162374829375171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32.592624999999998</v>
      </c>
      <c r="D536" s="21">
        <f t="shared" si="167"/>
        <v>29.318250000000003</v>
      </c>
      <c r="E536" s="21">
        <f t="shared" si="167"/>
        <v>29.267875</v>
      </c>
      <c r="F536" s="21">
        <f t="shared" si="167"/>
        <v>30.728749999999998</v>
      </c>
      <c r="G536" s="21">
        <f t="shared" si="167"/>
        <v>29.217500000000001</v>
      </c>
      <c r="H536" s="21">
        <f t="shared" si="167"/>
        <v>28.804425000000002</v>
      </c>
      <c r="I536" s="21">
        <f t="shared" si="167"/>
        <v>27.973237499999996</v>
      </c>
      <c r="J536" s="21">
        <f t="shared" si="167"/>
        <v>18.187893750000001</v>
      </c>
      <c r="K536" s="21">
        <f t="shared" si="167"/>
        <v>28.401425000000003</v>
      </c>
      <c r="L536" s="21">
        <f t="shared" si="167"/>
        <v>15.475200000000001</v>
      </c>
      <c r="M536" s="21">
        <f t="shared" si="167"/>
        <v>21.8980125</v>
      </c>
      <c r="N536" s="21">
        <f t="shared" si="167"/>
        <v>22.46725</v>
      </c>
      <c r="O536" s="21">
        <f t="shared" si="167"/>
        <v>21.862750000000002</v>
      </c>
      <c r="P536" s="21">
        <f t="shared" si="167"/>
        <v>22.971</v>
      </c>
      <c r="Q536" s="21">
        <f t="shared" si="167"/>
        <v>19.142500000000002</v>
      </c>
      <c r="R536" s="21">
        <f t="shared" si="167"/>
        <v>19.092124999999999</v>
      </c>
      <c r="S536" s="21">
        <f t="shared" si="167"/>
        <v>23.071749999999998</v>
      </c>
      <c r="T536" s="21">
        <f t="shared" si="167"/>
        <v>20.936353749999999</v>
      </c>
      <c r="U536" s="21">
        <f t="shared" si="167"/>
        <v>19.898125</v>
      </c>
      <c r="V536" s="21">
        <f t="shared" si="167"/>
        <v>23.6158</v>
      </c>
      <c r="W536" s="21">
        <f t="shared" si="167"/>
        <v>20.2457125</v>
      </c>
      <c r="X536" s="21">
        <f t="shared" si="167"/>
        <v>21.202837499999998</v>
      </c>
      <c r="Y536" s="21">
        <f t="shared" si="167"/>
        <v>20.3867625</v>
      </c>
      <c r="Z536" s="21">
        <f t="shared" si="167"/>
        <v>20.6084125</v>
      </c>
      <c r="AA536" s="21">
        <f t="shared" si="167"/>
        <v>25.162312499999999</v>
      </c>
      <c r="AB536" s="21">
        <f t="shared" si="167"/>
        <v>20.517737499999999</v>
      </c>
      <c r="AC536" s="21">
        <f t="shared" si="167"/>
        <v>21.197800000000001</v>
      </c>
      <c r="AD536" s="21">
        <f t="shared" si="167"/>
        <v>17.842825000000001</v>
      </c>
      <c r="AE536" s="21">
        <f t="shared" si="167"/>
        <v>8.2463875000000009</v>
      </c>
    </row>
    <row r="537" spans="1:31" x14ac:dyDescent="0.2">
      <c r="A537" s="9" t="s">
        <v>479</v>
      </c>
      <c r="B537" s="4" t="s">
        <v>480</v>
      </c>
      <c r="C537" s="35">
        <f>+C253</f>
        <v>32.592624999999998</v>
      </c>
      <c r="D537" s="35">
        <f t="shared" ref="D537:AE537" si="168">+D253</f>
        <v>29.318250000000003</v>
      </c>
      <c r="E537" s="35">
        <f t="shared" si="168"/>
        <v>29.267875</v>
      </c>
      <c r="F537" s="35">
        <f t="shared" si="168"/>
        <v>30.728749999999998</v>
      </c>
      <c r="G537" s="35">
        <f t="shared" si="168"/>
        <v>29.217500000000001</v>
      </c>
      <c r="H537" s="35">
        <f t="shared" si="168"/>
        <v>28.804425000000002</v>
      </c>
      <c r="I537" s="35">
        <f t="shared" si="168"/>
        <v>27.973237499999996</v>
      </c>
      <c r="J537" s="35">
        <f t="shared" si="168"/>
        <v>18.187893750000001</v>
      </c>
      <c r="K537" s="35">
        <f t="shared" si="168"/>
        <v>28.401425000000003</v>
      </c>
      <c r="L537" s="35">
        <f t="shared" si="168"/>
        <v>15.475200000000001</v>
      </c>
      <c r="M537" s="35">
        <f t="shared" si="168"/>
        <v>21.8980125</v>
      </c>
      <c r="N537" s="35">
        <f t="shared" si="168"/>
        <v>22.46725</v>
      </c>
      <c r="O537" s="35">
        <f t="shared" si="168"/>
        <v>21.862750000000002</v>
      </c>
      <c r="P537" s="35">
        <f t="shared" si="168"/>
        <v>22.971</v>
      </c>
      <c r="Q537" s="35">
        <f t="shared" si="168"/>
        <v>19.142500000000002</v>
      </c>
      <c r="R537" s="35">
        <f t="shared" si="168"/>
        <v>19.092124999999999</v>
      </c>
      <c r="S537" s="35">
        <f t="shared" si="168"/>
        <v>23.071749999999998</v>
      </c>
      <c r="T537" s="35">
        <f t="shared" si="168"/>
        <v>20.936353749999999</v>
      </c>
      <c r="U537" s="35">
        <f t="shared" si="168"/>
        <v>19.898125</v>
      </c>
      <c r="V537" s="35">
        <f t="shared" si="168"/>
        <v>23.6158</v>
      </c>
      <c r="W537" s="35">
        <f t="shared" si="168"/>
        <v>20.2457125</v>
      </c>
      <c r="X537" s="35">
        <f t="shared" si="168"/>
        <v>21.202837499999998</v>
      </c>
      <c r="Y537" s="35">
        <f t="shared" si="168"/>
        <v>20.3867625</v>
      </c>
      <c r="Z537" s="35">
        <f t="shared" si="168"/>
        <v>20.6084125</v>
      </c>
      <c r="AA537" s="35">
        <f t="shared" si="168"/>
        <v>25.162312499999999</v>
      </c>
      <c r="AB537" s="35">
        <f t="shared" si="168"/>
        <v>20.517737499999999</v>
      </c>
      <c r="AC537" s="35">
        <f t="shared" si="168"/>
        <v>21.197800000000001</v>
      </c>
      <c r="AD537" s="35">
        <f t="shared" si="168"/>
        <v>17.842825000000001</v>
      </c>
      <c r="AE537" s="35">
        <f t="shared" si="168"/>
        <v>8.2463875000000009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337.55343696156024</v>
      </c>
      <c r="D541" s="21">
        <f t="shared" si="172"/>
        <v>336.20419492870678</v>
      </c>
      <c r="E541" s="21">
        <f t="shared" si="172"/>
        <v>349.04759628770825</v>
      </c>
      <c r="F541" s="21">
        <f t="shared" si="172"/>
        <v>362.97702296253328</v>
      </c>
      <c r="G541" s="21">
        <f t="shared" si="172"/>
        <v>369.53882935966442</v>
      </c>
      <c r="H541" s="21">
        <f t="shared" si="172"/>
        <v>379.58165587727228</v>
      </c>
      <c r="I541" s="21">
        <f t="shared" si="172"/>
        <v>389.99596304263423</v>
      </c>
      <c r="J541" s="21">
        <f t="shared" si="172"/>
        <v>400.00241927417056</v>
      </c>
      <c r="K541" s="21">
        <f t="shared" si="172"/>
        <v>390.607644746662</v>
      </c>
      <c r="L541" s="21">
        <f t="shared" si="172"/>
        <v>390.24242299436588</v>
      </c>
      <c r="M541" s="21">
        <f t="shared" si="172"/>
        <v>368.49201973079971</v>
      </c>
      <c r="N541" s="21">
        <f t="shared" si="172"/>
        <v>368.46242276182505</v>
      </c>
      <c r="O541" s="21">
        <f t="shared" si="172"/>
        <v>369.51685866530693</v>
      </c>
      <c r="P541" s="21">
        <f t="shared" si="172"/>
        <v>347.00165036896453</v>
      </c>
      <c r="Q541" s="21">
        <f t="shared" si="172"/>
        <v>366.55470229078003</v>
      </c>
      <c r="R541" s="21">
        <f t="shared" si="172"/>
        <v>342.74304172595544</v>
      </c>
      <c r="S541" s="21">
        <f t="shared" si="172"/>
        <v>342.45864215099238</v>
      </c>
      <c r="T541" s="21">
        <f t="shared" si="172"/>
        <v>350.53524822336209</v>
      </c>
      <c r="U541" s="21">
        <f t="shared" si="172"/>
        <v>349.19398434015</v>
      </c>
      <c r="V541" s="21">
        <f t="shared" si="172"/>
        <v>341.21544308592945</v>
      </c>
      <c r="W541" s="21">
        <f t="shared" si="172"/>
        <v>326.59678644396826</v>
      </c>
      <c r="X541" s="21">
        <f t="shared" si="172"/>
        <v>286.47374451749022</v>
      </c>
      <c r="Y541" s="21">
        <f t="shared" si="172"/>
        <v>274.17655952787385</v>
      </c>
      <c r="Z541" s="21">
        <f t="shared" si="172"/>
        <v>290.9207341759124</v>
      </c>
      <c r="AA541" s="21">
        <f t="shared" si="172"/>
        <v>302.98613845140699</v>
      </c>
      <c r="AB541" s="21">
        <f t="shared" si="172"/>
        <v>307.23820058346695</v>
      </c>
      <c r="AC541" s="21">
        <f t="shared" si="172"/>
        <v>295.17268558934563</v>
      </c>
      <c r="AD541" s="21">
        <f t="shared" si="172"/>
        <v>278.70299603078587</v>
      </c>
      <c r="AE541" s="21">
        <f t="shared" si="172"/>
        <v>264.03508391958394</v>
      </c>
    </row>
    <row r="542" spans="1:31" x14ac:dyDescent="0.2">
      <c r="A542" s="9" t="s">
        <v>488</v>
      </c>
      <c r="B542" s="4" t="s">
        <v>489</v>
      </c>
      <c r="C542" s="35">
        <f>+C258</f>
        <v>266.26051839293029</v>
      </c>
      <c r="D542" s="35">
        <f t="shared" ref="D542:AE542" si="173">+D258</f>
        <v>265.39793962560105</v>
      </c>
      <c r="E542" s="35">
        <f t="shared" si="173"/>
        <v>275.49522985639322</v>
      </c>
      <c r="F542" s="35">
        <f t="shared" si="173"/>
        <v>286.39518473750479</v>
      </c>
      <c r="G542" s="35">
        <f t="shared" si="173"/>
        <v>291.81419580845119</v>
      </c>
      <c r="H542" s="35">
        <f t="shared" si="173"/>
        <v>299.37148328286867</v>
      </c>
      <c r="I542" s="35">
        <f t="shared" si="173"/>
        <v>307.64341705360312</v>
      </c>
      <c r="J542" s="35">
        <f t="shared" si="173"/>
        <v>315.92880137504017</v>
      </c>
      <c r="K542" s="35">
        <f t="shared" si="173"/>
        <v>308.4402048693637</v>
      </c>
      <c r="L542" s="35">
        <f t="shared" si="173"/>
        <v>307.58401785878141</v>
      </c>
      <c r="M542" s="35">
        <f t="shared" si="173"/>
        <v>290.79695003013819</v>
      </c>
      <c r="N542" s="35">
        <f t="shared" si="173"/>
        <v>289.6948606561283</v>
      </c>
      <c r="O542" s="35">
        <f t="shared" si="173"/>
        <v>290.07230434651058</v>
      </c>
      <c r="P542" s="35">
        <f t="shared" si="173"/>
        <v>272.79684358404933</v>
      </c>
      <c r="Q542" s="35">
        <f t="shared" si="173"/>
        <v>287.28942326803946</v>
      </c>
      <c r="R542" s="35">
        <f t="shared" si="173"/>
        <v>268.94904148296541</v>
      </c>
      <c r="S542" s="35">
        <f t="shared" si="173"/>
        <v>268.25916522289651</v>
      </c>
      <c r="T542" s="35">
        <f t="shared" si="173"/>
        <v>273.96951349673577</v>
      </c>
      <c r="U542" s="35">
        <f t="shared" si="173"/>
        <v>272.02900776558096</v>
      </c>
      <c r="V542" s="35">
        <f t="shared" si="173"/>
        <v>265.04933682989224</v>
      </c>
      <c r="W542" s="35">
        <f t="shared" si="173"/>
        <v>253.11209851429831</v>
      </c>
      <c r="X542" s="35">
        <f t="shared" si="173"/>
        <v>222.12108366069037</v>
      </c>
      <c r="Y542" s="35">
        <f t="shared" si="173"/>
        <v>213.64373445109112</v>
      </c>
      <c r="Z542" s="35">
        <f t="shared" si="173"/>
        <v>227.38132424195533</v>
      </c>
      <c r="AA542" s="35">
        <f t="shared" si="173"/>
        <v>237.04195779829033</v>
      </c>
      <c r="AB542" s="35">
        <f t="shared" si="173"/>
        <v>240.63486522238608</v>
      </c>
      <c r="AC542" s="35">
        <f t="shared" si="173"/>
        <v>230.54338161540318</v>
      </c>
      <c r="AD542" s="35">
        <f t="shared" si="173"/>
        <v>216.88797822398487</v>
      </c>
      <c r="AE542" s="35">
        <f t="shared" si="173"/>
        <v>204.65596979120204</v>
      </c>
    </row>
    <row r="543" spans="1:31" x14ac:dyDescent="0.2">
      <c r="A543" s="9" t="s">
        <v>509</v>
      </c>
      <c r="B543" s="4" t="s">
        <v>510</v>
      </c>
      <c r="C543" s="35">
        <f>+C269</f>
        <v>71.292918568629943</v>
      </c>
      <c r="D543" s="35">
        <f t="shared" ref="D543:AE543" si="174">+D269</f>
        <v>70.806255303105729</v>
      </c>
      <c r="E543" s="35">
        <f t="shared" si="174"/>
        <v>73.552366431315022</v>
      </c>
      <c r="F543" s="35">
        <f t="shared" si="174"/>
        <v>76.581838225028505</v>
      </c>
      <c r="G543" s="35">
        <f t="shared" si="174"/>
        <v>77.72463355121323</v>
      </c>
      <c r="H543" s="35">
        <f t="shared" si="174"/>
        <v>80.210172594403616</v>
      </c>
      <c r="I543" s="35">
        <f t="shared" si="174"/>
        <v>82.352545989031142</v>
      </c>
      <c r="J543" s="35">
        <f t="shared" si="174"/>
        <v>84.073617899130412</v>
      </c>
      <c r="K543" s="35">
        <f t="shared" si="174"/>
        <v>82.167439877298335</v>
      </c>
      <c r="L543" s="35">
        <f t="shared" si="174"/>
        <v>82.658405135584474</v>
      </c>
      <c r="M543" s="35">
        <f t="shared" si="174"/>
        <v>77.695069700661548</v>
      </c>
      <c r="N543" s="35">
        <f t="shared" si="174"/>
        <v>78.767562105696754</v>
      </c>
      <c r="O543" s="35">
        <f t="shared" si="174"/>
        <v>79.444554318796349</v>
      </c>
      <c r="P543" s="35">
        <f t="shared" si="174"/>
        <v>74.204806784915206</v>
      </c>
      <c r="Q543" s="35">
        <f t="shared" si="174"/>
        <v>79.265279022740543</v>
      </c>
      <c r="R543" s="35">
        <f t="shared" si="174"/>
        <v>73.794000242990052</v>
      </c>
      <c r="S543" s="35">
        <f t="shared" si="174"/>
        <v>74.199476928095862</v>
      </c>
      <c r="T543" s="35">
        <f t="shared" si="174"/>
        <v>76.565734726626317</v>
      </c>
      <c r="U543" s="35">
        <f t="shared" si="174"/>
        <v>77.164976574569067</v>
      </c>
      <c r="V543" s="35">
        <f t="shared" si="174"/>
        <v>76.166106256037224</v>
      </c>
      <c r="W543" s="35">
        <f t="shared" si="174"/>
        <v>73.484687929669946</v>
      </c>
      <c r="X543" s="35">
        <f t="shared" si="174"/>
        <v>64.352660856799872</v>
      </c>
      <c r="Y543" s="35">
        <f t="shared" si="174"/>
        <v>60.532825076782714</v>
      </c>
      <c r="Z543" s="35">
        <f t="shared" si="174"/>
        <v>63.53940993395706</v>
      </c>
      <c r="AA543" s="35">
        <f t="shared" si="174"/>
        <v>65.944180653116632</v>
      </c>
      <c r="AB543" s="35">
        <f t="shared" si="174"/>
        <v>66.60333536108088</v>
      </c>
      <c r="AC543" s="35">
        <f t="shared" si="174"/>
        <v>64.629303973942442</v>
      </c>
      <c r="AD543" s="35">
        <f t="shared" si="174"/>
        <v>61.815017806800974</v>
      </c>
      <c r="AE543" s="35">
        <f t="shared" si="174"/>
        <v>59.379114128381914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12.804981272366026</v>
      </c>
      <c r="D545" s="21">
        <f t="shared" si="176"/>
        <v>11.354137310015126</v>
      </c>
      <c r="E545" s="21">
        <f t="shared" si="176"/>
        <v>10.278578238251635</v>
      </c>
      <c r="F545" s="21">
        <f t="shared" si="176"/>
        <v>9.6056267442107881</v>
      </c>
      <c r="G545" s="21">
        <f t="shared" si="176"/>
        <v>9.2248708670625916</v>
      </c>
      <c r="H545" s="21">
        <f t="shared" si="176"/>
        <v>8.8661921080500772</v>
      </c>
      <c r="I545" s="21">
        <f t="shared" si="176"/>
        <v>4.5735605612597112</v>
      </c>
      <c r="J545" s="21">
        <f t="shared" si="176"/>
        <v>9.2950816313183342</v>
      </c>
      <c r="K545" s="21">
        <f t="shared" si="176"/>
        <v>8.5176862646870113</v>
      </c>
      <c r="L545" s="21">
        <f t="shared" si="176"/>
        <v>6.7787683154114324</v>
      </c>
      <c r="M545" s="21">
        <f t="shared" si="176"/>
        <v>7.7070374026537607</v>
      </c>
      <c r="N545" s="21">
        <f t="shared" si="176"/>
        <v>8.2490205069317817</v>
      </c>
      <c r="O545" s="21">
        <f t="shared" si="176"/>
        <v>8.124697476694239</v>
      </c>
      <c r="P545" s="21">
        <f t="shared" si="176"/>
        <v>7.6079058850630563</v>
      </c>
      <c r="Q545" s="21">
        <f t="shared" si="176"/>
        <v>7.6174082816897259</v>
      </c>
      <c r="R545" s="21">
        <f t="shared" si="176"/>
        <v>6.6698286767900496</v>
      </c>
      <c r="S545" s="21">
        <f t="shared" si="176"/>
        <v>5.501534567505983</v>
      </c>
      <c r="T545" s="21">
        <f t="shared" si="176"/>
        <v>3.8173225251534495</v>
      </c>
      <c r="U545" s="21">
        <f t="shared" si="176"/>
        <v>4.0584938607408949</v>
      </c>
      <c r="V545" s="21">
        <f t="shared" si="176"/>
        <v>4.1381021347149067</v>
      </c>
      <c r="W545" s="21">
        <f t="shared" si="176"/>
        <v>4.3063012123654953</v>
      </c>
      <c r="X545" s="21">
        <f t="shared" si="176"/>
        <v>4.2629046267620607</v>
      </c>
      <c r="Y545" s="21">
        <f t="shared" si="176"/>
        <v>3.3820047231338095</v>
      </c>
      <c r="Z545" s="21">
        <f t="shared" si="176"/>
        <v>4.1752864517775432</v>
      </c>
      <c r="AA545" s="21">
        <f t="shared" si="176"/>
        <v>4.3958402814042916</v>
      </c>
      <c r="AB545" s="21">
        <f t="shared" si="176"/>
        <v>4.8962767359758033</v>
      </c>
      <c r="AC545" s="21">
        <f t="shared" si="176"/>
        <v>2.9641148533962589</v>
      </c>
      <c r="AD545" s="21">
        <f t="shared" si="176"/>
        <v>0.67746448610313881</v>
      </c>
      <c r="AE545" s="21">
        <f t="shared" si="176"/>
        <v>0.66700389719760012</v>
      </c>
    </row>
    <row r="546" spans="1:31" x14ac:dyDescent="0.2">
      <c r="A546" s="9" t="s">
        <v>534</v>
      </c>
      <c r="B546" s="4" t="s">
        <v>798</v>
      </c>
      <c r="C546" s="37">
        <f>+C288</f>
        <v>9.4982380979468246</v>
      </c>
      <c r="D546" s="37">
        <f t="shared" ref="D546:AE546" si="177">+D288</f>
        <v>8.205695846594125</v>
      </c>
      <c r="E546" s="37">
        <f t="shared" si="177"/>
        <v>7.2888133465901941</v>
      </c>
      <c r="F546" s="37">
        <f t="shared" si="177"/>
        <v>6.7749132850702676</v>
      </c>
      <c r="G546" s="37">
        <f t="shared" si="177"/>
        <v>6.5535109208395514</v>
      </c>
      <c r="H546" s="37">
        <f t="shared" si="177"/>
        <v>6.353964853031477</v>
      </c>
      <c r="I546" s="37">
        <f t="shared" si="177"/>
        <v>2.2209305930885117</v>
      </c>
      <c r="J546" s="37">
        <f t="shared" si="177"/>
        <v>7.1005997528630953</v>
      </c>
      <c r="K546" s="37">
        <f t="shared" si="177"/>
        <v>6.468271386041252</v>
      </c>
      <c r="L546" s="37">
        <f t="shared" si="177"/>
        <v>4.8716019390147522</v>
      </c>
      <c r="M546" s="37">
        <f t="shared" si="177"/>
        <v>5.8950757941601601</v>
      </c>
      <c r="N546" s="37">
        <f t="shared" si="177"/>
        <v>6.5665150442668025</v>
      </c>
      <c r="O546" s="37">
        <f t="shared" si="177"/>
        <v>6.5679254948286392</v>
      </c>
      <c r="P546" s="37">
        <f t="shared" si="177"/>
        <v>6.1618080447282368</v>
      </c>
      <c r="Q546" s="37">
        <f t="shared" si="177"/>
        <v>6.2919925316964465</v>
      </c>
      <c r="R546" s="37">
        <f t="shared" si="177"/>
        <v>5.4730000587407499</v>
      </c>
      <c r="S546" s="37">
        <f t="shared" si="177"/>
        <v>4.439130887080224</v>
      </c>
      <c r="T546" s="37">
        <f t="shared" si="177"/>
        <v>2.8727985045377897</v>
      </c>
      <c r="U546" s="37">
        <f t="shared" si="177"/>
        <v>3.7292450682562546</v>
      </c>
      <c r="V546" s="37">
        <f t="shared" si="177"/>
        <v>3.8473057429863666</v>
      </c>
      <c r="W546" s="37">
        <f t="shared" si="177"/>
        <v>3.9369585670240954</v>
      </c>
      <c r="X546" s="37">
        <f t="shared" si="177"/>
        <v>3.8675406550466609</v>
      </c>
      <c r="Y546" s="37">
        <f t="shared" si="177"/>
        <v>2.9655932337434097</v>
      </c>
      <c r="Z546" s="37">
        <f t="shared" si="177"/>
        <v>3.7289436218502434</v>
      </c>
      <c r="AA546" s="37">
        <f t="shared" si="177"/>
        <v>3.9103673074308913</v>
      </c>
      <c r="AB546" s="37">
        <f t="shared" si="177"/>
        <v>4.2309765841487028</v>
      </c>
      <c r="AC546" s="37">
        <f t="shared" si="177"/>
        <v>2.3593341335850586</v>
      </c>
      <c r="AD546" s="37">
        <f t="shared" si="177"/>
        <v>4.1572177598738783E-2</v>
      </c>
      <c r="AE546" s="37">
        <f t="shared" si="177"/>
        <v>0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3.3067431744192013</v>
      </c>
      <c r="D547" s="37">
        <f t="shared" si="178"/>
        <v>3.1484414634210021</v>
      </c>
      <c r="E547" s="37">
        <f t="shared" si="178"/>
        <v>2.9897648916614408</v>
      </c>
      <c r="F547" s="37">
        <f t="shared" si="178"/>
        <v>2.8307134591405205</v>
      </c>
      <c r="G547" s="37">
        <f t="shared" si="178"/>
        <v>2.6713599462230402</v>
      </c>
      <c r="H547" s="37">
        <f t="shared" si="178"/>
        <v>2.5122272550185998</v>
      </c>
      <c r="I547" s="37">
        <f t="shared" si="178"/>
        <v>2.3526299681711995</v>
      </c>
      <c r="J547" s="37">
        <f t="shared" si="178"/>
        <v>2.1944818784552389</v>
      </c>
      <c r="K547" s="37">
        <f t="shared" si="178"/>
        <v>2.0494148786457598</v>
      </c>
      <c r="L547" s="37">
        <f t="shared" si="178"/>
        <v>1.90716637639668</v>
      </c>
      <c r="M547" s="37">
        <f t="shared" si="178"/>
        <v>1.8119616084936001</v>
      </c>
      <c r="N547" s="37">
        <f t="shared" si="178"/>
        <v>1.68250546266498</v>
      </c>
      <c r="O547" s="37">
        <f t="shared" si="178"/>
        <v>1.5567719818655998</v>
      </c>
      <c r="P547" s="37">
        <f t="shared" si="178"/>
        <v>1.4460978403348199</v>
      </c>
      <c r="Q547" s="37">
        <f t="shared" si="178"/>
        <v>1.3254157499932795</v>
      </c>
      <c r="R547" s="37">
        <f t="shared" si="178"/>
        <v>1.1968286180492997</v>
      </c>
      <c r="S547" s="37">
        <f t="shared" si="178"/>
        <v>1.0624036804257595</v>
      </c>
      <c r="T547" s="37">
        <f t="shared" si="178"/>
        <v>0.94452402061565999</v>
      </c>
      <c r="U547" s="37">
        <f t="shared" si="178"/>
        <v>0.32924879248463995</v>
      </c>
      <c r="V547" s="37">
        <f t="shared" si="178"/>
        <v>0.29079639172853999</v>
      </c>
      <c r="W547" s="37">
        <f t="shared" si="178"/>
        <v>0.36934264534140004</v>
      </c>
      <c r="X547" s="37">
        <f t="shared" si="178"/>
        <v>0.39536397171540005</v>
      </c>
      <c r="Y547" s="37">
        <f t="shared" si="178"/>
        <v>0.41641148939040001</v>
      </c>
      <c r="Z547" s="37">
        <f t="shared" si="178"/>
        <v>0.44634282992730007</v>
      </c>
      <c r="AA547" s="37">
        <f t="shared" si="178"/>
        <v>0.48547297397340006</v>
      </c>
      <c r="AB547" s="37">
        <f t="shared" si="178"/>
        <v>0.66530015182710012</v>
      </c>
      <c r="AC547" s="37">
        <f t="shared" si="178"/>
        <v>0.60478071981120007</v>
      </c>
      <c r="AD547" s="37">
        <f t="shared" si="178"/>
        <v>0.63589230850440004</v>
      </c>
      <c r="AE547" s="37">
        <f t="shared" si="178"/>
        <v>0.66700389719760012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13.473656446545437</v>
      </c>
      <c r="D552" s="35">
        <f t="shared" ref="D552:AE552" si="183">+D294</f>
        <v>15.229477636865502</v>
      </c>
      <c r="E552" s="35">
        <f t="shared" si="183"/>
        <v>16.536778260175709</v>
      </c>
      <c r="F552" s="35">
        <f t="shared" si="183"/>
        <v>16.599924382776447</v>
      </c>
      <c r="G552" s="35">
        <f t="shared" si="183"/>
        <v>15.735375619728682</v>
      </c>
      <c r="H552" s="35">
        <f t="shared" si="183"/>
        <v>17.574735275548353</v>
      </c>
      <c r="I552" s="35">
        <f t="shared" si="183"/>
        <v>23.241945140758492</v>
      </c>
      <c r="J552" s="35">
        <f t="shared" si="183"/>
        <v>16.302045375465649</v>
      </c>
      <c r="K552" s="35">
        <f t="shared" si="183"/>
        <v>18.488817121278764</v>
      </c>
      <c r="L552" s="35">
        <f t="shared" si="183"/>
        <v>21.251158642860254</v>
      </c>
      <c r="M552" s="35">
        <f t="shared" si="183"/>
        <v>23.638902479933719</v>
      </c>
      <c r="N552" s="35">
        <f t="shared" si="183"/>
        <v>21.338163331389325</v>
      </c>
      <c r="O552" s="35">
        <f t="shared" si="183"/>
        <v>24.083691160876668</v>
      </c>
      <c r="P552" s="35">
        <f t="shared" si="183"/>
        <v>26.785427237022049</v>
      </c>
      <c r="Q552" s="35">
        <f t="shared" si="183"/>
        <v>27.420927536805682</v>
      </c>
      <c r="R552" s="35">
        <f t="shared" si="183"/>
        <v>23.041282751368406</v>
      </c>
      <c r="S552" s="35">
        <f t="shared" si="183"/>
        <v>24.35583322871231</v>
      </c>
      <c r="T552" s="35">
        <f t="shared" si="183"/>
        <v>24.089875286942618</v>
      </c>
      <c r="U552" s="35">
        <f t="shared" si="183"/>
        <v>26.75307451082594</v>
      </c>
      <c r="V552" s="35">
        <f t="shared" si="183"/>
        <v>23.517322793386796</v>
      </c>
      <c r="W552" s="35">
        <f t="shared" si="183"/>
        <v>29.441996586250323</v>
      </c>
      <c r="X552" s="35">
        <f t="shared" si="183"/>
        <v>29.178474018661998</v>
      </c>
      <c r="Y552" s="35">
        <f t="shared" si="183"/>
        <v>29.054858746433595</v>
      </c>
      <c r="Z552" s="35">
        <f t="shared" si="183"/>
        <v>31.249024732463422</v>
      </c>
      <c r="AA552" s="35">
        <f t="shared" si="183"/>
        <v>29.774127027558791</v>
      </c>
      <c r="AB552" s="35">
        <f t="shared" si="183"/>
        <v>33.796595566766648</v>
      </c>
      <c r="AC552" s="35">
        <f t="shared" si="183"/>
        <v>27.859811560550781</v>
      </c>
      <c r="AD552" s="35">
        <f t="shared" si="183"/>
        <v>28.187767610176643</v>
      </c>
      <c r="AE552" s="35">
        <f t="shared" si="183"/>
        <v>28.543111635204802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-2823.438298338373</v>
      </c>
      <c r="D555" s="28">
        <f t="shared" ref="D555:AE555" si="186">+D556+D559+D562+D565+D568++D571+D574+D575</f>
        <v>-2386.8771309625326</v>
      </c>
      <c r="E555" s="28">
        <f t="shared" si="186"/>
        <v>-2099.2873195724123</v>
      </c>
      <c r="F555" s="28">
        <f t="shared" si="186"/>
        <v>-2329.2563802317418</v>
      </c>
      <c r="G555" s="28">
        <f t="shared" si="186"/>
        <v>-2141.4892465542976</v>
      </c>
      <c r="H555" s="28">
        <f t="shared" si="186"/>
        <v>-1930.4874388820895</v>
      </c>
      <c r="I555" s="28">
        <f t="shared" si="186"/>
        <v>-2513.2798715425565</v>
      </c>
      <c r="J555" s="28">
        <f t="shared" si="186"/>
        <v>-1762.4793225925764</v>
      </c>
      <c r="K555" s="28">
        <f t="shared" si="186"/>
        <v>-2802.2668934236335</v>
      </c>
      <c r="L555" s="28">
        <f t="shared" si="186"/>
        <v>-1951.7431648331153</v>
      </c>
      <c r="M555" s="28">
        <f t="shared" si="186"/>
        <v>-2804.3484663691188</v>
      </c>
      <c r="N555" s="28">
        <f t="shared" si="186"/>
        <v>-2528.0231959117859</v>
      </c>
      <c r="O555" s="28">
        <f t="shared" si="186"/>
        <v>-2603.873411105993</v>
      </c>
      <c r="P555" s="28">
        <f t="shared" si="186"/>
        <v>-2033.8214605197788</v>
      </c>
      <c r="Q555" s="28">
        <f t="shared" si="186"/>
        <v>-1613.5128147940495</v>
      </c>
      <c r="R555" s="28">
        <f t="shared" si="186"/>
        <v>-1102.2633307025517</v>
      </c>
      <c r="S555" s="28">
        <f t="shared" si="186"/>
        <v>-1412.1531087439371</v>
      </c>
      <c r="T555" s="28">
        <f t="shared" si="186"/>
        <v>2386.6747645764617</v>
      </c>
      <c r="U555" s="28">
        <f t="shared" si="186"/>
        <v>116.60931844321294</v>
      </c>
      <c r="V555" s="28">
        <f t="shared" si="186"/>
        <v>-1117.8756465676347</v>
      </c>
      <c r="W555" s="28">
        <f t="shared" si="186"/>
        <v>-42.651482418307978</v>
      </c>
      <c r="X555" s="28">
        <f t="shared" si="186"/>
        <v>-1964.3736569725843</v>
      </c>
      <c r="Y555" s="28">
        <f t="shared" si="186"/>
        <v>-851.43872494626282</v>
      </c>
      <c r="Z555" s="28">
        <f t="shared" si="186"/>
        <v>-1904.5441800023461</v>
      </c>
      <c r="AA555" s="28">
        <f t="shared" si="186"/>
        <v>-2378.9961489594452</v>
      </c>
      <c r="AB555" s="28">
        <f t="shared" si="186"/>
        <v>-1404.6381145331302</v>
      </c>
      <c r="AC555" s="28">
        <f t="shared" si="186"/>
        <v>-2413.8811335415462</v>
      </c>
      <c r="AD555" s="28">
        <f t="shared" si="186"/>
        <v>2051.7450955555169</v>
      </c>
      <c r="AE555" s="28">
        <f t="shared" si="186"/>
        <v>-1537.6988616781214</v>
      </c>
    </row>
    <row r="556" spans="1:31" x14ac:dyDescent="0.2">
      <c r="A556" s="9" t="s">
        <v>549</v>
      </c>
      <c r="B556" s="4" t="s">
        <v>550</v>
      </c>
      <c r="C556" s="21">
        <f>+C557+C558</f>
        <v>-2312.948720342848</v>
      </c>
      <c r="D556" s="21">
        <f t="shared" ref="D556:AE556" si="187">+D557+D558</f>
        <v>-2040.5654608988148</v>
      </c>
      <c r="E556" s="21">
        <f t="shared" si="187"/>
        <v>-1771.6477963756793</v>
      </c>
      <c r="F556" s="21">
        <f t="shared" si="187"/>
        <v>-2013.9151700371249</v>
      </c>
      <c r="G556" s="21">
        <f t="shared" si="187"/>
        <v>-1737.168030175827</v>
      </c>
      <c r="H556" s="21">
        <f t="shared" si="187"/>
        <v>-1395.1990433318083</v>
      </c>
      <c r="I556" s="21">
        <f t="shared" si="187"/>
        <v>-2018.9249717774669</v>
      </c>
      <c r="J556" s="21">
        <f t="shared" si="187"/>
        <v>-1213.4616257448852</v>
      </c>
      <c r="K556" s="21">
        <f t="shared" si="187"/>
        <v>-2368.2971561470931</v>
      </c>
      <c r="L556" s="21">
        <f t="shared" si="187"/>
        <v>-1338.2173597911749</v>
      </c>
      <c r="M556" s="21">
        <f t="shared" si="187"/>
        <v>-2185.6848699415104</v>
      </c>
      <c r="N556" s="21">
        <f t="shared" si="187"/>
        <v>-1843.3184302552238</v>
      </c>
      <c r="O556" s="21">
        <f t="shared" si="187"/>
        <v>-1681.3927412660842</v>
      </c>
      <c r="P556" s="21">
        <f t="shared" si="187"/>
        <v>-979.88955318425428</v>
      </c>
      <c r="Q556" s="21">
        <f t="shared" si="187"/>
        <v>-727.21774477037593</v>
      </c>
      <c r="R556" s="21">
        <f t="shared" si="187"/>
        <v>-55.807044940969263</v>
      </c>
      <c r="S556" s="21">
        <f t="shared" si="187"/>
        <v>-204.62004582745294</v>
      </c>
      <c r="T556" s="21">
        <f t="shared" si="187"/>
        <v>3455.6804859389581</v>
      </c>
      <c r="U556" s="21">
        <f t="shared" si="187"/>
        <v>1159.9921597057969</v>
      </c>
      <c r="V556" s="21">
        <f t="shared" si="187"/>
        <v>-421.30423385839413</v>
      </c>
      <c r="W556" s="21">
        <f t="shared" si="187"/>
        <v>814.05122155028721</v>
      </c>
      <c r="X556" s="21">
        <f t="shared" si="187"/>
        <v>-1013.0340450549802</v>
      </c>
      <c r="Y556" s="21">
        <f t="shared" si="187"/>
        <v>-30.579551247022209</v>
      </c>
      <c r="Z556" s="21">
        <f t="shared" si="187"/>
        <v>-1046.7855769914966</v>
      </c>
      <c r="AA556" s="21">
        <f t="shared" si="187"/>
        <v>-1448.5035098928433</v>
      </c>
      <c r="AB556" s="21">
        <f t="shared" si="187"/>
        <v>-394.95604112938895</v>
      </c>
      <c r="AC556" s="21">
        <f t="shared" si="187"/>
        <v>-1365.1071599010916</v>
      </c>
      <c r="AD556" s="21">
        <f t="shared" si="187"/>
        <v>3026.7467032867539</v>
      </c>
      <c r="AE556" s="21">
        <f t="shared" si="187"/>
        <v>-544.6448847981535</v>
      </c>
    </row>
    <row r="557" spans="1:31" x14ac:dyDescent="0.2">
      <c r="A557" s="9" t="s">
        <v>551</v>
      </c>
      <c r="B557" s="4" t="s">
        <v>552</v>
      </c>
      <c r="C557" s="35">
        <f>+C299</f>
        <v>1946.8497149351958</v>
      </c>
      <c r="D557" s="35">
        <f t="shared" ref="D557:AE557" si="188">+D299</f>
        <v>2399.2896095563497</v>
      </c>
      <c r="E557" s="35">
        <f t="shared" si="188"/>
        <v>2816.8552054851548</v>
      </c>
      <c r="F557" s="35">
        <f t="shared" si="188"/>
        <v>2691.7403794306892</v>
      </c>
      <c r="G557" s="35">
        <f t="shared" si="188"/>
        <v>2801.6146837472998</v>
      </c>
      <c r="H557" s="35">
        <f t="shared" si="188"/>
        <v>3095.5898842517768</v>
      </c>
      <c r="I557" s="35">
        <f t="shared" si="188"/>
        <v>2044.0090341865921</v>
      </c>
      <c r="J557" s="35">
        <f t="shared" si="188"/>
        <v>2326.3375294892467</v>
      </c>
      <c r="K557" s="35">
        <f t="shared" si="188"/>
        <v>896.2996736280777</v>
      </c>
      <c r="L557" s="35">
        <f t="shared" si="188"/>
        <v>1736.8278941680458</v>
      </c>
      <c r="M557" s="35">
        <f t="shared" si="188"/>
        <v>510.60586287537774</v>
      </c>
      <c r="N557" s="35">
        <f t="shared" si="188"/>
        <v>718.1190124912066</v>
      </c>
      <c r="O557" s="35">
        <f t="shared" si="188"/>
        <v>1520.7492417803037</v>
      </c>
      <c r="P557" s="35">
        <f t="shared" si="188"/>
        <v>1198.0515662728828</v>
      </c>
      <c r="Q557" s="35">
        <f t="shared" si="188"/>
        <v>565.12034640605475</v>
      </c>
      <c r="R557" s="35">
        <f t="shared" si="188"/>
        <v>1594.6905675731546</v>
      </c>
      <c r="S557" s="35">
        <f t="shared" si="188"/>
        <v>2024.9444930101768</v>
      </c>
      <c r="T557" s="35">
        <f t="shared" si="188"/>
        <v>6018.2165921248989</v>
      </c>
      <c r="U557" s="35">
        <f t="shared" si="188"/>
        <v>3570.9044440272237</v>
      </c>
      <c r="V557" s="35">
        <f t="shared" si="188"/>
        <v>2196.79139302453</v>
      </c>
      <c r="W557" s="35">
        <f t="shared" si="188"/>
        <v>3304.440475232444</v>
      </c>
      <c r="X557" s="35">
        <f t="shared" si="188"/>
        <v>1523.3589614366106</v>
      </c>
      <c r="Y557" s="35">
        <f t="shared" si="188"/>
        <v>2284.5405826377123</v>
      </c>
      <c r="Z557" s="35">
        <f t="shared" si="188"/>
        <v>1404.1653825157643</v>
      </c>
      <c r="AA557" s="35">
        <f t="shared" si="188"/>
        <v>1124.6508288039568</v>
      </c>
      <c r="AB557" s="35">
        <f t="shared" si="188"/>
        <v>1981.685128643511</v>
      </c>
      <c r="AC557" s="35">
        <f t="shared" si="188"/>
        <v>1278.4656147963742</v>
      </c>
      <c r="AD557" s="35">
        <f t="shared" si="188"/>
        <v>5651.5297705804833</v>
      </c>
      <c r="AE557" s="35">
        <f t="shared" si="188"/>
        <v>1928.2654248182646</v>
      </c>
    </row>
    <row r="558" spans="1:31" x14ac:dyDescent="0.2">
      <c r="A558" s="9" t="s">
        <v>636</v>
      </c>
      <c r="B558" s="4" t="s">
        <v>637</v>
      </c>
      <c r="C558" s="35">
        <f>+C367</f>
        <v>-4259.7984352780441</v>
      </c>
      <c r="D558" s="35">
        <f t="shared" ref="D558:AE558" si="189">+D367</f>
        <v>-4439.8550704551644</v>
      </c>
      <c r="E558" s="35">
        <f t="shared" si="189"/>
        <v>-4588.503001860834</v>
      </c>
      <c r="F558" s="35">
        <f t="shared" si="189"/>
        <v>-4705.6555494678141</v>
      </c>
      <c r="G558" s="35">
        <f t="shared" si="189"/>
        <v>-4538.7827139231267</v>
      </c>
      <c r="H558" s="35">
        <f t="shared" si="189"/>
        <v>-4490.7889275835851</v>
      </c>
      <c r="I558" s="35">
        <f t="shared" si="189"/>
        <v>-4062.934005964059</v>
      </c>
      <c r="J558" s="35">
        <f t="shared" si="189"/>
        <v>-3539.7991552341318</v>
      </c>
      <c r="K558" s="35">
        <f t="shared" si="189"/>
        <v>-3264.5968297751706</v>
      </c>
      <c r="L558" s="35">
        <f t="shared" si="189"/>
        <v>-3075.0452539592206</v>
      </c>
      <c r="M558" s="35">
        <f t="shared" si="189"/>
        <v>-2696.2907328168881</v>
      </c>
      <c r="N558" s="35">
        <f t="shared" si="189"/>
        <v>-2561.4374427464304</v>
      </c>
      <c r="O558" s="35">
        <f t="shared" si="189"/>
        <v>-3202.1419830463878</v>
      </c>
      <c r="P558" s="35">
        <f t="shared" si="189"/>
        <v>-2177.9411194571371</v>
      </c>
      <c r="Q558" s="35">
        <f t="shared" si="189"/>
        <v>-1292.3380911764307</v>
      </c>
      <c r="R558" s="35">
        <f t="shared" si="189"/>
        <v>-1650.4976125141238</v>
      </c>
      <c r="S558" s="35">
        <f t="shared" si="189"/>
        <v>-2229.5645388376297</v>
      </c>
      <c r="T558" s="35">
        <f t="shared" si="189"/>
        <v>-2562.5361061859408</v>
      </c>
      <c r="U558" s="35">
        <f t="shared" si="189"/>
        <v>-2410.9122843214268</v>
      </c>
      <c r="V558" s="35">
        <f t="shared" si="189"/>
        <v>-2618.0956268829241</v>
      </c>
      <c r="W558" s="35">
        <f t="shared" si="189"/>
        <v>-2490.3892536821568</v>
      </c>
      <c r="X558" s="35">
        <f t="shared" si="189"/>
        <v>-2536.3930064915908</v>
      </c>
      <c r="Y558" s="35">
        <f t="shared" si="189"/>
        <v>-2315.1201338847345</v>
      </c>
      <c r="Z558" s="35">
        <f t="shared" si="189"/>
        <v>-2450.9509595072609</v>
      </c>
      <c r="AA558" s="35">
        <f t="shared" si="189"/>
        <v>-2573.1543386968001</v>
      </c>
      <c r="AB558" s="35">
        <f t="shared" si="189"/>
        <v>-2376.6411697729</v>
      </c>
      <c r="AC558" s="35">
        <f t="shared" si="189"/>
        <v>-2643.5727746974658</v>
      </c>
      <c r="AD558" s="35">
        <f t="shared" si="189"/>
        <v>-2624.7830672937293</v>
      </c>
      <c r="AE558" s="35">
        <f t="shared" si="189"/>
        <v>-2472.9103096164181</v>
      </c>
    </row>
    <row r="559" spans="1:31" x14ac:dyDescent="0.2">
      <c r="A559" s="9" t="s">
        <v>668</v>
      </c>
      <c r="B559" s="4" t="s">
        <v>639</v>
      </c>
      <c r="C559" s="21">
        <f>+C560+C561</f>
        <v>57.132221436149273</v>
      </c>
      <c r="D559" s="21">
        <f t="shared" ref="D559:AE559" si="190">+D560+D561</f>
        <v>62.926677358114432</v>
      </c>
      <c r="E559" s="21">
        <f t="shared" si="190"/>
        <v>68.668249129824076</v>
      </c>
      <c r="F559" s="21">
        <f t="shared" si="190"/>
        <v>74.511343312858926</v>
      </c>
      <c r="G559" s="21">
        <f t="shared" si="190"/>
        <v>80.324604475730268</v>
      </c>
      <c r="H559" s="21">
        <f t="shared" si="190"/>
        <v>86.139965047223427</v>
      </c>
      <c r="I559" s="21">
        <f t="shared" si="190"/>
        <v>91.934606903360262</v>
      </c>
      <c r="J559" s="21">
        <f t="shared" si="190"/>
        <v>97.817934652186196</v>
      </c>
      <c r="K559" s="21">
        <f t="shared" si="190"/>
        <v>103.5671897416603</v>
      </c>
      <c r="L559" s="21">
        <f t="shared" si="190"/>
        <v>109.5509419487598</v>
      </c>
      <c r="M559" s="21">
        <f t="shared" si="190"/>
        <v>115.17691209123427</v>
      </c>
      <c r="N559" s="21">
        <f t="shared" si="190"/>
        <v>121.024682871726</v>
      </c>
      <c r="O559" s="21">
        <f t="shared" si="190"/>
        <v>111.53574507975404</v>
      </c>
      <c r="P559" s="21">
        <f t="shared" si="190"/>
        <v>115.85623123991614</v>
      </c>
      <c r="Q559" s="21">
        <f t="shared" si="190"/>
        <v>120.49837801063829</v>
      </c>
      <c r="R559" s="21">
        <f t="shared" si="190"/>
        <v>125.1681410808404</v>
      </c>
      <c r="S559" s="21">
        <f t="shared" si="190"/>
        <v>129.54469041540258</v>
      </c>
      <c r="T559" s="21">
        <f t="shared" si="190"/>
        <v>134.2143365853247</v>
      </c>
      <c r="U559" s="21">
        <f t="shared" si="190"/>
        <v>126.19402828406618</v>
      </c>
      <c r="V559" s="21">
        <f t="shared" si="190"/>
        <v>129.98564300942923</v>
      </c>
      <c r="W559" s="21">
        <f t="shared" si="190"/>
        <v>127.55144584222387</v>
      </c>
      <c r="X559" s="21">
        <f t="shared" si="190"/>
        <v>125.25769601141843</v>
      </c>
      <c r="Y559" s="21">
        <f t="shared" si="190"/>
        <v>121.55362445803864</v>
      </c>
      <c r="Z559" s="21">
        <f t="shared" si="190"/>
        <v>118.87786581246894</v>
      </c>
      <c r="AA559" s="21">
        <f t="shared" si="190"/>
        <v>93.65339483792097</v>
      </c>
      <c r="AB559" s="21">
        <f t="shared" si="190"/>
        <v>88.207481401675523</v>
      </c>
      <c r="AC559" s="21">
        <f t="shared" si="190"/>
        <v>82.677004529550118</v>
      </c>
      <c r="AD559" s="21">
        <f t="shared" si="190"/>
        <v>82.308672246545854</v>
      </c>
      <c r="AE559" s="21">
        <f t="shared" si="190"/>
        <v>74.236015659296314</v>
      </c>
    </row>
    <row r="560" spans="1:31" x14ac:dyDescent="0.2">
      <c r="A560" s="9" t="s">
        <v>669</v>
      </c>
      <c r="B560" s="4" t="s">
        <v>670</v>
      </c>
      <c r="C560" s="35">
        <f>+C384</f>
        <v>9.5353633300782989E-2</v>
      </c>
      <c r="D560" s="35">
        <f t="shared" ref="D560:AE560" si="191">+D384</f>
        <v>7.7050885377508579E-2</v>
      </c>
      <c r="E560" s="35">
        <f t="shared" si="191"/>
        <v>5.8639871987189833E-3</v>
      </c>
      <c r="F560" s="35">
        <f t="shared" si="191"/>
        <v>3.6199500345132384E-2</v>
      </c>
      <c r="G560" s="35">
        <f t="shared" si="191"/>
        <v>3.6701993328044864E-2</v>
      </c>
      <c r="H560" s="35">
        <f t="shared" si="191"/>
        <v>3.9303894932774489E-2</v>
      </c>
      <c r="I560" s="35">
        <f t="shared" si="191"/>
        <v>2.1187081181163258E-2</v>
      </c>
      <c r="J560" s="35">
        <f t="shared" si="191"/>
        <v>9.1756160118667052E-2</v>
      </c>
      <c r="K560" s="35">
        <f t="shared" si="191"/>
        <v>2.8252579704363907E-2</v>
      </c>
      <c r="L560" s="35">
        <f t="shared" si="191"/>
        <v>0.19924611691541408</v>
      </c>
      <c r="M560" s="35">
        <f t="shared" si="191"/>
        <v>1.2457589501432702E-2</v>
      </c>
      <c r="N560" s="35">
        <f t="shared" si="191"/>
        <v>4.7469700104741386E-2</v>
      </c>
      <c r="O560" s="35">
        <f t="shared" si="191"/>
        <v>0.2497613716800561</v>
      </c>
      <c r="P560" s="35">
        <f t="shared" si="191"/>
        <v>6.134481360000001E-3</v>
      </c>
      <c r="Q560" s="35">
        <f t="shared" si="191"/>
        <v>8.4168201599999992E-2</v>
      </c>
      <c r="R560" s="35">
        <f t="shared" si="191"/>
        <v>0.18981822131999998</v>
      </c>
      <c r="S560" s="35">
        <f t="shared" si="191"/>
        <v>2.2545054000000005E-3</v>
      </c>
      <c r="T560" s="35">
        <f t="shared" si="191"/>
        <v>0.10778762484</v>
      </c>
      <c r="U560" s="35">
        <f t="shared" si="191"/>
        <v>1.5798237840000003E-2</v>
      </c>
      <c r="V560" s="35">
        <f t="shared" si="191"/>
        <v>0.24908666328000001</v>
      </c>
      <c r="W560" s="35">
        <f t="shared" si="191"/>
        <v>6.9321866040000013E-2</v>
      </c>
      <c r="X560" s="35">
        <f t="shared" si="191"/>
        <v>3.0004405200000007E-2</v>
      </c>
      <c r="Y560" s="35">
        <f t="shared" si="191"/>
        <v>0.2259014410800001</v>
      </c>
      <c r="Z560" s="35">
        <f t="shared" si="191"/>
        <v>1.3649499360000001E-2</v>
      </c>
      <c r="AA560" s="35">
        <f t="shared" si="191"/>
        <v>5.2699759560000017E-2</v>
      </c>
      <c r="AB560" s="35">
        <f t="shared" si="191"/>
        <v>8.1195594480000036E-2</v>
      </c>
      <c r="AC560" s="35">
        <f t="shared" si="191"/>
        <v>2.5127993520000003E-2</v>
      </c>
      <c r="AD560" s="35">
        <f t="shared" si="191"/>
        <v>2.4657475459680001</v>
      </c>
      <c r="AE560" s="35">
        <f t="shared" si="191"/>
        <v>6.1266880080000002E-2</v>
      </c>
    </row>
    <row r="561" spans="1:31" x14ac:dyDescent="0.2">
      <c r="A561" s="9" t="s">
        <v>671</v>
      </c>
      <c r="B561" s="4" t="s">
        <v>672</v>
      </c>
      <c r="C561" s="35">
        <f>+C385</f>
        <v>57.036867802848491</v>
      </c>
      <c r="D561" s="35">
        <f t="shared" ref="D561:AE561" si="192">+D385</f>
        <v>62.849626472736922</v>
      </c>
      <c r="E561" s="35">
        <f t="shared" si="192"/>
        <v>68.662385142625354</v>
      </c>
      <c r="F561" s="35">
        <f t="shared" si="192"/>
        <v>74.475143812513792</v>
      </c>
      <c r="G561" s="35">
        <f t="shared" si="192"/>
        <v>80.287902482402217</v>
      </c>
      <c r="H561" s="35">
        <f t="shared" si="192"/>
        <v>86.100661152290655</v>
      </c>
      <c r="I561" s="35">
        <f t="shared" si="192"/>
        <v>91.913419822179094</v>
      </c>
      <c r="J561" s="35">
        <f t="shared" si="192"/>
        <v>97.726178492067532</v>
      </c>
      <c r="K561" s="35">
        <f t="shared" si="192"/>
        <v>103.53893716195594</v>
      </c>
      <c r="L561" s="35">
        <f t="shared" si="192"/>
        <v>109.35169583184438</v>
      </c>
      <c r="M561" s="35">
        <f t="shared" si="192"/>
        <v>115.16445450173283</v>
      </c>
      <c r="N561" s="35">
        <f t="shared" si="192"/>
        <v>120.97721317162126</v>
      </c>
      <c r="O561" s="35">
        <f t="shared" si="192"/>
        <v>111.28598370807399</v>
      </c>
      <c r="P561" s="35">
        <f t="shared" si="192"/>
        <v>115.85009675855615</v>
      </c>
      <c r="Q561" s="35">
        <f t="shared" si="192"/>
        <v>120.4142098090383</v>
      </c>
      <c r="R561" s="35">
        <f t="shared" si="192"/>
        <v>124.9783228595204</v>
      </c>
      <c r="S561" s="35">
        <f t="shared" si="192"/>
        <v>129.54243591000258</v>
      </c>
      <c r="T561" s="35">
        <f t="shared" si="192"/>
        <v>134.1065489604847</v>
      </c>
      <c r="U561" s="35">
        <f t="shared" si="192"/>
        <v>126.17823004622618</v>
      </c>
      <c r="V561" s="35">
        <f t="shared" si="192"/>
        <v>129.73655634614923</v>
      </c>
      <c r="W561" s="35">
        <f t="shared" si="192"/>
        <v>127.48212397618387</v>
      </c>
      <c r="X561" s="35">
        <f t="shared" si="192"/>
        <v>125.22769160621843</v>
      </c>
      <c r="Y561" s="35">
        <f t="shared" si="192"/>
        <v>121.32772301695864</v>
      </c>
      <c r="Z561" s="35">
        <f t="shared" si="192"/>
        <v>118.86421631310894</v>
      </c>
      <c r="AA561" s="35">
        <f t="shared" si="192"/>
        <v>93.600695078360971</v>
      </c>
      <c r="AB561" s="35">
        <f t="shared" si="192"/>
        <v>88.126285807195529</v>
      </c>
      <c r="AC561" s="35">
        <f t="shared" si="192"/>
        <v>82.651876536030116</v>
      </c>
      <c r="AD561" s="35">
        <f t="shared" si="192"/>
        <v>79.842924700577854</v>
      </c>
      <c r="AE561" s="35">
        <f t="shared" si="192"/>
        <v>74.174748779216316</v>
      </c>
    </row>
    <row r="562" spans="1:31" x14ac:dyDescent="0.2">
      <c r="A562" s="9" t="s">
        <v>678</v>
      </c>
      <c r="B562" s="4" t="s">
        <v>645</v>
      </c>
      <c r="C562" s="21">
        <f>+C563+C564</f>
        <v>141.66254056009566</v>
      </c>
      <c r="D562" s="21">
        <f t="shared" ref="D562:AE562" si="193">+D563+D564</f>
        <v>137.17998298733312</v>
      </c>
      <c r="E562" s="21">
        <f t="shared" si="193"/>
        <v>131.66597513676905</v>
      </c>
      <c r="F562" s="21">
        <f t="shared" si="193"/>
        <v>126.78315624730415</v>
      </c>
      <c r="G562" s="21">
        <f t="shared" si="193"/>
        <v>121.81554637938005</v>
      </c>
      <c r="H562" s="21">
        <f t="shared" si="193"/>
        <v>116.82746447572474</v>
      </c>
      <c r="I562" s="21">
        <f t="shared" si="193"/>
        <v>111.84616601375103</v>
      </c>
      <c r="J562" s="21">
        <f t="shared" si="193"/>
        <v>106.94408545172614</v>
      </c>
      <c r="K562" s="21">
        <f t="shared" si="193"/>
        <v>102.16300813678923</v>
      </c>
      <c r="L562" s="21">
        <f t="shared" si="193"/>
        <v>97.560999533460333</v>
      </c>
      <c r="M562" s="21">
        <f t="shared" si="193"/>
        <v>91.550980497875415</v>
      </c>
      <c r="N562" s="21">
        <f t="shared" si="193"/>
        <v>86.558471424740105</v>
      </c>
      <c r="O562" s="21">
        <f t="shared" si="193"/>
        <v>36.542754125079135</v>
      </c>
      <c r="P562" s="21">
        <f t="shared" si="193"/>
        <v>33.347665446386735</v>
      </c>
      <c r="Q562" s="21">
        <f t="shared" si="193"/>
        <v>30.51482875132313</v>
      </c>
      <c r="R562" s="21">
        <f t="shared" si="193"/>
        <v>27.395202124749115</v>
      </c>
      <c r="S562" s="21">
        <f t="shared" si="193"/>
        <v>24.114328421341511</v>
      </c>
      <c r="T562" s="21">
        <f t="shared" si="193"/>
        <v>21.047112737717896</v>
      </c>
      <c r="U562" s="21">
        <f t="shared" si="193"/>
        <v>-18.284036622398688</v>
      </c>
      <c r="V562" s="21">
        <f t="shared" si="193"/>
        <v>-19.746142952979088</v>
      </c>
      <c r="W562" s="21">
        <f t="shared" si="193"/>
        <v>-16.036423668105765</v>
      </c>
      <c r="X562" s="21">
        <f t="shared" si="193"/>
        <v>-12.818918739520472</v>
      </c>
      <c r="Y562" s="21">
        <f t="shared" si="193"/>
        <v>-8.8264509404199476</v>
      </c>
      <c r="Z562" s="21">
        <f t="shared" si="193"/>
        <v>-5.8169295383434614</v>
      </c>
      <c r="AA562" s="21">
        <f t="shared" si="193"/>
        <v>-55.697737821000302</v>
      </c>
      <c r="AB562" s="21">
        <f t="shared" si="193"/>
        <v>-49.485221180168764</v>
      </c>
      <c r="AC562" s="21">
        <f t="shared" si="193"/>
        <v>-45.57227803490251</v>
      </c>
      <c r="AD562" s="21">
        <f t="shared" si="193"/>
        <v>0.805428990863299</v>
      </c>
      <c r="AE562" s="21">
        <f t="shared" si="193"/>
        <v>3.4807905100242054</v>
      </c>
    </row>
    <row r="563" spans="1:31" x14ac:dyDescent="0.2">
      <c r="A563" s="9" t="s">
        <v>679</v>
      </c>
      <c r="B563" s="4" t="s">
        <v>680</v>
      </c>
      <c r="C563" s="35">
        <f>+C392</f>
        <v>7.6196077142399996E-2</v>
      </c>
      <c r="D563" s="35">
        <f t="shared" ref="D563:AE563" si="194">+D392</f>
        <v>0.60298547610240005</v>
      </c>
      <c r="E563" s="35">
        <f t="shared" si="194"/>
        <v>9.8324597260799992E-2</v>
      </c>
      <c r="F563" s="35">
        <f t="shared" si="194"/>
        <v>0.22485267951839999</v>
      </c>
      <c r="G563" s="35">
        <f t="shared" si="194"/>
        <v>0.26658978331680006</v>
      </c>
      <c r="H563" s="35">
        <f t="shared" si="194"/>
        <v>0.28785485138400002</v>
      </c>
      <c r="I563" s="35">
        <f t="shared" si="194"/>
        <v>0.31590336113279999</v>
      </c>
      <c r="J563" s="35">
        <f t="shared" si="194"/>
        <v>0.42316977083039997</v>
      </c>
      <c r="K563" s="35">
        <f t="shared" si="194"/>
        <v>0.65143942761599993</v>
      </c>
      <c r="L563" s="35">
        <f t="shared" si="194"/>
        <v>1.0587777960096001</v>
      </c>
      <c r="M563" s="35">
        <f t="shared" si="194"/>
        <v>5.8105732147199995E-2</v>
      </c>
      <c r="N563" s="35">
        <f t="shared" si="194"/>
        <v>7.4943630734399996E-2</v>
      </c>
      <c r="O563" s="35">
        <f t="shared" si="194"/>
        <v>0.37037949516000002</v>
      </c>
      <c r="P563" s="35">
        <f t="shared" si="194"/>
        <v>0.22499572361760001</v>
      </c>
      <c r="Q563" s="35">
        <f t="shared" si="194"/>
        <v>0.44186393570399995</v>
      </c>
      <c r="R563" s="35">
        <f t="shared" si="194"/>
        <v>0.37194221628000002</v>
      </c>
      <c r="S563" s="35">
        <f t="shared" si="194"/>
        <v>0.14077342002240001</v>
      </c>
      <c r="T563" s="35">
        <f t="shared" si="194"/>
        <v>0.12326264354879998</v>
      </c>
      <c r="U563" s="35">
        <f t="shared" si="194"/>
        <v>0.33413817677760005</v>
      </c>
      <c r="V563" s="35">
        <f t="shared" si="194"/>
        <v>0.3431078069472</v>
      </c>
      <c r="W563" s="35">
        <f t="shared" si="194"/>
        <v>0.51455608084799986</v>
      </c>
      <c r="X563" s="35">
        <f t="shared" si="194"/>
        <v>0.19378999846079997</v>
      </c>
      <c r="Y563" s="35">
        <f t="shared" si="194"/>
        <v>0.64798678658879993</v>
      </c>
      <c r="Z563" s="35">
        <f t="shared" si="194"/>
        <v>0.1192371776928</v>
      </c>
      <c r="AA563" s="35">
        <f t="shared" si="194"/>
        <v>0.12580925907340804</v>
      </c>
      <c r="AB563" s="35">
        <f t="shared" si="194"/>
        <v>1.33120109730744</v>
      </c>
      <c r="AC563" s="35">
        <f t="shared" si="194"/>
        <v>0.23701943997619201</v>
      </c>
      <c r="AD563" s="35">
        <f t="shared" si="194"/>
        <v>2.6045174007577439</v>
      </c>
      <c r="AE563" s="35">
        <f t="shared" si="194"/>
        <v>0.27146525922863995</v>
      </c>
    </row>
    <row r="564" spans="1:31" x14ac:dyDescent="0.2">
      <c r="A564" s="9" t="s">
        <v>681</v>
      </c>
      <c r="B564" s="4" t="s">
        <v>682</v>
      </c>
      <c r="C564" s="35">
        <f>+C393</f>
        <v>141.58634448295325</v>
      </c>
      <c r="D564" s="35">
        <f t="shared" ref="D564:AE564" si="195">+D393</f>
        <v>136.57699751123073</v>
      </c>
      <c r="E564" s="35">
        <f t="shared" si="195"/>
        <v>131.56765053950824</v>
      </c>
      <c r="F564" s="35">
        <f t="shared" si="195"/>
        <v>126.55830356778574</v>
      </c>
      <c r="G564" s="35">
        <f t="shared" si="195"/>
        <v>121.54895659606325</v>
      </c>
      <c r="H564" s="35">
        <f t="shared" si="195"/>
        <v>116.53960962434074</v>
      </c>
      <c r="I564" s="35">
        <f t="shared" si="195"/>
        <v>111.53026265261823</v>
      </c>
      <c r="J564" s="35">
        <f t="shared" si="195"/>
        <v>106.52091568089574</v>
      </c>
      <c r="K564" s="35">
        <f t="shared" si="195"/>
        <v>101.51156870917323</v>
      </c>
      <c r="L564" s="35">
        <f t="shared" si="195"/>
        <v>96.502221737450739</v>
      </c>
      <c r="M564" s="35">
        <f t="shared" si="195"/>
        <v>91.492874765728217</v>
      </c>
      <c r="N564" s="35">
        <f t="shared" si="195"/>
        <v>86.48352779400571</v>
      </c>
      <c r="O564" s="35">
        <f t="shared" si="195"/>
        <v>36.172374629919133</v>
      </c>
      <c r="P564" s="35">
        <f t="shared" si="195"/>
        <v>33.122669722769132</v>
      </c>
      <c r="Q564" s="35">
        <f t="shared" si="195"/>
        <v>30.07296481561913</v>
      </c>
      <c r="R564" s="35">
        <f t="shared" si="195"/>
        <v>27.023259908469115</v>
      </c>
      <c r="S564" s="35">
        <f t="shared" si="195"/>
        <v>23.973555001319113</v>
      </c>
      <c r="T564" s="35">
        <f t="shared" si="195"/>
        <v>20.923850094169097</v>
      </c>
      <c r="U564" s="35">
        <f t="shared" si="195"/>
        <v>-18.618174799176288</v>
      </c>
      <c r="V564" s="35">
        <f t="shared" si="195"/>
        <v>-20.089250759926287</v>
      </c>
      <c r="W564" s="35">
        <f t="shared" si="195"/>
        <v>-16.550979748953765</v>
      </c>
      <c r="X564" s="35">
        <f t="shared" si="195"/>
        <v>-13.012708737981271</v>
      </c>
      <c r="Y564" s="35">
        <f t="shared" si="195"/>
        <v>-9.4744377270087483</v>
      </c>
      <c r="Z564" s="35">
        <f t="shared" si="195"/>
        <v>-5.9361667160362614</v>
      </c>
      <c r="AA564" s="35">
        <f t="shared" si="195"/>
        <v>-55.823547080073709</v>
      </c>
      <c r="AB564" s="35">
        <f t="shared" si="195"/>
        <v>-50.816422277476207</v>
      </c>
      <c r="AC564" s="35">
        <f t="shared" si="195"/>
        <v>-45.809297474878704</v>
      </c>
      <c r="AD564" s="35">
        <f t="shared" si="195"/>
        <v>-1.7990884098944449</v>
      </c>
      <c r="AE564" s="35">
        <f t="shared" si="195"/>
        <v>3.2093252507955654</v>
      </c>
    </row>
    <row r="565" spans="1:31" x14ac:dyDescent="0.2">
      <c r="A565" s="9" t="s">
        <v>688</v>
      </c>
      <c r="B565" s="4" t="s">
        <v>651</v>
      </c>
      <c r="C565" s="21">
        <f>+C566+C567</f>
        <v>3.5224772557272472</v>
      </c>
      <c r="D565" s="21">
        <f t="shared" ref="D565:AE565" si="196">+D566+D567</f>
        <v>3.5224772557272472</v>
      </c>
      <c r="E565" s="21">
        <f t="shared" si="196"/>
        <v>3.5224772557272472</v>
      </c>
      <c r="F565" s="21">
        <f t="shared" si="196"/>
        <v>3.5224772557272472</v>
      </c>
      <c r="G565" s="21">
        <f t="shared" si="196"/>
        <v>3.5224772557272472</v>
      </c>
      <c r="H565" s="21">
        <f t="shared" si="196"/>
        <v>3.5224772557272472</v>
      </c>
      <c r="I565" s="21">
        <f t="shared" si="196"/>
        <v>3.5224772557272472</v>
      </c>
      <c r="J565" s="21">
        <f t="shared" si="196"/>
        <v>3.5224772557272472</v>
      </c>
      <c r="K565" s="21">
        <f t="shared" si="196"/>
        <v>3.5224772557272472</v>
      </c>
      <c r="L565" s="21">
        <f t="shared" si="196"/>
        <v>3.5224772557272472</v>
      </c>
      <c r="M565" s="21">
        <f t="shared" si="196"/>
        <v>3.5224772557272472</v>
      </c>
      <c r="N565" s="21">
        <f t="shared" si="196"/>
        <v>3.5224772557272472</v>
      </c>
      <c r="O565" s="21">
        <f t="shared" si="196"/>
        <v>2.1820986388007215</v>
      </c>
      <c r="P565" s="21">
        <f t="shared" si="196"/>
        <v>2.1820986388007215</v>
      </c>
      <c r="Q565" s="21">
        <f t="shared" si="196"/>
        <v>2.1820986388007215</v>
      </c>
      <c r="R565" s="21">
        <f t="shared" si="196"/>
        <v>2.1820986388007215</v>
      </c>
      <c r="S565" s="21">
        <f t="shared" si="196"/>
        <v>2.1820986388007215</v>
      </c>
      <c r="T565" s="21">
        <f t="shared" si="196"/>
        <v>2.1820986388007215</v>
      </c>
      <c r="U565" s="21">
        <f t="shared" si="196"/>
        <v>1.1065910730758677</v>
      </c>
      <c r="V565" s="21">
        <f t="shared" si="196"/>
        <v>1.1065910730758677</v>
      </c>
      <c r="W565" s="21">
        <f t="shared" si="196"/>
        <v>1.1065910730758677</v>
      </c>
      <c r="X565" s="21">
        <f t="shared" si="196"/>
        <v>1.1065910730758677</v>
      </c>
      <c r="Y565" s="21">
        <f t="shared" si="196"/>
        <v>1.1065910730758677</v>
      </c>
      <c r="Z565" s="21">
        <f t="shared" si="196"/>
        <v>1.1065910730758677</v>
      </c>
      <c r="AA565" s="21">
        <f t="shared" si="196"/>
        <v>0.22222231700651607</v>
      </c>
      <c r="AB565" s="21">
        <f t="shared" si="196"/>
        <v>0.22222231700651607</v>
      </c>
      <c r="AC565" s="21">
        <f t="shared" si="196"/>
        <v>0.22222231700651607</v>
      </c>
      <c r="AD565" s="21">
        <f t="shared" si="196"/>
        <v>0</v>
      </c>
      <c r="AE565" s="21">
        <f t="shared" si="196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3.5224772557272472</v>
      </c>
      <c r="D567" s="35">
        <f t="shared" ref="D567:AE567" si="198">+D401</f>
        <v>3.5224772557272472</v>
      </c>
      <c r="E567" s="35">
        <f t="shared" si="198"/>
        <v>3.5224772557272472</v>
      </c>
      <c r="F567" s="35">
        <f t="shared" si="198"/>
        <v>3.5224772557272472</v>
      </c>
      <c r="G567" s="35">
        <f t="shared" si="198"/>
        <v>3.5224772557272472</v>
      </c>
      <c r="H567" s="35">
        <f t="shared" si="198"/>
        <v>3.5224772557272472</v>
      </c>
      <c r="I567" s="35">
        <f t="shared" si="198"/>
        <v>3.5224772557272472</v>
      </c>
      <c r="J567" s="35">
        <f t="shared" si="198"/>
        <v>3.5224772557272472</v>
      </c>
      <c r="K567" s="35">
        <f t="shared" si="198"/>
        <v>3.5224772557272472</v>
      </c>
      <c r="L567" s="35">
        <f t="shared" si="198"/>
        <v>3.5224772557272472</v>
      </c>
      <c r="M567" s="35">
        <f t="shared" si="198"/>
        <v>3.5224772557272472</v>
      </c>
      <c r="N567" s="35">
        <f t="shared" si="198"/>
        <v>3.5224772557272472</v>
      </c>
      <c r="O567" s="35">
        <f t="shared" si="198"/>
        <v>2.1820986388007215</v>
      </c>
      <c r="P567" s="35">
        <f t="shared" si="198"/>
        <v>2.1820986388007215</v>
      </c>
      <c r="Q567" s="35">
        <f t="shared" si="198"/>
        <v>2.1820986388007215</v>
      </c>
      <c r="R567" s="35">
        <f t="shared" si="198"/>
        <v>2.1820986388007215</v>
      </c>
      <c r="S567" s="35">
        <f t="shared" si="198"/>
        <v>2.1820986388007215</v>
      </c>
      <c r="T567" s="35">
        <f t="shared" si="198"/>
        <v>2.1820986388007215</v>
      </c>
      <c r="U567" s="35">
        <f t="shared" si="198"/>
        <v>1.1065910730758677</v>
      </c>
      <c r="V567" s="35">
        <f t="shared" si="198"/>
        <v>1.1065910730758677</v>
      </c>
      <c r="W567" s="35">
        <f t="shared" si="198"/>
        <v>1.1065910730758677</v>
      </c>
      <c r="X567" s="35">
        <f t="shared" si="198"/>
        <v>1.1065910730758677</v>
      </c>
      <c r="Y567" s="35">
        <f t="shared" si="198"/>
        <v>1.1065910730758677</v>
      </c>
      <c r="Z567" s="35">
        <f t="shared" si="198"/>
        <v>1.1065910730758677</v>
      </c>
      <c r="AA567" s="35">
        <f t="shared" si="198"/>
        <v>0.22222231700651607</v>
      </c>
      <c r="AB567" s="35">
        <f t="shared" si="198"/>
        <v>0.22222231700651607</v>
      </c>
      <c r="AC567" s="35">
        <f t="shared" si="198"/>
        <v>0.22222231700651607</v>
      </c>
      <c r="AD567" s="35">
        <f t="shared" si="198"/>
        <v>0</v>
      </c>
      <c r="AE567" s="35">
        <f t="shared" si="198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7.388563862199045</v>
      </c>
      <c r="D568" s="21">
        <f t="shared" ref="D568:AE568" si="199">+D569+D570</f>
        <v>7.6960961089677804</v>
      </c>
      <c r="E568" s="21">
        <f t="shared" si="199"/>
        <v>8.0036283557365167</v>
      </c>
      <c r="F568" s="21">
        <f t="shared" si="199"/>
        <v>8.3111606025052502</v>
      </c>
      <c r="G568" s="21">
        <f t="shared" si="199"/>
        <v>8.6186928492739874</v>
      </c>
      <c r="H568" s="21">
        <f t="shared" si="199"/>
        <v>8.9262250960427227</v>
      </c>
      <c r="I568" s="21">
        <f t="shared" si="199"/>
        <v>9.2337573428114563</v>
      </c>
      <c r="J568" s="21">
        <f t="shared" si="199"/>
        <v>9.5412895895801917</v>
      </c>
      <c r="K568" s="21">
        <f t="shared" si="199"/>
        <v>9.8488218363489217</v>
      </c>
      <c r="L568" s="21">
        <f t="shared" si="199"/>
        <v>10.156354083117662</v>
      </c>
      <c r="M568" s="21">
        <f t="shared" si="199"/>
        <v>10.463886329886398</v>
      </c>
      <c r="N568" s="21">
        <f t="shared" si="199"/>
        <v>10.771418576655133</v>
      </c>
      <c r="O568" s="21">
        <f t="shared" si="199"/>
        <v>8.4094915302220308</v>
      </c>
      <c r="P568" s="21">
        <f t="shared" si="199"/>
        <v>8.6177038850384591</v>
      </c>
      <c r="Q568" s="21">
        <f t="shared" si="199"/>
        <v>8.8259162398548838</v>
      </c>
      <c r="R568" s="21">
        <f t="shared" si="199"/>
        <v>9.034128594671305</v>
      </c>
      <c r="S568" s="21">
        <f t="shared" si="199"/>
        <v>9.2423409494877262</v>
      </c>
      <c r="T568" s="21">
        <f t="shared" si="199"/>
        <v>9.4505533043041474</v>
      </c>
      <c r="U568" s="21">
        <f t="shared" si="199"/>
        <v>7.5074614172131522</v>
      </c>
      <c r="V568" s="21">
        <f t="shared" si="199"/>
        <v>7.6356765265364546</v>
      </c>
      <c r="W568" s="21">
        <f t="shared" si="199"/>
        <v>7.4563593890910118</v>
      </c>
      <c r="X568" s="21">
        <f t="shared" si="199"/>
        <v>7.2770422516455699</v>
      </c>
      <c r="Y568" s="21">
        <f t="shared" si="199"/>
        <v>7.0977251142001334</v>
      </c>
      <c r="Z568" s="21">
        <f t="shared" si="199"/>
        <v>6.9184079767546942</v>
      </c>
      <c r="AA568" s="21">
        <f t="shared" si="199"/>
        <v>8.0997448945414234</v>
      </c>
      <c r="AB568" s="21">
        <f t="shared" si="199"/>
        <v>8.0022189505970687</v>
      </c>
      <c r="AC568" s="21">
        <f t="shared" si="199"/>
        <v>7.9046930066527183</v>
      </c>
      <c r="AD568" s="21">
        <f t="shared" si="199"/>
        <v>4.2327477801886451</v>
      </c>
      <c r="AE568" s="21">
        <f t="shared" si="199"/>
        <v>3.9316866319751664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7.388563862199045</v>
      </c>
      <c r="D570" s="35">
        <f t="shared" ref="D570:AE570" si="201">+D409</f>
        <v>7.6960961089677804</v>
      </c>
      <c r="E570" s="35">
        <f t="shared" si="201"/>
        <v>8.0036283557365167</v>
      </c>
      <c r="F570" s="35">
        <f t="shared" si="201"/>
        <v>8.3111606025052502</v>
      </c>
      <c r="G570" s="35">
        <f t="shared" si="201"/>
        <v>8.6186928492739874</v>
      </c>
      <c r="H570" s="35">
        <f t="shared" si="201"/>
        <v>8.9262250960427227</v>
      </c>
      <c r="I570" s="35">
        <f t="shared" si="201"/>
        <v>9.2337573428114563</v>
      </c>
      <c r="J570" s="35">
        <f t="shared" si="201"/>
        <v>9.5412895895801917</v>
      </c>
      <c r="K570" s="35">
        <f t="shared" si="201"/>
        <v>9.8488218363489217</v>
      </c>
      <c r="L570" s="35">
        <f t="shared" si="201"/>
        <v>10.156354083117662</v>
      </c>
      <c r="M570" s="35">
        <f t="shared" si="201"/>
        <v>10.463886329886398</v>
      </c>
      <c r="N570" s="35">
        <f t="shared" si="201"/>
        <v>10.771418576655133</v>
      </c>
      <c r="O570" s="35">
        <f t="shared" si="201"/>
        <v>8.4094915302220308</v>
      </c>
      <c r="P570" s="35">
        <f t="shared" si="201"/>
        <v>8.6177038850384591</v>
      </c>
      <c r="Q570" s="35">
        <f t="shared" si="201"/>
        <v>8.8259162398548838</v>
      </c>
      <c r="R570" s="35">
        <f t="shared" si="201"/>
        <v>9.034128594671305</v>
      </c>
      <c r="S570" s="35">
        <f t="shared" si="201"/>
        <v>9.2423409494877262</v>
      </c>
      <c r="T570" s="35">
        <f t="shared" si="201"/>
        <v>9.4505533043041474</v>
      </c>
      <c r="U570" s="35">
        <f t="shared" si="201"/>
        <v>7.5074614172131522</v>
      </c>
      <c r="V570" s="35">
        <f t="shared" si="201"/>
        <v>7.6356765265364546</v>
      </c>
      <c r="W570" s="35">
        <f t="shared" si="201"/>
        <v>7.4563593890910118</v>
      </c>
      <c r="X570" s="35">
        <f t="shared" si="201"/>
        <v>7.2770422516455699</v>
      </c>
      <c r="Y570" s="35">
        <f t="shared" si="201"/>
        <v>7.0977251142001334</v>
      </c>
      <c r="Z570" s="35">
        <f t="shared" si="201"/>
        <v>6.9184079767546942</v>
      </c>
      <c r="AA570" s="35">
        <f t="shared" si="201"/>
        <v>8.0997448945414234</v>
      </c>
      <c r="AB570" s="35">
        <f t="shared" si="201"/>
        <v>8.0022189505970687</v>
      </c>
      <c r="AC570" s="35">
        <f t="shared" si="201"/>
        <v>7.9046930066527183</v>
      </c>
      <c r="AD570" s="35">
        <f t="shared" si="201"/>
        <v>4.2327477801886451</v>
      </c>
      <c r="AE570" s="35">
        <f t="shared" si="201"/>
        <v>3.9316866319751664</v>
      </c>
    </row>
    <row r="571" spans="1:31" x14ac:dyDescent="0.2">
      <c r="A571" s="9" t="s">
        <v>708</v>
      </c>
      <c r="B571" s="4" t="s">
        <v>663</v>
      </c>
      <c r="C571" s="21">
        <f>+C572+C573</f>
        <v>0.24614983142282817</v>
      </c>
      <c r="D571" s="21">
        <f t="shared" ref="D571:AE571" si="202">+D572+D573</f>
        <v>0.32875039228252623</v>
      </c>
      <c r="E571" s="21">
        <f t="shared" si="202"/>
        <v>0.41135095314222425</v>
      </c>
      <c r="F571" s="21">
        <f t="shared" si="202"/>
        <v>0.49395151400192233</v>
      </c>
      <c r="G571" s="21">
        <f t="shared" si="202"/>
        <v>0.57655207486162041</v>
      </c>
      <c r="H571" s="21">
        <f t="shared" si="202"/>
        <v>0.65915263572131844</v>
      </c>
      <c r="I571" s="21">
        <f t="shared" si="202"/>
        <v>0.74175319658101646</v>
      </c>
      <c r="J571" s="21">
        <f t="shared" si="202"/>
        <v>0.82435375744071449</v>
      </c>
      <c r="K571" s="21">
        <f t="shared" si="202"/>
        <v>0.90695431830041251</v>
      </c>
      <c r="L571" s="21">
        <f t="shared" si="202"/>
        <v>0.98955487916011053</v>
      </c>
      <c r="M571" s="21">
        <f t="shared" si="202"/>
        <v>1.0721554400198086</v>
      </c>
      <c r="N571" s="21">
        <f t="shared" si="202"/>
        <v>1.1547560008795066</v>
      </c>
      <c r="O571" s="21">
        <f t="shared" si="202"/>
        <v>1.2058226899158866</v>
      </c>
      <c r="P571" s="21">
        <f t="shared" si="202"/>
        <v>1.2605666832578994</v>
      </c>
      <c r="Q571" s="21">
        <f t="shared" si="202"/>
        <v>1.3153106765999127</v>
      </c>
      <c r="R571" s="21">
        <f t="shared" si="202"/>
        <v>1.370054669941926</v>
      </c>
      <c r="S571" s="21">
        <f t="shared" si="202"/>
        <v>1.4247986632839389</v>
      </c>
      <c r="T571" s="21">
        <f t="shared" si="202"/>
        <v>1.4795426566259522</v>
      </c>
      <c r="U571" s="21">
        <f t="shared" si="202"/>
        <v>1.508884364332514</v>
      </c>
      <c r="V571" s="21">
        <f t="shared" si="202"/>
        <v>1.5411883449519479</v>
      </c>
      <c r="W571" s="21">
        <f t="shared" si="202"/>
        <v>1.4908917647116833</v>
      </c>
      <c r="X571" s="21">
        <f t="shared" si="202"/>
        <v>1.4286814276190274</v>
      </c>
      <c r="Y571" s="21">
        <f t="shared" si="202"/>
        <v>1.3783848473787632</v>
      </c>
      <c r="Z571" s="21">
        <f t="shared" si="202"/>
        <v>1.3280882671384984</v>
      </c>
      <c r="AA571" s="21">
        <f t="shared" si="202"/>
        <v>16.612826015793033</v>
      </c>
      <c r="AB571" s="21">
        <f t="shared" si="202"/>
        <v>16.934203399660912</v>
      </c>
      <c r="AC571" s="21">
        <f t="shared" si="202"/>
        <v>17.255580783528792</v>
      </c>
      <c r="AD571" s="21">
        <f t="shared" si="202"/>
        <v>5.2373663403775552</v>
      </c>
      <c r="AE571" s="21">
        <f t="shared" si="202"/>
        <v>5.2603783454430486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0.24614983142282817</v>
      </c>
      <c r="D573" s="35">
        <f t="shared" ref="D573:AE573" si="204">+D417</f>
        <v>0.32875039228252623</v>
      </c>
      <c r="E573" s="35">
        <f t="shared" si="204"/>
        <v>0.41135095314222425</v>
      </c>
      <c r="F573" s="35">
        <f t="shared" si="204"/>
        <v>0.49395151400192233</v>
      </c>
      <c r="G573" s="35">
        <f t="shared" si="204"/>
        <v>0.57655207486162041</v>
      </c>
      <c r="H573" s="35">
        <f t="shared" si="204"/>
        <v>0.65915263572131844</v>
      </c>
      <c r="I573" s="35">
        <f t="shared" si="204"/>
        <v>0.74175319658101646</v>
      </c>
      <c r="J573" s="35">
        <f t="shared" si="204"/>
        <v>0.82435375744071449</v>
      </c>
      <c r="K573" s="35">
        <f t="shared" si="204"/>
        <v>0.90695431830041251</v>
      </c>
      <c r="L573" s="35">
        <f t="shared" si="204"/>
        <v>0.98955487916011053</v>
      </c>
      <c r="M573" s="35">
        <f t="shared" si="204"/>
        <v>1.0721554400198086</v>
      </c>
      <c r="N573" s="35">
        <f t="shared" si="204"/>
        <v>1.1547560008795066</v>
      </c>
      <c r="O573" s="35">
        <f t="shared" si="204"/>
        <v>1.2058226899158866</v>
      </c>
      <c r="P573" s="35">
        <f t="shared" si="204"/>
        <v>1.2605666832578994</v>
      </c>
      <c r="Q573" s="35">
        <f t="shared" si="204"/>
        <v>1.3153106765999127</v>
      </c>
      <c r="R573" s="35">
        <f t="shared" si="204"/>
        <v>1.370054669941926</v>
      </c>
      <c r="S573" s="35">
        <f t="shared" si="204"/>
        <v>1.4247986632839389</v>
      </c>
      <c r="T573" s="35">
        <f t="shared" si="204"/>
        <v>1.4795426566259522</v>
      </c>
      <c r="U573" s="35">
        <f t="shared" si="204"/>
        <v>1.508884364332514</v>
      </c>
      <c r="V573" s="35">
        <f t="shared" si="204"/>
        <v>1.5411883449519479</v>
      </c>
      <c r="W573" s="35">
        <f t="shared" si="204"/>
        <v>1.4908917647116833</v>
      </c>
      <c r="X573" s="35">
        <f t="shared" si="204"/>
        <v>1.4286814276190274</v>
      </c>
      <c r="Y573" s="35">
        <f t="shared" si="204"/>
        <v>1.3783848473787632</v>
      </c>
      <c r="Z573" s="35">
        <f t="shared" si="204"/>
        <v>1.3280882671384984</v>
      </c>
      <c r="AA573" s="35">
        <f t="shared" si="204"/>
        <v>16.612826015793033</v>
      </c>
      <c r="AB573" s="35">
        <f t="shared" si="204"/>
        <v>16.934203399660912</v>
      </c>
      <c r="AC573" s="35">
        <f t="shared" si="204"/>
        <v>17.255580783528792</v>
      </c>
      <c r="AD573" s="35">
        <f t="shared" si="204"/>
        <v>5.2373663403775552</v>
      </c>
      <c r="AE573" s="35">
        <f t="shared" si="204"/>
        <v>5.2603783454430486</v>
      </c>
    </row>
    <row r="574" spans="1:31" x14ac:dyDescent="0.2">
      <c r="A574" s="9" t="s">
        <v>718</v>
      </c>
      <c r="B574" s="4" t="s">
        <v>719</v>
      </c>
      <c r="C574" s="37">
        <f>+C423</f>
        <v>-720.44153094111937</v>
      </c>
      <c r="D574" s="37">
        <f t="shared" ref="D574:AE574" si="205">+D423</f>
        <v>-557.96565416614283</v>
      </c>
      <c r="E574" s="37">
        <f t="shared" si="205"/>
        <v>-539.91120402793172</v>
      </c>
      <c r="F574" s="37">
        <f t="shared" si="205"/>
        <v>-528.96329912701412</v>
      </c>
      <c r="G574" s="37">
        <f t="shared" si="205"/>
        <v>-619.17908941344365</v>
      </c>
      <c r="H574" s="37">
        <f t="shared" si="205"/>
        <v>-751.36368006072087</v>
      </c>
      <c r="I574" s="37">
        <f t="shared" si="205"/>
        <v>-711.63366047732063</v>
      </c>
      <c r="J574" s="37">
        <f t="shared" si="205"/>
        <v>-767.66783755435165</v>
      </c>
      <c r="K574" s="37">
        <f t="shared" si="205"/>
        <v>-653.97818856536674</v>
      </c>
      <c r="L574" s="37">
        <f t="shared" si="205"/>
        <v>-835.30613274216546</v>
      </c>
      <c r="M574" s="37">
        <f t="shared" si="205"/>
        <v>-840.45000804235099</v>
      </c>
      <c r="N574" s="37">
        <f t="shared" si="205"/>
        <v>-907.73657178629048</v>
      </c>
      <c r="O574" s="37">
        <f t="shared" si="205"/>
        <v>-1082.3565819036805</v>
      </c>
      <c r="P574" s="37">
        <f t="shared" si="205"/>
        <v>-1215.1961732289246</v>
      </c>
      <c r="Q574" s="37">
        <f t="shared" si="205"/>
        <v>-1049.6316023408906</v>
      </c>
      <c r="R574" s="37">
        <f t="shared" si="205"/>
        <v>-1211.6059108705858</v>
      </c>
      <c r="S574" s="37">
        <f t="shared" si="205"/>
        <v>-1374.0413200048006</v>
      </c>
      <c r="T574" s="37">
        <f t="shared" si="205"/>
        <v>-1237.3793652852701</v>
      </c>
      <c r="U574" s="37">
        <f t="shared" si="205"/>
        <v>-1161.415769778873</v>
      </c>
      <c r="V574" s="37">
        <f t="shared" si="205"/>
        <v>-817.09436871025503</v>
      </c>
      <c r="W574" s="37">
        <f t="shared" si="205"/>
        <v>-978.27156836959193</v>
      </c>
      <c r="X574" s="37">
        <f t="shared" si="205"/>
        <v>-1073.5907039418423</v>
      </c>
      <c r="Y574" s="37">
        <f t="shared" si="205"/>
        <v>-943.16904825151403</v>
      </c>
      <c r="Z574" s="37">
        <f t="shared" si="205"/>
        <v>-980.17262660194399</v>
      </c>
      <c r="AA574" s="37">
        <f t="shared" si="205"/>
        <v>-993.38308931086351</v>
      </c>
      <c r="AB574" s="37">
        <f t="shared" si="205"/>
        <v>-1073.5629782925125</v>
      </c>
      <c r="AC574" s="37">
        <f t="shared" si="205"/>
        <v>-1111.2611962422905</v>
      </c>
      <c r="AD574" s="37">
        <f t="shared" si="205"/>
        <v>-1067.5858230892127</v>
      </c>
      <c r="AE574" s="37">
        <f t="shared" si="205"/>
        <v>-1079.9628480267065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50.091708920072676</v>
      </c>
      <c r="D576" s="28">
        <f t="shared" ref="D576:AE576" si="207">+D577+D578+D579+D580+D581</f>
        <v>49.897107435731222</v>
      </c>
      <c r="E576" s="28">
        <f t="shared" si="207"/>
        <v>51.488103725999409</v>
      </c>
      <c r="F576" s="28">
        <f t="shared" si="207"/>
        <v>52.134279492251565</v>
      </c>
      <c r="G576" s="28">
        <f t="shared" si="207"/>
        <v>53.020136732388792</v>
      </c>
      <c r="H576" s="28">
        <f t="shared" si="207"/>
        <v>54.592406128795382</v>
      </c>
      <c r="I576" s="28">
        <f t="shared" si="207"/>
        <v>56.544068431343291</v>
      </c>
      <c r="J576" s="28">
        <f t="shared" si="207"/>
        <v>56.720803465169375</v>
      </c>
      <c r="K576" s="28">
        <f t="shared" si="207"/>
        <v>55.508174956864522</v>
      </c>
      <c r="L576" s="28">
        <f t="shared" si="207"/>
        <v>57.076445030806859</v>
      </c>
      <c r="M576" s="28">
        <f t="shared" si="207"/>
        <v>58.650409725549416</v>
      </c>
      <c r="N576" s="28">
        <f t="shared" si="207"/>
        <v>61.984458704774376</v>
      </c>
      <c r="O576" s="28">
        <f t="shared" si="207"/>
        <v>66.00416653353588</v>
      </c>
      <c r="P576" s="28">
        <f t="shared" si="207"/>
        <v>76.150509120739386</v>
      </c>
      <c r="Q576" s="28">
        <f t="shared" si="207"/>
        <v>86.853888302842563</v>
      </c>
      <c r="R576" s="28">
        <f t="shared" si="207"/>
        <v>94.800356856230593</v>
      </c>
      <c r="S576" s="28">
        <f t="shared" si="207"/>
        <v>113.6763101088338</v>
      </c>
      <c r="T576" s="28">
        <f t="shared" si="207"/>
        <v>122.52173307201689</v>
      </c>
      <c r="U576" s="28">
        <f t="shared" si="207"/>
        <v>131.06896759415326</v>
      </c>
      <c r="V576" s="28">
        <f t="shared" si="207"/>
        <v>123.32661572916845</v>
      </c>
      <c r="W576" s="28">
        <f t="shared" si="207"/>
        <v>139.04577969267956</v>
      </c>
      <c r="X576" s="28">
        <f t="shared" si="207"/>
        <v>147.87618968268961</v>
      </c>
      <c r="Y576" s="28">
        <f t="shared" si="207"/>
        <v>152.28846475232663</v>
      </c>
      <c r="Z576" s="28">
        <f t="shared" si="207"/>
        <v>159.64476229761968</v>
      </c>
      <c r="AA576" s="28">
        <f t="shared" si="207"/>
        <v>173.73860270358338</v>
      </c>
      <c r="AB576" s="28">
        <f t="shared" si="207"/>
        <v>189.74635972288519</v>
      </c>
      <c r="AC576" s="28">
        <f t="shared" si="207"/>
        <v>194.19629257585137</v>
      </c>
      <c r="AD576" s="28">
        <f t="shared" si="207"/>
        <v>207.47983547985518</v>
      </c>
      <c r="AE576" s="28">
        <f t="shared" si="207"/>
        <v>217.89215968747112</v>
      </c>
    </row>
    <row r="577" spans="1:31" x14ac:dyDescent="0.2">
      <c r="A577" s="9" t="s">
        <v>723</v>
      </c>
      <c r="B577" s="4" t="s">
        <v>724</v>
      </c>
      <c r="C577" s="37">
        <f>+C426</f>
        <v>15.019970518100743</v>
      </c>
      <c r="D577" s="37">
        <f t="shared" ref="D577:AE577" si="208">+D426</f>
        <v>15.444043823151386</v>
      </c>
      <c r="E577" s="37">
        <f t="shared" si="208"/>
        <v>16.649196564059608</v>
      </c>
      <c r="F577" s="37">
        <f t="shared" si="208"/>
        <v>17.903768490860632</v>
      </c>
      <c r="G577" s="37">
        <f t="shared" si="208"/>
        <v>19.056111672619011</v>
      </c>
      <c r="H577" s="37">
        <f t="shared" si="208"/>
        <v>20.221675172361216</v>
      </c>
      <c r="I577" s="37">
        <f t="shared" si="208"/>
        <v>21.558130605819734</v>
      </c>
      <c r="J577" s="37">
        <f t="shared" si="208"/>
        <v>22.869481865380727</v>
      </c>
      <c r="K577" s="37">
        <f t="shared" si="208"/>
        <v>24.248343398653645</v>
      </c>
      <c r="L577" s="37">
        <f t="shared" si="208"/>
        <v>25.56695961803829</v>
      </c>
      <c r="M577" s="37">
        <f t="shared" si="208"/>
        <v>26.65614050021124</v>
      </c>
      <c r="N577" s="37">
        <f t="shared" si="208"/>
        <v>35.015060756435432</v>
      </c>
      <c r="O577" s="37">
        <f t="shared" si="208"/>
        <v>42.838830346652912</v>
      </c>
      <c r="P577" s="37">
        <f t="shared" si="208"/>
        <v>50.384291524606418</v>
      </c>
      <c r="Q577" s="37">
        <f t="shared" si="208"/>
        <v>58.064639167720131</v>
      </c>
      <c r="R577" s="37">
        <f t="shared" si="208"/>
        <v>65.637091157516252</v>
      </c>
      <c r="S577" s="37">
        <f t="shared" si="208"/>
        <v>73.15099207492915</v>
      </c>
      <c r="T577" s="37">
        <f t="shared" si="208"/>
        <v>81.725151822065712</v>
      </c>
      <c r="U577" s="37">
        <f t="shared" si="208"/>
        <v>90.648451912525502</v>
      </c>
      <c r="V577" s="37">
        <f t="shared" si="208"/>
        <v>100.00751619145318</v>
      </c>
      <c r="W577" s="37">
        <f t="shared" si="208"/>
        <v>108.62468005800906</v>
      </c>
      <c r="X577" s="37">
        <f t="shared" si="208"/>
        <v>117.18567656844628</v>
      </c>
      <c r="Y577" s="37">
        <f t="shared" si="208"/>
        <v>125.69064875623368</v>
      </c>
      <c r="Z577" s="37">
        <f t="shared" si="208"/>
        <v>133.96825644675025</v>
      </c>
      <c r="AA577" s="37">
        <f t="shared" si="208"/>
        <v>141.1106476321504</v>
      </c>
      <c r="AB577" s="37">
        <f t="shared" si="208"/>
        <v>148.86588630345719</v>
      </c>
      <c r="AC577" s="37">
        <f t="shared" si="208"/>
        <v>160.80135402298254</v>
      </c>
      <c r="AD577" s="37">
        <f t="shared" si="208"/>
        <v>172.37757057019408</v>
      </c>
      <c r="AE577" s="37">
        <f t="shared" si="208"/>
        <v>181.56993755204792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3.6537137525643777</v>
      </c>
      <c r="D579" s="35">
        <f t="shared" si="210"/>
        <v>3.7115524123528623</v>
      </c>
      <c r="E579" s="35">
        <f t="shared" si="210"/>
        <v>3.660968527549759</v>
      </c>
      <c r="F579" s="35">
        <f t="shared" si="210"/>
        <v>3.7069754373994206</v>
      </c>
      <c r="G579" s="35">
        <f t="shared" si="210"/>
        <v>3.7291337670751199</v>
      </c>
      <c r="H579" s="35">
        <f t="shared" si="210"/>
        <v>3.8096502545340512</v>
      </c>
      <c r="I579" s="35">
        <f t="shared" si="210"/>
        <v>3.8895320290072446</v>
      </c>
      <c r="J579" s="35">
        <f t="shared" si="210"/>
        <v>3.9794340622492914</v>
      </c>
      <c r="K579" s="35">
        <f t="shared" si="210"/>
        <v>4.0178132207015915</v>
      </c>
      <c r="L579" s="35">
        <f t="shared" si="210"/>
        <v>3.9731976164824228</v>
      </c>
      <c r="M579" s="35">
        <f t="shared" si="210"/>
        <v>4.0243609850025095</v>
      </c>
      <c r="N579" s="35">
        <f t="shared" si="210"/>
        <v>4.0375866391276762</v>
      </c>
      <c r="O579" s="35">
        <f t="shared" si="210"/>
        <v>4.2506746575382444</v>
      </c>
      <c r="P579" s="35">
        <f t="shared" si="210"/>
        <v>4.5947181402964921</v>
      </c>
      <c r="Q579" s="35">
        <f t="shared" si="210"/>
        <v>4.8106739717607656</v>
      </c>
      <c r="R579" s="35">
        <f t="shared" si="210"/>
        <v>4.9523117939350367</v>
      </c>
      <c r="S579" s="35">
        <f t="shared" si="210"/>
        <v>5.4663097578755551</v>
      </c>
      <c r="T579" s="35">
        <f t="shared" si="210"/>
        <v>5.9875549313484182</v>
      </c>
      <c r="U579" s="35">
        <f t="shared" si="210"/>
        <v>6.3785356554967869</v>
      </c>
      <c r="V579" s="35">
        <f t="shared" si="210"/>
        <v>6.4372761036819952</v>
      </c>
      <c r="W579" s="35">
        <f t="shared" si="210"/>
        <v>6.4587762028382754</v>
      </c>
      <c r="X579" s="35">
        <f t="shared" si="210"/>
        <v>6.4516279222548611</v>
      </c>
      <c r="Y579" s="35">
        <f t="shared" si="210"/>
        <v>6.4269872101541576</v>
      </c>
      <c r="Z579" s="35">
        <f t="shared" si="210"/>
        <v>6.4757679744075665</v>
      </c>
      <c r="AA579" s="35">
        <f t="shared" si="210"/>
        <v>6.6693903012307514</v>
      </c>
      <c r="AB579" s="35">
        <f t="shared" si="210"/>
        <v>6.8772755301877782</v>
      </c>
      <c r="AC579" s="35">
        <f t="shared" si="210"/>
        <v>7.0818250781589454</v>
      </c>
      <c r="AD579" s="35">
        <f t="shared" si="210"/>
        <v>7.0440706464536946</v>
      </c>
      <c r="AE579" s="35">
        <f t="shared" si="210"/>
        <v>7.4267717300454921</v>
      </c>
    </row>
    <row r="580" spans="1:31" x14ac:dyDescent="0.2">
      <c r="A580" s="9" t="s">
        <v>736</v>
      </c>
      <c r="B580" s="4" t="s">
        <v>737</v>
      </c>
      <c r="C580" s="35">
        <f>+C434</f>
        <v>31.418024649407556</v>
      </c>
      <c r="D580" s="35">
        <f t="shared" ref="D580:AE580" si="211">+D434</f>
        <v>30.741511200226974</v>
      </c>
      <c r="E580" s="35">
        <f t="shared" si="211"/>
        <v>31.177938634390046</v>
      </c>
      <c r="F580" s="35">
        <f t="shared" si="211"/>
        <v>30.523535563991516</v>
      </c>
      <c r="G580" s="35">
        <f t="shared" si="211"/>
        <v>30.234891292694666</v>
      </c>
      <c r="H580" s="35">
        <f t="shared" si="211"/>
        <v>30.561080701900114</v>
      </c>
      <c r="I580" s="35">
        <f t="shared" si="211"/>
        <v>31.096405796516315</v>
      </c>
      <c r="J580" s="35">
        <f t="shared" si="211"/>
        <v>29.871887537539358</v>
      </c>
      <c r="K580" s="35">
        <f t="shared" si="211"/>
        <v>27.242018337509286</v>
      </c>
      <c r="L580" s="35">
        <f t="shared" si="211"/>
        <v>27.536287796286146</v>
      </c>
      <c r="M580" s="35">
        <f t="shared" si="211"/>
        <v>27.969908240335666</v>
      </c>
      <c r="N580" s="35">
        <f t="shared" si="211"/>
        <v>22.93181130921127</v>
      </c>
      <c r="O580" s="35">
        <f t="shared" si="211"/>
        <v>18.914661529344734</v>
      </c>
      <c r="P580" s="35">
        <f t="shared" si="211"/>
        <v>21.171499455836475</v>
      </c>
      <c r="Q580" s="35">
        <f t="shared" si="211"/>
        <v>23.978575163361668</v>
      </c>
      <c r="R580" s="35">
        <f t="shared" si="211"/>
        <v>24.210953904779309</v>
      </c>
      <c r="S580" s="35">
        <f t="shared" si="211"/>
        <v>35.059008276029111</v>
      </c>
      <c r="T580" s="35">
        <f t="shared" si="211"/>
        <v>34.809026318602761</v>
      </c>
      <c r="U580" s="35">
        <f t="shared" si="211"/>
        <v>34.041980026130979</v>
      </c>
      <c r="V580" s="35">
        <f t="shared" si="211"/>
        <v>16.881823434033276</v>
      </c>
      <c r="W580" s="35">
        <f t="shared" si="211"/>
        <v>23.96232343183221</v>
      </c>
      <c r="X580" s="35">
        <f t="shared" si="211"/>
        <v>24.238885191988473</v>
      </c>
      <c r="Y580" s="35">
        <f t="shared" si="211"/>
        <v>20.170828785938788</v>
      </c>
      <c r="Z580" s="35">
        <f t="shared" si="211"/>
        <v>19.200737876461865</v>
      </c>
      <c r="AA580" s="35">
        <f t="shared" si="211"/>
        <v>25.958564770202226</v>
      </c>
      <c r="AB580" s="35">
        <f t="shared" si="211"/>
        <v>34.003197889240219</v>
      </c>
      <c r="AC580" s="35">
        <f t="shared" si="211"/>
        <v>26.313113474709894</v>
      </c>
      <c r="AD580" s="35">
        <f t="shared" si="211"/>
        <v>28.058194263207401</v>
      </c>
      <c r="AE580" s="35">
        <f t="shared" si="211"/>
        <v>28.89545040537773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-1519.1836955655888</v>
      </c>
      <c r="D599" s="28">
        <f t="shared" si="218"/>
        <v>-1054.1733219889097</v>
      </c>
      <c r="E599" s="28">
        <f t="shared" si="218"/>
        <v>-686.86060001980547</v>
      </c>
      <c r="F599" s="28">
        <f t="shared" si="218"/>
        <v>-877.32814750327043</v>
      </c>
      <c r="G599" s="28">
        <f t="shared" si="218"/>
        <v>-642.24568836452602</v>
      </c>
      <c r="H599" s="28">
        <f t="shared" si="218"/>
        <v>-353.99178445310389</v>
      </c>
      <c r="I599" s="28">
        <f t="shared" si="218"/>
        <v>-812.62911177946694</v>
      </c>
      <c r="J599" s="28">
        <f t="shared" si="218"/>
        <v>20.537433667813694</v>
      </c>
      <c r="K599" s="28">
        <f t="shared" si="218"/>
        <v>-1056.5714033079171</v>
      </c>
      <c r="L599" s="28">
        <f t="shared" si="218"/>
        <v>-211.58840689426202</v>
      </c>
      <c r="M599" s="28">
        <f t="shared" si="218"/>
        <v>-1100.7783057198765</v>
      </c>
      <c r="N599" s="28">
        <f t="shared" si="218"/>
        <v>-867.0173279378364</v>
      </c>
      <c r="O599" s="28">
        <f t="shared" si="218"/>
        <v>-901.14070326339265</v>
      </c>
      <c r="P599" s="28">
        <f t="shared" si="218"/>
        <v>-342.58150782068418</v>
      </c>
      <c r="Q599" s="28">
        <f t="shared" si="218"/>
        <v>158.10216667540027</v>
      </c>
      <c r="R599" s="28">
        <f t="shared" si="218"/>
        <v>700.34139957327397</v>
      </c>
      <c r="S599" s="28">
        <f t="shared" si="218"/>
        <v>558.13888076345779</v>
      </c>
      <c r="T599" s="28">
        <f t="shared" si="218"/>
        <v>4450.6765776007551</v>
      </c>
      <c r="U599" s="28">
        <f t="shared" si="218"/>
        <v>2129.0909591449445</v>
      </c>
      <c r="V599" s="28">
        <f t="shared" si="218"/>
        <v>816.15392794403965</v>
      </c>
      <c r="W599" s="28">
        <f t="shared" si="218"/>
        <v>1885.5075266713206</v>
      </c>
      <c r="X599" s="28">
        <f t="shared" si="218"/>
        <v>104.71223910897615</v>
      </c>
      <c r="Y599" s="28">
        <f t="shared" si="218"/>
        <v>1305.5760086707853</v>
      </c>
      <c r="Z599" s="28">
        <f t="shared" si="218"/>
        <v>250.2849568862072</v>
      </c>
      <c r="AA599" s="28">
        <f t="shared" si="218"/>
        <v>-188.79329168939628</v>
      </c>
      <c r="AB599" s="28">
        <f t="shared" si="218"/>
        <v>831.5444983362645</v>
      </c>
      <c r="AC599" s="28">
        <f t="shared" si="218"/>
        <v>-132.1307641900774</v>
      </c>
      <c r="AD599" s="28">
        <f t="shared" si="218"/>
        <v>4388.8582295355036</v>
      </c>
      <c r="AE599" s="28">
        <f t="shared" si="218"/>
        <v>792.37936959089302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464.32164229190084</v>
      </c>
      <c r="D600" s="28">
        <f t="shared" si="219"/>
        <v>492.59101207308413</v>
      </c>
      <c r="E600" s="28">
        <f t="shared" si="219"/>
        <v>554.44900818071574</v>
      </c>
      <c r="F600" s="28">
        <f t="shared" si="219"/>
        <v>575.32058151010278</v>
      </c>
      <c r="G600" s="28">
        <f t="shared" si="219"/>
        <v>612.30545488714574</v>
      </c>
      <c r="H600" s="28">
        <f t="shared" si="219"/>
        <v>674.12611529819662</v>
      </c>
      <c r="I600" s="28">
        <f t="shared" si="219"/>
        <v>779.14380283443745</v>
      </c>
      <c r="J600" s="28">
        <f t="shared" si="219"/>
        <v>856.9515829112737</v>
      </c>
      <c r="K600" s="28">
        <f t="shared" si="219"/>
        <v>824.9269886865635</v>
      </c>
      <c r="L600" s="28">
        <f t="shared" si="219"/>
        <v>833.66490634717343</v>
      </c>
      <c r="M600" s="28">
        <f t="shared" si="219"/>
        <v>819.04893872219827</v>
      </c>
      <c r="N600" s="28">
        <f t="shared" si="219"/>
        <v>794.81068160968562</v>
      </c>
      <c r="O600" s="28">
        <f t="shared" si="219"/>
        <v>835.95587052408962</v>
      </c>
      <c r="P600" s="28">
        <f t="shared" si="219"/>
        <v>842.27983774470306</v>
      </c>
      <c r="Q600" s="28">
        <f t="shared" si="219"/>
        <v>893.31982808037583</v>
      </c>
      <c r="R600" s="28">
        <f t="shared" si="219"/>
        <v>947.16115460617959</v>
      </c>
      <c r="S600" s="28">
        <f t="shared" si="219"/>
        <v>1093.0863706070431</v>
      </c>
      <c r="T600" s="28">
        <f t="shared" si="219"/>
        <v>1180.5164439515288</v>
      </c>
      <c r="U600" s="28">
        <f t="shared" si="219"/>
        <v>1135.8518929123584</v>
      </c>
      <c r="V600" s="28">
        <f t="shared" si="219"/>
        <v>1102.8713511092135</v>
      </c>
      <c r="W600" s="28">
        <f t="shared" si="219"/>
        <v>1113.27166252602</v>
      </c>
      <c r="X600" s="28">
        <f t="shared" si="219"/>
        <v>1296.3208675209453</v>
      </c>
      <c r="Y600" s="28">
        <f t="shared" si="219"/>
        <v>1341.1801926722458</v>
      </c>
      <c r="Z600" s="28">
        <f t="shared" si="219"/>
        <v>1280.6819549415554</v>
      </c>
      <c r="AA600" s="28">
        <f t="shared" si="219"/>
        <v>1295.3911437135371</v>
      </c>
      <c r="AB600" s="28">
        <f t="shared" si="219"/>
        <v>1323.2186636363738</v>
      </c>
      <c r="AC600" s="28">
        <f t="shared" si="219"/>
        <v>1394.4304258010411</v>
      </c>
      <c r="AD600" s="28">
        <f t="shared" si="219"/>
        <v>1461.1604138729213</v>
      </c>
      <c r="AE600" s="28">
        <f t="shared" si="219"/>
        <v>1467.0933002665306</v>
      </c>
    </row>
    <row r="601" spans="1:31" x14ac:dyDescent="0.2">
      <c r="A601" s="8" t="s">
        <v>23</v>
      </c>
      <c r="B601" s="4" t="s">
        <v>24</v>
      </c>
      <c r="C601" s="90">
        <f>+C457</f>
        <v>464.32164229190084</v>
      </c>
      <c r="D601" s="90">
        <f t="shared" ref="D601:AE601" si="220">+D457</f>
        <v>492.59101207308413</v>
      </c>
      <c r="E601" s="90">
        <f t="shared" si="220"/>
        <v>554.44900818071574</v>
      </c>
      <c r="F601" s="90">
        <f t="shared" si="220"/>
        <v>575.32058151010278</v>
      </c>
      <c r="G601" s="90">
        <f t="shared" si="220"/>
        <v>612.30545488714574</v>
      </c>
      <c r="H601" s="90">
        <f t="shared" si="220"/>
        <v>674.12611529819662</v>
      </c>
      <c r="I601" s="90">
        <f t="shared" si="220"/>
        <v>779.14380283443745</v>
      </c>
      <c r="J601" s="90">
        <f t="shared" si="220"/>
        <v>856.9515829112737</v>
      </c>
      <c r="K601" s="90">
        <f t="shared" si="220"/>
        <v>824.9269886865635</v>
      </c>
      <c r="L601" s="90">
        <f t="shared" si="220"/>
        <v>833.66490634717343</v>
      </c>
      <c r="M601" s="90">
        <f t="shared" si="220"/>
        <v>819.04893872219827</v>
      </c>
      <c r="N601" s="90">
        <f t="shared" si="220"/>
        <v>794.81068160968562</v>
      </c>
      <c r="O601" s="90">
        <f t="shared" si="220"/>
        <v>835.95587052408962</v>
      </c>
      <c r="P601" s="90">
        <f t="shared" si="220"/>
        <v>842.27983774470306</v>
      </c>
      <c r="Q601" s="90">
        <f t="shared" si="220"/>
        <v>893.31982808037583</v>
      </c>
      <c r="R601" s="90">
        <f t="shared" si="220"/>
        <v>947.16115460617959</v>
      </c>
      <c r="S601" s="90">
        <f t="shared" si="220"/>
        <v>1093.0863706070431</v>
      </c>
      <c r="T601" s="90">
        <f t="shared" si="220"/>
        <v>1180.5164439515288</v>
      </c>
      <c r="U601" s="90">
        <f t="shared" si="220"/>
        <v>1135.8518929123584</v>
      </c>
      <c r="V601" s="90">
        <f t="shared" si="220"/>
        <v>1102.8713511092135</v>
      </c>
      <c r="W601" s="90">
        <f t="shared" si="220"/>
        <v>1113.27166252602</v>
      </c>
      <c r="X601" s="90">
        <f t="shared" si="220"/>
        <v>1296.3208675209453</v>
      </c>
      <c r="Y601" s="90">
        <f t="shared" si="220"/>
        <v>1341.1801926722458</v>
      </c>
      <c r="Z601" s="90">
        <f t="shared" si="220"/>
        <v>1280.6819549415554</v>
      </c>
      <c r="AA601" s="90">
        <f t="shared" si="220"/>
        <v>1295.3911437135371</v>
      </c>
      <c r="AB601" s="90">
        <f t="shared" si="220"/>
        <v>1323.2186636363738</v>
      </c>
      <c r="AC601" s="90">
        <f t="shared" si="220"/>
        <v>1394.4304258010411</v>
      </c>
      <c r="AD601" s="90">
        <f t="shared" si="220"/>
        <v>1461.1604138729213</v>
      </c>
      <c r="AE601" s="90">
        <f t="shared" si="220"/>
        <v>1467.0933002665306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0</v>
      </c>
      <c r="AE602" s="90">
        <f t="shared" si="221"/>
        <v>0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1.727166073825418</v>
      </c>
      <c r="D604" s="28">
        <f t="shared" si="223"/>
        <v>1.7215031847687956</v>
      </c>
      <c r="E604" s="28">
        <f t="shared" si="223"/>
        <v>1.8096724149087149</v>
      </c>
      <c r="F604" s="28">
        <f t="shared" si="223"/>
        <v>1.8198686248411304</v>
      </c>
      <c r="G604" s="28">
        <f t="shared" si="223"/>
        <v>2.0939969620659231</v>
      </c>
      <c r="H604" s="28">
        <f t="shared" si="223"/>
        <v>2.3691710491499656</v>
      </c>
      <c r="I604" s="28">
        <f t="shared" si="223"/>
        <v>2.9617613115852497</v>
      </c>
      <c r="J604" s="28">
        <f t="shared" si="223"/>
        <v>4.1733411366170188</v>
      </c>
      <c r="K604" s="28">
        <f t="shared" si="223"/>
        <v>4.2729675984974547</v>
      </c>
      <c r="L604" s="28">
        <f t="shared" si="223"/>
        <v>6.3315381763358767</v>
      </c>
      <c r="M604" s="28">
        <f t="shared" si="223"/>
        <v>7.955558661364929</v>
      </c>
      <c r="N604" s="28">
        <f t="shared" si="223"/>
        <v>11.971546411936659</v>
      </c>
      <c r="O604" s="28">
        <f t="shared" si="223"/>
        <v>12.478770634617179</v>
      </c>
      <c r="P604" s="28">
        <f t="shared" si="223"/>
        <v>16.938271755589746</v>
      </c>
      <c r="Q604" s="28">
        <f t="shared" si="223"/>
        <v>20.374296431076239</v>
      </c>
      <c r="R604" s="28">
        <f t="shared" si="223"/>
        <v>24.588617951914138</v>
      </c>
      <c r="S604" s="28">
        <f t="shared" si="223"/>
        <v>30.626978082639397</v>
      </c>
      <c r="T604" s="28">
        <f t="shared" si="223"/>
        <v>34.607910977058452</v>
      </c>
      <c r="U604" s="28">
        <f t="shared" si="223"/>
        <v>47.782529296325258</v>
      </c>
      <c r="V604" s="28">
        <f t="shared" si="223"/>
        <v>46.10580449284285</v>
      </c>
      <c r="W604" s="28">
        <f t="shared" si="223"/>
        <v>52.152786855296135</v>
      </c>
      <c r="X604" s="28">
        <f t="shared" si="223"/>
        <v>66.147569316761988</v>
      </c>
      <c r="Y604" s="28">
        <f t="shared" si="223"/>
        <v>77.812269422626258</v>
      </c>
      <c r="Z604" s="28">
        <f t="shared" si="223"/>
        <v>79.55185587809909</v>
      </c>
      <c r="AA604" s="28">
        <f t="shared" si="223"/>
        <v>89.36094223361529</v>
      </c>
      <c r="AB604" s="28">
        <f t="shared" si="223"/>
        <v>100.42786967282593</v>
      </c>
      <c r="AC604" s="28">
        <f t="shared" si="223"/>
        <v>106.62114187796553</v>
      </c>
      <c r="AD604" s="28">
        <f t="shared" si="223"/>
        <v>122.26822578609243</v>
      </c>
      <c r="AE604" s="28">
        <f t="shared" si="223"/>
        <v>138.7283451568772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0</v>
      </c>
      <c r="V605" s="90">
        <f t="shared" si="224"/>
        <v>0</v>
      </c>
      <c r="W605" s="90">
        <f t="shared" si="224"/>
        <v>0</v>
      </c>
      <c r="X605" s="90">
        <f t="shared" si="224"/>
        <v>0</v>
      </c>
      <c r="Y605" s="90">
        <f t="shared" si="224"/>
        <v>0</v>
      </c>
      <c r="Z605" s="90">
        <f t="shared" si="224"/>
        <v>0</v>
      </c>
      <c r="AA605" s="90">
        <f t="shared" si="224"/>
        <v>0</v>
      </c>
      <c r="AB605" s="90">
        <f t="shared" si="224"/>
        <v>0</v>
      </c>
      <c r="AC605" s="90">
        <f t="shared" si="224"/>
        <v>0</v>
      </c>
      <c r="AD605" s="90">
        <f t="shared" si="224"/>
        <v>0</v>
      </c>
      <c r="AE605" s="90">
        <f t="shared" si="224"/>
        <v>2.3728898015459732E-2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1.7085326324956871</v>
      </c>
      <c r="D608" s="90">
        <f t="shared" ref="D608:AE608" si="227">+D497</f>
        <v>1.7026304211262777</v>
      </c>
      <c r="E608" s="90">
        <f t="shared" si="227"/>
        <v>1.7902568663061258</v>
      </c>
      <c r="F608" s="90">
        <f t="shared" si="227"/>
        <v>1.7992782684664825</v>
      </c>
      <c r="G608" s="90">
        <f t="shared" si="227"/>
        <v>1.8799844698983379</v>
      </c>
      <c r="H608" s="90">
        <f t="shared" si="227"/>
        <v>1.9091867197243735</v>
      </c>
      <c r="I608" s="90">
        <f t="shared" si="227"/>
        <v>1.9866497749518857</v>
      </c>
      <c r="J608" s="90">
        <f t="shared" si="227"/>
        <v>2.0170276672556051</v>
      </c>
      <c r="K608" s="90">
        <f t="shared" si="227"/>
        <v>2.0312304413203015</v>
      </c>
      <c r="L608" s="90">
        <f t="shared" si="227"/>
        <v>1.8721534723702644</v>
      </c>
      <c r="M608" s="90">
        <f t="shared" si="227"/>
        <v>2.1307038272706698</v>
      </c>
      <c r="N608" s="90">
        <f t="shared" si="227"/>
        <v>2.1762194400270833</v>
      </c>
      <c r="O608" s="90">
        <f t="shared" si="227"/>
        <v>2.241769185923288</v>
      </c>
      <c r="P608" s="90">
        <f t="shared" si="227"/>
        <v>2.2921075371158515</v>
      </c>
      <c r="Q608" s="90">
        <f t="shared" si="227"/>
        <v>2.4061571930881431</v>
      </c>
      <c r="R608" s="90">
        <f t="shared" si="227"/>
        <v>2.5695556234151273</v>
      </c>
      <c r="S608" s="90">
        <f t="shared" si="227"/>
        <v>2.6859102348611299</v>
      </c>
      <c r="T608" s="90">
        <f t="shared" si="227"/>
        <v>2.7526949122857127</v>
      </c>
      <c r="U608" s="90">
        <f t="shared" si="227"/>
        <v>2.8314837335823269</v>
      </c>
      <c r="V608" s="90">
        <f t="shared" si="227"/>
        <v>2.8097784770568017</v>
      </c>
      <c r="W608" s="90">
        <f t="shared" si="227"/>
        <v>3.1221331034232613</v>
      </c>
      <c r="X608" s="90">
        <f t="shared" si="227"/>
        <v>3.6618435027806902</v>
      </c>
      <c r="Y608" s="90">
        <f t="shared" si="227"/>
        <v>3.7178249509585801</v>
      </c>
      <c r="Z608" s="90">
        <f t="shared" si="227"/>
        <v>3.7777646896108461</v>
      </c>
      <c r="AA608" s="90">
        <f t="shared" si="227"/>
        <v>3.7040229659036035</v>
      </c>
      <c r="AB608" s="90">
        <f t="shared" si="227"/>
        <v>3.7234684852586972</v>
      </c>
      <c r="AC608" s="90">
        <f t="shared" si="227"/>
        <v>4.2298209708491212</v>
      </c>
      <c r="AD608" s="90">
        <f t="shared" si="227"/>
        <v>4.2853953841823422</v>
      </c>
      <c r="AE608" s="90">
        <f t="shared" si="227"/>
        <v>4.5032232710805715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9.0448693121446277E-5</v>
      </c>
      <c r="D610" s="90">
        <f t="shared" ref="D610:AE610" si="229">+D508</f>
        <v>3.2977100590856283E-4</v>
      </c>
      <c r="E610" s="90">
        <f t="shared" si="229"/>
        <v>8.7255596597957401E-4</v>
      </c>
      <c r="F610" s="90">
        <f t="shared" si="229"/>
        <v>2.0473637380385096E-3</v>
      </c>
      <c r="G610" s="90">
        <f t="shared" si="229"/>
        <v>0.19546949953097575</v>
      </c>
      <c r="H610" s="90">
        <f t="shared" si="229"/>
        <v>0.44144133678898267</v>
      </c>
      <c r="I610" s="90">
        <f t="shared" si="229"/>
        <v>0.95656854399675451</v>
      </c>
      <c r="J610" s="90">
        <f t="shared" si="229"/>
        <v>2.1377704767248042</v>
      </c>
      <c r="K610" s="90">
        <f t="shared" si="229"/>
        <v>2.2231941645405437</v>
      </c>
      <c r="L610" s="90">
        <f t="shared" si="229"/>
        <v>4.4408417113290026</v>
      </c>
      <c r="M610" s="90">
        <f t="shared" si="229"/>
        <v>5.8063118414576493</v>
      </c>
      <c r="N610" s="90">
        <f t="shared" si="229"/>
        <v>9.7767839792729667</v>
      </c>
      <c r="O610" s="90">
        <f t="shared" si="229"/>
        <v>10.218458456057283</v>
      </c>
      <c r="P610" s="90">
        <f t="shared" si="229"/>
        <v>14.627719855260704</v>
      </c>
      <c r="Q610" s="90">
        <f t="shared" si="229"/>
        <v>17.949787981022201</v>
      </c>
      <c r="R610" s="90">
        <f t="shared" si="229"/>
        <v>22.000794830731365</v>
      </c>
      <c r="S610" s="90">
        <f t="shared" si="229"/>
        <v>27.922881542015812</v>
      </c>
      <c r="T610" s="90">
        <f t="shared" si="229"/>
        <v>31.837106309571027</v>
      </c>
      <c r="U610" s="90">
        <f t="shared" si="229"/>
        <v>44.933015119662443</v>
      </c>
      <c r="V610" s="90">
        <f t="shared" si="229"/>
        <v>43.278068514698745</v>
      </c>
      <c r="W610" s="90">
        <f t="shared" si="229"/>
        <v>49.01276780187235</v>
      </c>
      <c r="X610" s="90">
        <f t="shared" si="229"/>
        <v>62.467911260879553</v>
      </c>
      <c r="Y610" s="90">
        <f t="shared" si="229"/>
        <v>74.079644972227513</v>
      </c>
      <c r="Z610" s="90">
        <f t="shared" si="229"/>
        <v>75.762274803230653</v>
      </c>
      <c r="AA610" s="90">
        <f t="shared" si="229"/>
        <v>85.644396970603665</v>
      </c>
      <c r="AB610" s="90">
        <f t="shared" si="229"/>
        <v>96.691178536113256</v>
      </c>
      <c r="AC610" s="90">
        <f t="shared" si="229"/>
        <v>102.38066419246316</v>
      </c>
      <c r="AD610" s="90">
        <f t="shared" si="229"/>
        <v>117.97419128235083</v>
      </c>
      <c r="AE610" s="90">
        <f t="shared" si="229"/>
        <v>134.1947723291799</v>
      </c>
    </row>
    <row r="611" spans="1:31" x14ac:dyDescent="0.2">
      <c r="A611" s="9" t="s">
        <v>358</v>
      </c>
      <c r="B611" s="4" t="s">
        <v>359</v>
      </c>
      <c r="C611" s="90">
        <f>+C515</f>
        <v>1.8542992636609402E-2</v>
      </c>
      <c r="D611" s="90">
        <f t="shared" ref="D611:AE611" si="230">+D515</f>
        <v>1.8542992636609405E-2</v>
      </c>
      <c r="E611" s="90">
        <f t="shared" si="230"/>
        <v>1.8542992636609409E-2</v>
      </c>
      <c r="F611" s="90">
        <f t="shared" si="230"/>
        <v>1.8542992636609402E-2</v>
      </c>
      <c r="G611" s="90">
        <f t="shared" si="230"/>
        <v>1.8542992636609405E-2</v>
      </c>
      <c r="H611" s="90">
        <f t="shared" si="230"/>
        <v>1.8542992636609402E-2</v>
      </c>
      <c r="I611" s="90">
        <f t="shared" si="230"/>
        <v>1.8542992636609405E-2</v>
      </c>
      <c r="J611" s="90">
        <f t="shared" si="230"/>
        <v>1.8542992636609402E-2</v>
      </c>
      <c r="K611" s="90">
        <f t="shared" si="230"/>
        <v>1.8542992636609402E-2</v>
      </c>
      <c r="L611" s="90">
        <f t="shared" si="230"/>
        <v>1.8542992636609405E-2</v>
      </c>
      <c r="M611" s="90">
        <f t="shared" si="230"/>
        <v>1.8542992636609405E-2</v>
      </c>
      <c r="N611" s="90">
        <f t="shared" si="230"/>
        <v>1.8542992636609409E-2</v>
      </c>
      <c r="O611" s="90">
        <f t="shared" si="230"/>
        <v>1.8542992636609405E-2</v>
      </c>
      <c r="P611" s="90">
        <f t="shared" si="230"/>
        <v>1.8444363213192271E-2</v>
      </c>
      <c r="Q611" s="90">
        <f t="shared" si="230"/>
        <v>1.8351256965893313E-2</v>
      </c>
      <c r="R611" s="90">
        <f t="shared" si="230"/>
        <v>1.8267497767646072E-2</v>
      </c>
      <c r="S611" s="90">
        <f t="shared" si="230"/>
        <v>1.8186305762456886E-2</v>
      </c>
      <c r="T611" s="90">
        <f t="shared" si="230"/>
        <v>1.8109755201714078E-2</v>
      </c>
      <c r="U611" s="90">
        <f t="shared" si="230"/>
        <v>1.8030443080487877E-2</v>
      </c>
      <c r="V611" s="90">
        <f t="shared" si="230"/>
        <v>1.795750108729877E-2</v>
      </c>
      <c r="W611" s="90">
        <f t="shared" si="230"/>
        <v>1.7885950000524894E-2</v>
      </c>
      <c r="X611" s="90">
        <f t="shared" si="230"/>
        <v>1.7814553101745539E-2</v>
      </c>
      <c r="Y611" s="90">
        <f t="shared" si="230"/>
        <v>1.4799499440156582E-2</v>
      </c>
      <c r="Z611" s="90">
        <f t="shared" si="230"/>
        <v>1.181638525759519E-2</v>
      </c>
      <c r="AA611" s="90">
        <f t="shared" si="230"/>
        <v>1.2522297108024804E-2</v>
      </c>
      <c r="AB611" s="90">
        <f t="shared" si="230"/>
        <v>1.3222651453984673E-2</v>
      </c>
      <c r="AC611" s="90">
        <f t="shared" si="230"/>
        <v>1.0656714653252743E-2</v>
      </c>
      <c r="AD611" s="90">
        <f t="shared" si="230"/>
        <v>8.6391195592637141E-3</v>
      </c>
      <c r="AE611" s="90">
        <f t="shared" si="230"/>
        <v>6.6206586012675381E-3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788.11408548698523</v>
      </c>
      <c r="D613" s="32">
        <f t="shared" si="232"/>
        <v>788.49418628003889</v>
      </c>
      <c r="E613" s="32">
        <f t="shared" si="232"/>
        <v>804.67993523098312</v>
      </c>
      <c r="F613" s="32">
        <f t="shared" si="232"/>
        <v>822.65350310127599</v>
      </c>
      <c r="G613" s="32">
        <f t="shared" si="232"/>
        <v>831.82396960817118</v>
      </c>
      <c r="H613" s="32">
        <f t="shared" si="232"/>
        <v>845.40796195284372</v>
      </c>
      <c r="I613" s="32">
        <f t="shared" si="232"/>
        <v>862.00112718572348</v>
      </c>
      <c r="J613" s="32">
        <f t="shared" si="232"/>
        <v>865.17102874733007</v>
      </c>
      <c r="K613" s="32">
        <f t="shared" si="232"/>
        <v>860.98735887379121</v>
      </c>
      <c r="L613" s="32">
        <f t="shared" si="232"/>
        <v>843.08186838453696</v>
      </c>
      <c r="M613" s="32">
        <f t="shared" si="232"/>
        <v>817.9152535401297</v>
      </c>
      <c r="N613" s="32">
        <f t="shared" si="232"/>
        <v>792.23918124755289</v>
      </c>
      <c r="O613" s="32">
        <f t="shared" si="232"/>
        <v>788.29390015035779</v>
      </c>
      <c r="P613" s="32">
        <f t="shared" si="232"/>
        <v>755.87133407806232</v>
      </c>
      <c r="Q613" s="32">
        <f t="shared" si="232"/>
        <v>771.06696865515505</v>
      </c>
      <c r="R613" s="32">
        <f t="shared" si="232"/>
        <v>736.0546008615014</v>
      </c>
      <c r="S613" s="32">
        <f t="shared" si="232"/>
        <v>732.90233070887837</v>
      </c>
      <c r="T613" s="32">
        <f t="shared" si="232"/>
        <v>726.35572502368893</v>
      </c>
      <c r="U613" s="32">
        <f t="shared" si="232"/>
        <v>697.77825089889484</v>
      </c>
      <c r="V613" s="32">
        <f t="shared" si="232"/>
        <v>661.72580318044947</v>
      </c>
      <c r="W613" s="32">
        <f t="shared" si="232"/>
        <v>623.68878001563291</v>
      </c>
      <c r="X613" s="32">
        <f t="shared" si="232"/>
        <v>558.74126956116368</v>
      </c>
      <c r="Y613" s="32">
        <f t="shared" si="232"/>
        <v>585.73380676984925</v>
      </c>
      <c r="Z613" s="32">
        <f t="shared" si="232"/>
        <v>634.95056377127923</v>
      </c>
      <c r="AA613" s="32">
        <f t="shared" si="232"/>
        <v>631.71216861931316</v>
      </c>
      <c r="AB613" s="32">
        <f t="shared" si="232"/>
        <v>622.7897198373098</v>
      </c>
      <c r="AC613" s="32">
        <f t="shared" si="232"/>
        <v>586.50250909661077</v>
      </c>
      <c r="AD613" s="32">
        <f t="shared" si="232"/>
        <v>546.20465884111786</v>
      </c>
      <c r="AE613" s="32">
        <f t="shared" si="232"/>
        <v>506.3644261581357</v>
      </c>
    </row>
    <row r="614" spans="1:31" x14ac:dyDescent="0.2">
      <c r="A614" s="9" t="s">
        <v>392</v>
      </c>
      <c r="B614" s="4" t="s">
        <v>393</v>
      </c>
      <c r="C614" s="90">
        <f>+C525</f>
        <v>310.73517368132394</v>
      </c>
      <c r="D614" s="90">
        <f t="shared" ref="D614:AE614" si="233">+D525</f>
        <v>313.28770037941757</v>
      </c>
      <c r="E614" s="90">
        <f t="shared" si="233"/>
        <v>315.46689706554679</v>
      </c>
      <c r="F614" s="90">
        <f t="shared" si="233"/>
        <v>317.86351107388646</v>
      </c>
      <c r="G614" s="90">
        <f t="shared" si="233"/>
        <v>320.47580711798304</v>
      </c>
      <c r="H614" s="90">
        <f t="shared" si="233"/>
        <v>323.02251308757582</v>
      </c>
      <c r="I614" s="90">
        <f t="shared" si="233"/>
        <v>325.38427862042806</v>
      </c>
      <c r="J614" s="90">
        <f t="shared" si="233"/>
        <v>327.37874906041145</v>
      </c>
      <c r="K614" s="90">
        <f t="shared" si="233"/>
        <v>321.62627930147272</v>
      </c>
      <c r="L614" s="90">
        <f t="shared" si="233"/>
        <v>315.52276604010672</v>
      </c>
      <c r="M614" s="90">
        <f t="shared" si="233"/>
        <v>308.98237880520287</v>
      </c>
      <c r="N614" s="90">
        <f t="shared" si="233"/>
        <v>304.682888242464</v>
      </c>
      <c r="O614" s="90">
        <f t="shared" si="233"/>
        <v>298.49279841836756</v>
      </c>
      <c r="P614" s="90">
        <f t="shared" si="233"/>
        <v>291.5437672850864</v>
      </c>
      <c r="Q614" s="90">
        <f t="shared" si="233"/>
        <v>285.5229544104684</v>
      </c>
      <c r="R614" s="90">
        <f t="shared" si="233"/>
        <v>279.44978516861011</v>
      </c>
      <c r="S614" s="90">
        <f t="shared" si="233"/>
        <v>273.46828624963086</v>
      </c>
      <c r="T614" s="90">
        <f t="shared" si="233"/>
        <v>266.65784800678938</v>
      </c>
      <c r="U614" s="90">
        <f t="shared" si="233"/>
        <v>241.01643529391379</v>
      </c>
      <c r="V614" s="90">
        <f t="shared" si="233"/>
        <v>214.90394278096724</v>
      </c>
      <c r="W614" s="90">
        <f t="shared" si="233"/>
        <v>189.59622106921734</v>
      </c>
      <c r="X614" s="90">
        <f t="shared" si="233"/>
        <v>163.57711210950879</v>
      </c>
      <c r="Y614" s="90">
        <f t="shared" si="233"/>
        <v>198.01503797705388</v>
      </c>
      <c r="Z614" s="90">
        <f t="shared" si="233"/>
        <v>231.03812049913756</v>
      </c>
      <c r="AA614" s="90">
        <f t="shared" si="233"/>
        <v>216.38509458098434</v>
      </c>
      <c r="AB614" s="90">
        <f t="shared" si="233"/>
        <v>202.08241012810177</v>
      </c>
      <c r="AC614" s="90">
        <f t="shared" si="233"/>
        <v>185.82944137016321</v>
      </c>
      <c r="AD614" s="90">
        <f t="shared" si="233"/>
        <v>169.37767678982701</v>
      </c>
      <c r="AE614" s="90">
        <f t="shared" si="233"/>
        <v>153.16597511794708</v>
      </c>
    </row>
    <row r="615" spans="1:31" x14ac:dyDescent="0.2">
      <c r="A615" s="9" t="s">
        <v>439</v>
      </c>
      <c r="B615" s="4" t="s">
        <v>440</v>
      </c>
      <c r="C615" s="90">
        <f>+C530</f>
        <v>80.954212125189628</v>
      </c>
      <c r="D615" s="90">
        <f t="shared" ref="D615:AE615" si="234">+D530</f>
        <v>83.100426025033912</v>
      </c>
      <c r="E615" s="90">
        <f t="shared" si="234"/>
        <v>84.08221037930079</v>
      </c>
      <c r="F615" s="90">
        <f t="shared" si="234"/>
        <v>84.878667937869011</v>
      </c>
      <c r="G615" s="90">
        <f t="shared" si="234"/>
        <v>87.631586643732462</v>
      </c>
      <c r="H615" s="90">
        <f t="shared" si="234"/>
        <v>87.558440604397219</v>
      </c>
      <c r="I615" s="90">
        <f t="shared" si="234"/>
        <v>90.832142320643058</v>
      </c>
      <c r="J615" s="90">
        <f t="shared" si="234"/>
        <v>94.004839655964076</v>
      </c>
      <c r="K615" s="90">
        <f t="shared" si="234"/>
        <v>93.345506439690766</v>
      </c>
      <c r="L615" s="90">
        <f t="shared" si="234"/>
        <v>93.811552391792759</v>
      </c>
      <c r="M615" s="90">
        <f t="shared" si="234"/>
        <v>87.196902621539678</v>
      </c>
      <c r="N615" s="90">
        <f t="shared" si="234"/>
        <v>67.039436404942819</v>
      </c>
      <c r="O615" s="90">
        <f t="shared" si="234"/>
        <v>66.213104429112349</v>
      </c>
      <c r="P615" s="90">
        <f t="shared" si="234"/>
        <v>59.961583301926254</v>
      </c>
      <c r="Q615" s="90">
        <f t="shared" si="234"/>
        <v>64.808476135411155</v>
      </c>
      <c r="R615" s="90">
        <f t="shared" si="234"/>
        <v>65.058537538777415</v>
      </c>
      <c r="S615" s="90">
        <f t="shared" si="234"/>
        <v>64.046284512036905</v>
      </c>
      <c r="T615" s="90">
        <f t="shared" si="234"/>
        <v>60.319077231441319</v>
      </c>
      <c r="U615" s="90">
        <f t="shared" si="234"/>
        <v>56.858137893264143</v>
      </c>
      <c r="V615" s="90">
        <f t="shared" si="234"/>
        <v>54.335192385451066</v>
      </c>
      <c r="W615" s="90">
        <f t="shared" si="234"/>
        <v>53.501762203831497</v>
      </c>
      <c r="X615" s="90">
        <f t="shared" si="234"/>
        <v>54.046196788740623</v>
      </c>
      <c r="Y615" s="90">
        <f t="shared" si="234"/>
        <v>60.718583295354158</v>
      </c>
      <c r="Z615" s="90">
        <f t="shared" si="234"/>
        <v>56.958985411988266</v>
      </c>
      <c r="AA615" s="90">
        <f t="shared" si="234"/>
        <v>53.008655777958673</v>
      </c>
      <c r="AB615" s="90">
        <f t="shared" si="234"/>
        <v>54.258499322998553</v>
      </c>
      <c r="AC615" s="90">
        <f t="shared" si="234"/>
        <v>53.478655723154773</v>
      </c>
      <c r="AD615" s="90">
        <f t="shared" si="234"/>
        <v>51.415928924225177</v>
      </c>
      <c r="AE615" s="90">
        <f t="shared" si="234"/>
        <v>51.706864088202245</v>
      </c>
    </row>
    <row r="616" spans="1:31" x14ac:dyDescent="0.2">
      <c r="A616" s="9" t="s">
        <v>477</v>
      </c>
      <c r="B616" s="4" t="s">
        <v>478</v>
      </c>
      <c r="C616" s="90">
        <f>+C536</f>
        <v>32.592624999999998</v>
      </c>
      <c r="D616" s="90">
        <f t="shared" ref="D616:AE616" si="235">+D536</f>
        <v>29.318250000000003</v>
      </c>
      <c r="E616" s="90">
        <f t="shared" si="235"/>
        <v>29.267875</v>
      </c>
      <c r="F616" s="90">
        <f t="shared" si="235"/>
        <v>30.728749999999998</v>
      </c>
      <c r="G616" s="90">
        <f t="shared" si="235"/>
        <v>29.217500000000001</v>
      </c>
      <c r="H616" s="90">
        <f t="shared" si="235"/>
        <v>28.804425000000002</v>
      </c>
      <c r="I616" s="90">
        <f t="shared" si="235"/>
        <v>27.973237499999996</v>
      </c>
      <c r="J616" s="90">
        <f t="shared" si="235"/>
        <v>18.187893750000001</v>
      </c>
      <c r="K616" s="90">
        <f t="shared" si="235"/>
        <v>28.401425000000003</v>
      </c>
      <c r="L616" s="90">
        <f t="shared" si="235"/>
        <v>15.475200000000001</v>
      </c>
      <c r="M616" s="90">
        <f t="shared" si="235"/>
        <v>21.8980125</v>
      </c>
      <c r="N616" s="90">
        <f t="shared" si="235"/>
        <v>22.46725</v>
      </c>
      <c r="O616" s="90">
        <f t="shared" si="235"/>
        <v>21.862750000000002</v>
      </c>
      <c r="P616" s="90">
        <f t="shared" si="235"/>
        <v>22.971</v>
      </c>
      <c r="Q616" s="90">
        <f t="shared" si="235"/>
        <v>19.142500000000002</v>
      </c>
      <c r="R616" s="90">
        <f t="shared" si="235"/>
        <v>19.092124999999999</v>
      </c>
      <c r="S616" s="90">
        <f t="shared" si="235"/>
        <v>23.071749999999998</v>
      </c>
      <c r="T616" s="90">
        <f t="shared" si="235"/>
        <v>20.936353749999999</v>
      </c>
      <c r="U616" s="90">
        <f t="shared" si="235"/>
        <v>19.898125</v>
      </c>
      <c r="V616" s="90">
        <f t="shared" si="235"/>
        <v>23.6158</v>
      </c>
      <c r="W616" s="90">
        <f t="shared" si="235"/>
        <v>20.2457125</v>
      </c>
      <c r="X616" s="90">
        <f t="shared" si="235"/>
        <v>21.202837499999998</v>
      </c>
      <c r="Y616" s="90">
        <f t="shared" si="235"/>
        <v>20.3867625</v>
      </c>
      <c r="Z616" s="90">
        <f t="shared" si="235"/>
        <v>20.6084125</v>
      </c>
      <c r="AA616" s="90">
        <f t="shared" si="235"/>
        <v>25.162312499999999</v>
      </c>
      <c r="AB616" s="90">
        <f t="shared" si="235"/>
        <v>20.517737499999999</v>
      </c>
      <c r="AC616" s="90">
        <f t="shared" si="235"/>
        <v>21.197800000000001</v>
      </c>
      <c r="AD616" s="90">
        <f t="shared" si="235"/>
        <v>17.842825000000001</v>
      </c>
      <c r="AE616" s="90">
        <f t="shared" si="235"/>
        <v>8.2463875000000009</v>
      </c>
    </row>
    <row r="617" spans="1:31" x14ac:dyDescent="0.2">
      <c r="A617" s="9" t="s">
        <v>486</v>
      </c>
      <c r="B617" s="4" t="s">
        <v>487</v>
      </c>
      <c r="C617" s="90">
        <f>+C541</f>
        <v>337.55343696156024</v>
      </c>
      <c r="D617" s="90">
        <f t="shared" ref="D617:AE617" si="236">+D541</f>
        <v>336.20419492870678</v>
      </c>
      <c r="E617" s="90">
        <f t="shared" si="236"/>
        <v>349.04759628770825</v>
      </c>
      <c r="F617" s="90">
        <f t="shared" si="236"/>
        <v>362.97702296253328</v>
      </c>
      <c r="G617" s="90">
        <f t="shared" si="236"/>
        <v>369.53882935966442</v>
      </c>
      <c r="H617" s="90">
        <f t="shared" si="236"/>
        <v>379.58165587727228</v>
      </c>
      <c r="I617" s="90">
        <f t="shared" si="236"/>
        <v>389.99596304263423</v>
      </c>
      <c r="J617" s="90">
        <f t="shared" si="236"/>
        <v>400.00241927417056</v>
      </c>
      <c r="K617" s="90">
        <f t="shared" si="236"/>
        <v>390.607644746662</v>
      </c>
      <c r="L617" s="90">
        <f t="shared" si="236"/>
        <v>390.24242299436588</v>
      </c>
      <c r="M617" s="90">
        <f t="shared" si="236"/>
        <v>368.49201973079971</v>
      </c>
      <c r="N617" s="90">
        <f t="shared" si="236"/>
        <v>368.46242276182505</v>
      </c>
      <c r="O617" s="90">
        <f t="shared" si="236"/>
        <v>369.51685866530693</v>
      </c>
      <c r="P617" s="90">
        <f t="shared" si="236"/>
        <v>347.00165036896453</v>
      </c>
      <c r="Q617" s="90">
        <f t="shared" si="236"/>
        <v>366.55470229078003</v>
      </c>
      <c r="R617" s="90">
        <f t="shared" si="236"/>
        <v>342.74304172595544</v>
      </c>
      <c r="S617" s="90">
        <f t="shared" si="236"/>
        <v>342.45864215099238</v>
      </c>
      <c r="T617" s="90">
        <f t="shared" si="236"/>
        <v>350.53524822336209</v>
      </c>
      <c r="U617" s="90">
        <f t="shared" si="236"/>
        <v>349.19398434015</v>
      </c>
      <c r="V617" s="90">
        <f t="shared" si="236"/>
        <v>341.21544308592945</v>
      </c>
      <c r="W617" s="90">
        <f t="shared" si="236"/>
        <v>326.59678644396826</v>
      </c>
      <c r="X617" s="90">
        <f t="shared" si="236"/>
        <v>286.47374451749022</v>
      </c>
      <c r="Y617" s="90">
        <f t="shared" si="236"/>
        <v>274.17655952787385</v>
      </c>
      <c r="Z617" s="90">
        <f t="shared" si="236"/>
        <v>290.9207341759124</v>
      </c>
      <c r="AA617" s="90">
        <f t="shared" si="236"/>
        <v>302.98613845140699</v>
      </c>
      <c r="AB617" s="90">
        <f t="shared" si="236"/>
        <v>307.23820058346695</v>
      </c>
      <c r="AC617" s="90">
        <f t="shared" si="236"/>
        <v>295.17268558934563</v>
      </c>
      <c r="AD617" s="90">
        <f t="shared" si="236"/>
        <v>278.70299603078587</v>
      </c>
      <c r="AE617" s="90">
        <f t="shared" si="236"/>
        <v>264.03508391958394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12.804981272366026</v>
      </c>
      <c r="D619" s="90">
        <f t="shared" ref="D619:AE619" si="238">+D545</f>
        <v>11.354137310015126</v>
      </c>
      <c r="E619" s="90">
        <f t="shared" si="238"/>
        <v>10.278578238251635</v>
      </c>
      <c r="F619" s="90">
        <f t="shared" si="238"/>
        <v>9.6056267442107881</v>
      </c>
      <c r="G619" s="90">
        <f t="shared" si="238"/>
        <v>9.2248708670625916</v>
      </c>
      <c r="H619" s="90">
        <f t="shared" si="238"/>
        <v>8.8661921080500772</v>
      </c>
      <c r="I619" s="90">
        <f t="shared" si="238"/>
        <v>4.5735605612597112</v>
      </c>
      <c r="J619" s="90">
        <f t="shared" si="238"/>
        <v>9.2950816313183342</v>
      </c>
      <c r="K619" s="90">
        <f t="shared" si="238"/>
        <v>8.5176862646870113</v>
      </c>
      <c r="L619" s="90">
        <f t="shared" si="238"/>
        <v>6.7787683154114324</v>
      </c>
      <c r="M619" s="90">
        <f t="shared" si="238"/>
        <v>7.7070374026537607</v>
      </c>
      <c r="N619" s="90">
        <f t="shared" si="238"/>
        <v>8.2490205069317817</v>
      </c>
      <c r="O619" s="90">
        <f t="shared" si="238"/>
        <v>8.124697476694239</v>
      </c>
      <c r="P619" s="90">
        <f t="shared" si="238"/>
        <v>7.6079058850630563</v>
      </c>
      <c r="Q619" s="90">
        <f t="shared" si="238"/>
        <v>7.6174082816897259</v>
      </c>
      <c r="R619" s="90">
        <f t="shared" si="238"/>
        <v>6.6698286767900496</v>
      </c>
      <c r="S619" s="90">
        <f t="shared" si="238"/>
        <v>5.501534567505983</v>
      </c>
      <c r="T619" s="90">
        <f t="shared" si="238"/>
        <v>3.8173225251534495</v>
      </c>
      <c r="U619" s="90">
        <f t="shared" si="238"/>
        <v>4.0584938607408949</v>
      </c>
      <c r="V619" s="90">
        <f t="shared" si="238"/>
        <v>4.1381021347149067</v>
      </c>
      <c r="W619" s="90">
        <f t="shared" si="238"/>
        <v>4.3063012123654953</v>
      </c>
      <c r="X619" s="90">
        <f t="shared" si="238"/>
        <v>4.2629046267620607</v>
      </c>
      <c r="Y619" s="90">
        <f t="shared" si="238"/>
        <v>3.3820047231338095</v>
      </c>
      <c r="Z619" s="90">
        <f t="shared" si="238"/>
        <v>4.1752864517775432</v>
      </c>
      <c r="AA619" s="90">
        <f t="shared" si="238"/>
        <v>4.3958402814042916</v>
      </c>
      <c r="AB619" s="90">
        <f t="shared" si="238"/>
        <v>4.8962767359758033</v>
      </c>
      <c r="AC619" s="90">
        <f t="shared" si="238"/>
        <v>2.9641148533962589</v>
      </c>
      <c r="AD619" s="90">
        <f t="shared" si="238"/>
        <v>0.67746448610313881</v>
      </c>
      <c r="AE619" s="90">
        <f t="shared" si="238"/>
        <v>0.66700389719760012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13.473656446545437</v>
      </c>
      <c r="D621" s="90">
        <f t="shared" ref="D621:AE623" si="240">+D552</f>
        <v>15.229477636865502</v>
      </c>
      <c r="E621" s="90">
        <f t="shared" si="240"/>
        <v>16.536778260175709</v>
      </c>
      <c r="F621" s="90">
        <f t="shared" si="240"/>
        <v>16.599924382776447</v>
      </c>
      <c r="G621" s="90">
        <f t="shared" si="240"/>
        <v>15.735375619728682</v>
      </c>
      <c r="H621" s="90">
        <f t="shared" si="240"/>
        <v>17.574735275548353</v>
      </c>
      <c r="I621" s="90">
        <f t="shared" si="240"/>
        <v>23.241945140758492</v>
      </c>
      <c r="J621" s="90">
        <f t="shared" si="240"/>
        <v>16.302045375465649</v>
      </c>
      <c r="K621" s="90">
        <f t="shared" si="240"/>
        <v>18.488817121278764</v>
      </c>
      <c r="L621" s="90">
        <f t="shared" si="240"/>
        <v>21.251158642860254</v>
      </c>
      <c r="M621" s="90">
        <f t="shared" si="240"/>
        <v>23.638902479933719</v>
      </c>
      <c r="N621" s="90">
        <f t="shared" si="240"/>
        <v>21.338163331389325</v>
      </c>
      <c r="O621" s="90">
        <f t="shared" si="240"/>
        <v>24.083691160876668</v>
      </c>
      <c r="P621" s="90">
        <f t="shared" si="240"/>
        <v>26.785427237022049</v>
      </c>
      <c r="Q621" s="90">
        <f t="shared" si="240"/>
        <v>27.420927536805682</v>
      </c>
      <c r="R621" s="90">
        <f t="shared" si="240"/>
        <v>23.041282751368406</v>
      </c>
      <c r="S621" s="90">
        <f t="shared" si="240"/>
        <v>24.35583322871231</v>
      </c>
      <c r="T621" s="90">
        <f t="shared" si="240"/>
        <v>24.089875286942618</v>
      </c>
      <c r="U621" s="90">
        <f t="shared" si="240"/>
        <v>26.75307451082594</v>
      </c>
      <c r="V621" s="90">
        <f t="shared" si="240"/>
        <v>23.517322793386796</v>
      </c>
      <c r="W621" s="90">
        <f t="shared" si="240"/>
        <v>29.441996586250323</v>
      </c>
      <c r="X621" s="90">
        <f t="shared" si="240"/>
        <v>29.178474018661998</v>
      </c>
      <c r="Y621" s="90">
        <f t="shared" si="240"/>
        <v>29.054858746433595</v>
      </c>
      <c r="Z621" s="90">
        <f t="shared" si="240"/>
        <v>31.249024732463422</v>
      </c>
      <c r="AA621" s="90">
        <f t="shared" si="240"/>
        <v>29.774127027558791</v>
      </c>
      <c r="AB621" s="90">
        <f t="shared" si="240"/>
        <v>33.796595566766648</v>
      </c>
      <c r="AC621" s="90">
        <f t="shared" si="240"/>
        <v>27.859811560550781</v>
      </c>
      <c r="AD621" s="90">
        <f t="shared" si="240"/>
        <v>28.187767610176643</v>
      </c>
      <c r="AE621" s="90">
        <f t="shared" si="240"/>
        <v>28.543111635204802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-2823.438298338373</v>
      </c>
      <c r="D624" s="28">
        <f t="shared" si="242"/>
        <v>-2386.8771309625326</v>
      </c>
      <c r="E624" s="28">
        <f t="shared" si="242"/>
        <v>-2099.2873195724123</v>
      </c>
      <c r="F624" s="28">
        <f t="shared" si="242"/>
        <v>-2329.2563802317418</v>
      </c>
      <c r="G624" s="28">
        <f t="shared" si="242"/>
        <v>-2141.4892465542976</v>
      </c>
      <c r="H624" s="28">
        <f t="shared" si="242"/>
        <v>-1930.4874388820895</v>
      </c>
      <c r="I624" s="28">
        <f t="shared" si="242"/>
        <v>-2513.2798715425565</v>
      </c>
      <c r="J624" s="28">
        <f t="shared" si="242"/>
        <v>-1762.4793225925764</v>
      </c>
      <c r="K624" s="28">
        <f t="shared" si="242"/>
        <v>-2802.2668934236335</v>
      </c>
      <c r="L624" s="28">
        <f t="shared" si="242"/>
        <v>-1951.7431648331153</v>
      </c>
      <c r="M624" s="28">
        <f t="shared" si="242"/>
        <v>-2804.3484663691188</v>
      </c>
      <c r="N624" s="28">
        <f t="shared" si="242"/>
        <v>-2528.0231959117859</v>
      </c>
      <c r="O624" s="28">
        <f t="shared" si="242"/>
        <v>-2603.873411105993</v>
      </c>
      <c r="P624" s="28">
        <f t="shared" si="242"/>
        <v>-2033.8214605197788</v>
      </c>
      <c r="Q624" s="28">
        <f t="shared" si="242"/>
        <v>-1613.5128147940495</v>
      </c>
      <c r="R624" s="28">
        <f t="shared" si="242"/>
        <v>-1102.2633307025517</v>
      </c>
      <c r="S624" s="28">
        <f t="shared" si="242"/>
        <v>-1412.1531087439371</v>
      </c>
      <c r="T624" s="28">
        <f t="shared" si="242"/>
        <v>2386.6747645764617</v>
      </c>
      <c r="U624" s="28">
        <f t="shared" si="242"/>
        <v>116.60931844321294</v>
      </c>
      <c r="V624" s="28">
        <f t="shared" si="242"/>
        <v>-1117.8756465676347</v>
      </c>
      <c r="W624" s="28">
        <f t="shared" si="242"/>
        <v>-42.651482418307978</v>
      </c>
      <c r="X624" s="28">
        <f t="shared" si="242"/>
        <v>-1964.3736569725843</v>
      </c>
      <c r="Y624" s="28">
        <f t="shared" si="242"/>
        <v>-851.43872494626282</v>
      </c>
      <c r="Z624" s="28">
        <f t="shared" si="242"/>
        <v>-1904.5441800023461</v>
      </c>
      <c r="AA624" s="28">
        <f t="shared" si="242"/>
        <v>-2378.9961489594452</v>
      </c>
      <c r="AB624" s="28">
        <f t="shared" si="242"/>
        <v>-1404.6381145331302</v>
      </c>
      <c r="AC624" s="28">
        <f t="shared" si="242"/>
        <v>-2413.8811335415462</v>
      </c>
      <c r="AD624" s="28">
        <f t="shared" si="242"/>
        <v>2051.7450955555169</v>
      </c>
      <c r="AE624" s="28">
        <f t="shared" si="242"/>
        <v>-1537.6988616781214</v>
      </c>
    </row>
    <row r="625" spans="1:31" x14ac:dyDescent="0.2">
      <c r="A625" s="9" t="s">
        <v>549</v>
      </c>
      <c r="B625" s="4" t="s">
        <v>550</v>
      </c>
      <c r="C625" s="90">
        <f>+C556</f>
        <v>-2312.948720342848</v>
      </c>
      <c r="D625" s="90">
        <f t="shared" ref="D625:AE625" si="243">+D556</f>
        <v>-2040.5654608988148</v>
      </c>
      <c r="E625" s="90">
        <f t="shared" si="243"/>
        <v>-1771.6477963756793</v>
      </c>
      <c r="F625" s="90">
        <f t="shared" si="243"/>
        <v>-2013.9151700371249</v>
      </c>
      <c r="G625" s="90">
        <f t="shared" si="243"/>
        <v>-1737.168030175827</v>
      </c>
      <c r="H625" s="90">
        <f t="shared" si="243"/>
        <v>-1395.1990433318083</v>
      </c>
      <c r="I625" s="90">
        <f t="shared" si="243"/>
        <v>-2018.9249717774669</v>
      </c>
      <c r="J625" s="90">
        <f t="shared" si="243"/>
        <v>-1213.4616257448852</v>
      </c>
      <c r="K625" s="90">
        <f t="shared" si="243"/>
        <v>-2368.2971561470931</v>
      </c>
      <c r="L625" s="90">
        <f t="shared" si="243"/>
        <v>-1338.2173597911749</v>
      </c>
      <c r="M625" s="90">
        <f t="shared" si="243"/>
        <v>-2185.6848699415104</v>
      </c>
      <c r="N625" s="90">
        <f t="shared" si="243"/>
        <v>-1843.3184302552238</v>
      </c>
      <c r="O625" s="90">
        <f t="shared" si="243"/>
        <v>-1681.3927412660842</v>
      </c>
      <c r="P625" s="90">
        <f t="shared" si="243"/>
        <v>-979.88955318425428</v>
      </c>
      <c r="Q625" s="90">
        <f t="shared" si="243"/>
        <v>-727.21774477037593</v>
      </c>
      <c r="R625" s="90">
        <f t="shared" si="243"/>
        <v>-55.807044940969263</v>
      </c>
      <c r="S625" s="90">
        <f t="shared" si="243"/>
        <v>-204.62004582745294</v>
      </c>
      <c r="T625" s="90">
        <f t="shared" si="243"/>
        <v>3455.6804859389581</v>
      </c>
      <c r="U625" s="90">
        <f t="shared" si="243"/>
        <v>1159.9921597057969</v>
      </c>
      <c r="V625" s="90">
        <f t="shared" si="243"/>
        <v>-421.30423385839413</v>
      </c>
      <c r="W625" s="90">
        <f t="shared" si="243"/>
        <v>814.05122155028721</v>
      </c>
      <c r="X625" s="90">
        <f t="shared" si="243"/>
        <v>-1013.0340450549802</v>
      </c>
      <c r="Y625" s="90">
        <f t="shared" si="243"/>
        <v>-30.579551247022209</v>
      </c>
      <c r="Z625" s="90">
        <f t="shared" si="243"/>
        <v>-1046.7855769914966</v>
      </c>
      <c r="AA625" s="90">
        <f t="shared" si="243"/>
        <v>-1448.5035098928433</v>
      </c>
      <c r="AB625" s="90">
        <f t="shared" si="243"/>
        <v>-394.95604112938895</v>
      </c>
      <c r="AC625" s="90">
        <f t="shared" si="243"/>
        <v>-1365.1071599010916</v>
      </c>
      <c r="AD625" s="90">
        <f t="shared" si="243"/>
        <v>3026.7467032867539</v>
      </c>
      <c r="AE625" s="90">
        <f t="shared" si="243"/>
        <v>-544.6448847981535</v>
      </c>
    </row>
    <row r="626" spans="1:31" x14ac:dyDescent="0.2">
      <c r="A626" s="9" t="s">
        <v>668</v>
      </c>
      <c r="B626" s="4" t="s">
        <v>639</v>
      </c>
      <c r="C626" s="90">
        <f>+C559</f>
        <v>57.132221436149273</v>
      </c>
      <c r="D626" s="90">
        <f t="shared" ref="D626:AE626" si="244">+D559</f>
        <v>62.926677358114432</v>
      </c>
      <c r="E626" s="90">
        <f t="shared" si="244"/>
        <v>68.668249129824076</v>
      </c>
      <c r="F626" s="90">
        <f t="shared" si="244"/>
        <v>74.511343312858926</v>
      </c>
      <c r="G626" s="90">
        <f t="shared" si="244"/>
        <v>80.324604475730268</v>
      </c>
      <c r="H626" s="90">
        <f t="shared" si="244"/>
        <v>86.139965047223427</v>
      </c>
      <c r="I626" s="90">
        <f t="shared" si="244"/>
        <v>91.934606903360262</v>
      </c>
      <c r="J626" s="90">
        <f t="shared" si="244"/>
        <v>97.817934652186196</v>
      </c>
      <c r="K626" s="90">
        <f t="shared" si="244"/>
        <v>103.5671897416603</v>
      </c>
      <c r="L626" s="90">
        <f t="shared" si="244"/>
        <v>109.5509419487598</v>
      </c>
      <c r="M626" s="90">
        <f t="shared" si="244"/>
        <v>115.17691209123427</v>
      </c>
      <c r="N626" s="90">
        <f t="shared" si="244"/>
        <v>121.024682871726</v>
      </c>
      <c r="O626" s="90">
        <f t="shared" si="244"/>
        <v>111.53574507975404</v>
      </c>
      <c r="P626" s="90">
        <f t="shared" si="244"/>
        <v>115.85623123991614</v>
      </c>
      <c r="Q626" s="90">
        <f t="shared" si="244"/>
        <v>120.49837801063829</v>
      </c>
      <c r="R626" s="90">
        <f t="shared" si="244"/>
        <v>125.1681410808404</v>
      </c>
      <c r="S626" s="90">
        <f t="shared" si="244"/>
        <v>129.54469041540258</v>
      </c>
      <c r="T626" s="90">
        <f t="shared" si="244"/>
        <v>134.2143365853247</v>
      </c>
      <c r="U626" s="90">
        <f t="shared" si="244"/>
        <v>126.19402828406618</v>
      </c>
      <c r="V626" s="90">
        <f t="shared" si="244"/>
        <v>129.98564300942923</v>
      </c>
      <c r="W626" s="90">
        <f t="shared" si="244"/>
        <v>127.55144584222387</v>
      </c>
      <c r="X626" s="90">
        <f t="shared" si="244"/>
        <v>125.25769601141843</v>
      </c>
      <c r="Y626" s="90">
        <f t="shared" si="244"/>
        <v>121.55362445803864</v>
      </c>
      <c r="Z626" s="90">
        <f t="shared" si="244"/>
        <v>118.87786581246894</v>
      </c>
      <c r="AA626" s="90">
        <f t="shared" si="244"/>
        <v>93.65339483792097</v>
      </c>
      <c r="AB626" s="90">
        <f t="shared" si="244"/>
        <v>88.207481401675523</v>
      </c>
      <c r="AC626" s="90">
        <f t="shared" si="244"/>
        <v>82.677004529550118</v>
      </c>
      <c r="AD626" s="90">
        <f t="shared" si="244"/>
        <v>82.308672246545854</v>
      </c>
      <c r="AE626" s="90">
        <f t="shared" si="244"/>
        <v>74.236015659296314</v>
      </c>
    </row>
    <row r="627" spans="1:31" x14ac:dyDescent="0.2">
      <c r="A627" s="9" t="s">
        <v>678</v>
      </c>
      <c r="B627" s="4" t="s">
        <v>645</v>
      </c>
      <c r="C627" s="90">
        <f>+C562</f>
        <v>141.66254056009566</v>
      </c>
      <c r="D627" s="90">
        <f t="shared" ref="D627:AE627" si="245">+D562</f>
        <v>137.17998298733312</v>
      </c>
      <c r="E627" s="90">
        <f t="shared" si="245"/>
        <v>131.66597513676905</v>
      </c>
      <c r="F627" s="90">
        <f t="shared" si="245"/>
        <v>126.78315624730415</v>
      </c>
      <c r="G627" s="90">
        <f t="shared" si="245"/>
        <v>121.81554637938005</v>
      </c>
      <c r="H627" s="90">
        <f t="shared" si="245"/>
        <v>116.82746447572474</v>
      </c>
      <c r="I627" s="90">
        <f t="shared" si="245"/>
        <v>111.84616601375103</v>
      </c>
      <c r="J627" s="90">
        <f t="shared" si="245"/>
        <v>106.94408545172614</v>
      </c>
      <c r="K627" s="90">
        <f t="shared" si="245"/>
        <v>102.16300813678923</v>
      </c>
      <c r="L627" s="90">
        <f t="shared" si="245"/>
        <v>97.560999533460333</v>
      </c>
      <c r="M627" s="90">
        <f t="shared" si="245"/>
        <v>91.550980497875415</v>
      </c>
      <c r="N627" s="90">
        <f t="shared" si="245"/>
        <v>86.558471424740105</v>
      </c>
      <c r="O627" s="90">
        <f t="shared" si="245"/>
        <v>36.542754125079135</v>
      </c>
      <c r="P627" s="90">
        <f t="shared" si="245"/>
        <v>33.347665446386735</v>
      </c>
      <c r="Q627" s="90">
        <f t="shared" si="245"/>
        <v>30.51482875132313</v>
      </c>
      <c r="R627" s="90">
        <f t="shared" si="245"/>
        <v>27.395202124749115</v>
      </c>
      <c r="S627" s="90">
        <f t="shared" si="245"/>
        <v>24.114328421341511</v>
      </c>
      <c r="T627" s="90">
        <f t="shared" si="245"/>
        <v>21.047112737717896</v>
      </c>
      <c r="U627" s="90">
        <f t="shared" si="245"/>
        <v>-18.284036622398688</v>
      </c>
      <c r="V627" s="90">
        <f t="shared" si="245"/>
        <v>-19.746142952979088</v>
      </c>
      <c r="W627" s="90">
        <f t="shared" si="245"/>
        <v>-16.036423668105765</v>
      </c>
      <c r="X627" s="90">
        <f t="shared" si="245"/>
        <v>-12.818918739520472</v>
      </c>
      <c r="Y627" s="90">
        <f t="shared" si="245"/>
        <v>-8.8264509404199476</v>
      </c>
      <c r="Z627" s="90">
        <f t="shared" si="245"/>
        <v>-5.8169295383434614</v>
      </c>
      <c r="AA627" s="90">
        <f t="shared" si="245"/>
        <v>-55.697737821000302</v>
      </c>
      <c r="AB627" s="90">
        <f t="shared" si="245"/>
        <v>-49.485221180168764</v>
      </c>
      <c r="AC627" s="90">
        <f t="shared" si="245"/>
        <v>-45.57227803490251</v>
      </c>
      <c r="AD627" s="90">
        <f t="shared" si="245"/>
        <v>0.805428990863299</v>
      </c>
      <c r="AE627" s="90">
        <f t="shared" si="245"/>
        <v>3.4807905100242054</v>
      </c>
    </row>
    <row r="628" spans="1:31" x14ac:dyDescent="0.2">
      <c r="A628" s="9" t="s">
        <v>688</v>
      </c>
      <c r="B628" s="4" t="s">
        <v>651</v>
      </c>
      <c r="C628" s="90">
        <f>+C565</f>
        <v>3.5224772557272472</v>
      </c>
      <c r="D628" s="90">
        <f t="shared" ref="D628:AE628" si="246">+D565</f>
        <v>3.5224772557272472</v>
      </c>
      <c r="E628" s="90">
        <f t="shared" si="246"/>
        <v>3.5224772557272472</v>
      </c>
      <c r="F628" s="90">
        <f t="shared" si="246"/>
        <v>3.5224772557272472</v>
      </c>
      <c r="G628" s="90">
        <f t="shared" si="246"/>
        <v>3.5224772557272472</v>
      </c>
      <c r="H628" s="90">
        <f t="shared" si="246"/>
        <v>3.5224772557272472</v>
      </c>
      <c r="I628" s="90">
        <f t="shared" si="246"/>
        <v>3.5224772557272472</v>
      </c>
      <c r="J628" s="90">
        <f t="shared" si="246"/>
        <v>3.5224772557272472</v>
      </c>
      <c r="K628" s="90">
        <f t="shared" si="246"/>
        <v>3.5224772557272472</v>
      </c>
      <c r="L628" s="90">
        <f t="shared" si="246"/>
        <v>3.5224772557272472</v>
      </c>
      <c r="M628" s="90">
        <f t="shared" si="246"/>
        <v>3.5224772557272472</v>
      </c>
      <c r="N628" s="90">
        <f t="shared" si="246"/>
        <v>3.5224772557272472</v>
      </c>
      <c r="O628" s="90">
        <f t="shared" si="246"/>
        <v>2.1820986388007215</v>
      </c>
      <c r="P628" s="90">
        <f t="shared" si="246"/>
        <v>2.1820986388007215</v>
      </c>
      <c r="Q628" s="90">
        <f t="shared" si="246"/>
        <v>2.1820986388007215</v>
      </c>
      <c r="R628" s="90">
        <f t="shared" si="246"/>
        <v>2.1820986388007215</v>
      </c>
      <c r="S628" s="90">
        <f t="shared" si="246"/>
        <v>2.1820986388007215</v>
      </c>
      <c r="T628" s="90">
        <f t="shared" si="246"/>
        <v>2.1820986388007215</v>
      </c>
      <c r="U628" s="90">
        <f t="shared" si="246"/>
        <v>1.1065910730758677</v>
      </c>
      <c r="V628" s="90">
        <f t="shared" si="246"/>
        <v>1.1065910730758677</v>
      </c>
      <c r="W628" s="90">
        <f t="shared" si="246"/>
        <v>1.1065910730758677</v>
      </c>
      <c r="X628" s="90">
        <f t="shared" si="246"/>
        <v>1.1065910730758677</v>
      </c>
      <c r="Y628" s="90">
        <f t="shared" si="246"/>
        <v>1.1065910730758677</v>
      </c>
      <c r="Z628" s="90">
        <f t="shared" si="246"/>
        <v>1.1065910730758677</v>
      </c>
      <c r="AA628" s="90">
        <f t="shared" si="246"/>
        <v>0.22222231700651607</v>
      </c>
      <c r="AB628" s="90">
        <f t="shared" si="246"/>
        <v>0.22222231700651607</v>
      </c>
      <c r="AC628" s="90">
        <f t="shared" si="246"/>
        <v>0.22222231700651607</v>
      </c>
      <c r="AD628" s="90">
        <f t="shared" si="246"/>
        <v>0</v>
      </c>
      <c r="AE628" s="90">
        <f t="shared" si="246"/>
        <v>0</v>
      </c>
    </row>
    <row r="629" spans="1:31" x14ac:dyDescent="0.2">
      <c r="A629" s="9" t="s">
        <v>698</v>
      </c>
      <c r="B629" s="4" t="s">
        <v>657</v>
      </c>
      <c r="C629" s="90">
        <f>+C568</f>
        <v>7.388563862199045</v>
      </c>
      <c r="D629" s="90">
        <f t="shared" ref="D629:AE629" si="247">+D568</f>
        <v>7.6960961089677804</v>
      </c>
      <c r="E629" s="90">
        <f t="shared" si="247"/>
        <v>8.0036283557365167</v>
      </c>
      <c r="F629" s="90">
        <f t="shared" si="247"/>
        <v>8.3111606025052502</v>
      </c>
      <c r="G629" s="90">
        <f t="shared" si="247"/>
        <v>8.6186928492739874</v>
      </c>
      <c r="H629" s="90">
        <f t="shared" si="247"/>
        <v>8.9262250960427227</v>
      </c>
      <c r="I629" s="90">
        <f t="shared" si="247"/>
        <v>9.2337573428114563</v>
      </c>
      <c r="J629" s="90">
        <f t="shared" si="247"/>
        <v>9.5412895895801917</v>
      </c>
      <c r="K629" s="90">
        <f t="shared" si="247"/>
        <v>9.8488218363489217</v>
      </c>
      <c r="L629" s="90">
        <f t="shared" si="247"/>
        <v>10.156354083117662</v>
      </c>
      <c r="M629" s="90">
        <f t="shared" si="247"/>
        <v>10.463886329886398</v>
      </c>
      <c r="N629" s="90">
        <f t="shared" si="247"/>
        <v>10.771418576655133</v>
      </c>
      <c r="O629" s="90">
        <f t="shared" si="247"/>
        <v>8.4094915302220308</v>
      </c>
      <c r="P629" s="90">
        <f t="shared" si="247"/>
        <v>8.6177038850384591</v>
      </c>
      <c r="Q629" s="90">
        <f t="shared" si="247"/>
        <v>8.8259162398548838</v>
      </c>
      <c r="R629" s="90">
        <f t="shared" si="247"/>
        <v>9.034128594671305</v>
      </c>
      <c r="S629" s="90">
        <f t="shared" si="247"/>
        <v>9.2423409494877262</v>
      </c>
      <c r="T629" s="90">
        <f t="shared" si="247"/>
        <v>9.4505533043041474</v>
      </c>
      <c r="U629" s="90">
        <f t="shared" si="247"/>
        <v>7.5074614172131522</v>
      </c>
      <c r="V629" s="90">
        <f t="shared" si="247"/>
        <v>7.6356765265364546</v>
      </c>
      <c r="W629" s="90">
        <f t="shared" si="247"/>
        <v>7.4563593890910118</v>
      </c>
      <c r="X629" s="90">
        <f t="shared" si="247"/>
        <v>7.2770422516455699</v>
      </c>
      <c r="Y629" s="90">
        <f t="shared" si="247"/>
        <v>7.0977251142001334</v>
      </c>
      <c r="Z629" s="90">
        <f t="shared" si="247"/>
        <v>6.9184079767546942</v>
      </c>
      <c r="AA629" s="90">
        <f t="shared" si="247"/>
        <v>8.0997448945414234</v>
      </c>
      <c r="AB629" s="90">
        <f t="shared" si="247"/>
        <v>8.0022189505970687</v>
      </c>
      <c r="AC629" s="90">
        <f t="shared" si="247"/>
        <v>7.9046930066527183</v>
      </c>
      <c r="AD629" s="90">
        <f t="shared" si="247"/>
        <v>4.2327477801886451</v>
      </c>
      <c r="AE629" s="90">
        <f t="shared" si="247"/>
        <v>3.9316866319751664</v>
      </c>
    </row>
    <row r="630" spans="1:31" x14ac:dyDescent="0.2">
      <c r="A630" s="9" t="s">
        <v>708</v>
      </c>
      <c r="B630" s="4" t="s">
        <v>663</v>
      </c>
      <c r="C630" s="90">
        <f>+C571</f>
        <v>0.24614983142282817</v>
      </c>
      <c r="D630" s="90">
        <f t="shared" ref="D630:AE630" si="248">+D571</f>
        <v>0.32875039228252623</v>
      </c>
      <c r="E630" s="90">
        <f t="shared" si="248"/>
        <v>0.41135095314222425</v>
      </c>
      <c r="F630" s="90">
        <f t="shared" si="248"/>
        <v>0.49395151400192233</v>
      </c>
      <c r="G630" s="90">
        <f t="shared" si="248"/>
        <v>0.57655207486162041</v>
      </c>
      <c r="H630" s="90">
        <f t="shared" si="248"/>
        <v>0.65915263572131844</v>
      </c>
      <c r="I630" s="90">
        <f t="shared" si="248"/>
        <v>0.74175319658101646</v>
      </c>
      <c r="J630" s="90">
        <f t="shared" si="248"/>
        <v>0.82435375744071449</v>
      </c>
      <c r="K630" s="90">
        <f t="shared" si="248"/>
        <v>0.90695431830041251</v>
      </c>
      <c r="L630" s="90">
        <f t="shared" si="248"/>
        <v>0.98955487916011053</v>
      </c>
      <c r="M630" s="90">
        <f t="shared" si="248"/>
        <v>1.0721554400198086</v>
      </c>
      <c r="N630" s="90">
        <f t="shared" si="248"/>
        <v>1.1547560008795066</v>
      </c>
      <c r="O630" s="90">
        <f t="shared" si="248"/>
        <v>1.2058226899158866</v>
      </c>
      <c r="P630" s="90">
        <f t="shared" si="248"/>
        <v>1.2605666832578994</v>
      </c>
      <c r="Q630" s="90">
        <f t="shared" si="248"/>
        <v>1.3153106765999127</v>
      </c>
      <c r="R630" s="90">
        <f t="shared" si="248"/>
        <v>1.370054669941926</v>
      </c>
      <c r="S630" s="90">
        <f t="shared" si="248"/>
        <v>1.4247986632839389</v>
      </c>
      <c r="T630" s="90">
        <f t="shared" si="248"/>
        <v>1.4795426566259522</v>
      </c>
      <c r="U630" s="90">
        <f t="shared" si="248"/>
        <v>1.508884364332514</v>
      </c>
      <c r="V630" s="90">
        <f t="shared" si="248"/>
        <v>1.5411883449519479</v>
      </c>
      <c r="W630" s="90">
        <f t="shared" si="248"/>
        <v>1.4908917647116833</v>
      </c>
      <c r="X630" s="90">
        <f t="shared" si="248"/>
        <v>1.4286814276190274</v>
      </c>
      <c r="Y630" s="90">
        <f t="shared" si="248"/>
        <v>1.3783848473787632</v>
      </c>
      <c r="Z630" s="90">
        <f t="shared" si="248"/>
        <v>1.3280882671384984</v>
      </c>
      <c r="AA630" s="90">
        <f t="shared" si="248"/>
        <v>16.612826015793033</v>
      </c>
      <c r="AB630" s="90">
        <f t="shared" si="248"/>
        <v>16.934203399660912</v>
      </c>
      <c r="AC630" s="90">
        <f t="shared" si="248"/>
        <v>17.255580783528792</v>
      </c>
      <c r="AD630" s="90">
        <f t="shared" si="248"/>
        <v>5.2373663403775552</v>
      </c>
      <c r="AE630" s="90">
        <f t="shared" si="248"/>
        <v>5.2603783454430486</v>
      </c>
    </row>
    <row r="631" spans="1:31" x14ac:dyDescent="0.2">
      <c r="A631" s="9" t="s">
        <v>718</v>
      </c>
      <c r="B631" s="4" t="s">
        <v>719</v>
      </c>
      <c r="C631" s="90">
        <f>+C574</f>
        <v>-720.44153094111937</v>
      </c>
      <c r="D631" s="90">
        <f t="shared" ref="D631:AE631" si="249">+D574</f>
        <v>-557.96565416614283</v>
      </c>
      <c r="E631" s="90">
        <f t="shared" si="249"/>
        <v>-539.91120402793172</v>
      </c>
      <c r="F631" s="90">
        <f t="shared" si="249"/>
        <v>-528.96329912701412</v>
      </c>
      <c r="G631" s="90">
        <f t="shared" si="249"/>
        <v>-619.17908941344365</v>
      </c>
      <c r="H631" s="90">
        <f t="shared" si="249"/>
        <v>-751.36368006072087</v>
      </c>
      <c r="I631" s="90">
        <f t="shared" si="249"/>
        <v>-711.63366047732063</v>
      </c>
      <c r="J631" s="90">
        <f t="shared" si="249"/>
        <v>-767.66783755435165</v>
      </c>
      <c r="K631" s="90">
        <f t="shared" si="249"/>
        <v>-653.97818856536674</v>
      </c>
      <c r="L631" s="90">
        <f t="shared" si="249"/>
        <v>-835.30613274216546</v>
      </c>
      <c r="M631" s="90">
        <f t="shared" si="249"/>
        <v>-840.45000804235099</v>
      </c>
      <c r="N631" s="90">
        <f t="shared" si="249"/>
        <v>-907.73657178629048</v>
      </c>
      <c r="O631" s="90">
        <f t="shared" si="249"/>
        <v>-1082.3565819036805</v>
      </c>
      <c r="P631" s="90">
        <f t="shared" si="249"/>
        <v>-1215.1961732289246</v>
      </c>
      <c r="Q631" s="90">
        <f t="shared" si="249"/>
        <v>-1049.6316023408906</v>
      </c>
      <c r="R631" s="90">
        <f t="shared" si="249"/>
        <v>-1211.6059108705858</v>
      </c>
      <c r="S631" s="90">
        <f t="shared" si="249"/>
        <v>-1374.0413200048006</v>
      </c>
      <c r="T631" s="90">
        <f t="shared" si="249"/>
        <v>-1237.3793652852701</v>
      </c>
      <c r="U631" s="90">
        <f t="shared" si="249"/>
        <v>-1161.415769778873</v>
      </c>
      <c r="V631" s="90">
        <f t="shared" si="249"/>
        <v>-817.09436871025503</v>
      </c>
      <c r="W631" s="90">
        <f t="shared" si="249"/>
        <v>-978.27156836959193</v>
      </c>
      <c r="X631" s="90">
        <f t="shared" si="249"/>
        <v>-1073.5907039418423</v>
      </c>
      <c r="Y631" s="90">
        <f t="shared" si="249"/>
        <v>-943.16904825151403</v>
      </c>
      <c r="Z631" s="90">
        <f t="shared" si="249"/>
        <v>-980.17262660194399</v>
      </c>
      <c r="AA631" s="90">
        <f t="shared" si="249"/>
        <v>-993.38308931086351</v>
      </c>
      <c r="AB631" s="90">
        <f t="shared" si="249"/>
        <v>-1073.5629782925125</v>
      </c>
      <c r="AC631" s="90">
        <f t="shared" si="249"/>
        <v>-1111.2611962422905</v>
      </c>
      <c r="AD631" s="90">
        <f t="shared" si="249"/>
        <v>-1067.5858230892127</v>
      </c>
      <c r="AE631" s="90">
        <f t="shared" si="249"/>
        <v>-1079.9628480267065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50.091708920072676</v>
      </c>
      <c r="D633" s="28">
        <f t="shared" si="251"/>
        <v>49.897107435731222</v>
      </c>
      <c r="E633" s="28">
        <f t="shared" si="251"/>
        <v>51.488103725999409</v>
      </c>
      <c r="F633" s="28">
        <f t="shared" si="251"/>
        <v>52.134279492251565</v>
      </c>
      <c r="G633" s="28">
        <f t="shared" si="251"/>
        <v>53.020136732388792</v>
      </c>
      <c r="H633" s="28">
        <f t="shared" si="251"/>
        <v>54.592406128795382</v>
      </c>
      <c r="I633" s="28">
        <f t="shared" si="251"/>
        <v>56.544068431343291</v>
      </c>
      <c r="J633" s="28">
        <f t="shared" si="251"/>
        <v>56.720803465169375</v>
      </c>
      <c r="K633" s="28">
        <f t="shared" si="251"/>
        <v>55.508174956864522</v>
      </c>
      <c r="L633" s="28">
        <f t="shared" si="251"/>
        <v>57.076445030806859</v>
      </c>
      <c r="M633" s="28">
        <f t="shared" si="251"/>
        <v>58.650409725549416</v>
      </c>
      <c r="N633" s="28">
        <f t="shared" si="251"/>
        <v>61.984458704774376</v>
      </c>
      <c r="O633" s="28">
        <f t="shared" si="251"/>
        <v>66.00416653353588</v>
      </c>
      <c r="P633" s="28">
        <f t="shared" si="251"/>
        <v>76.150509120739386</v>
      </c>
      <c r="Q633" s="28">
        <f t="shared" si="251"/>
        <v>86.853888302842563</v>
      </c>
      <c r="R633" s="28">
        <f t="shared" si="251"/>
        <v>94.800356856230593</v>
      </c>
      <c r="S633" s="28">
        <f t="shared" si="251"/>
        <v>113.6763101088338</v>
      </c>
      <c r="T633" s="28">
        <f t="shared" si="251"/>
        <v>122.52173307201689</v>
      </c>
      <c r="U633" s="28">
        <f t="shared" si="251"/>
        <v>131.06896759415326</v>
      </c>
      <c r="V633" s="28">
        <f t="shared" si="251"/>
        <v>123.32661572916845</v>
      </c>
      <c r="W633" s="28">
        <f t="shared" si="251"/>
        <v>139.04577969267956</v>
      </c>
      <c r="X633" s="28">
        <f t="shared" si="251"/>
        <v>147.87618968268961</v>
      </c>
      <c r="Y633" s="28">
        <f t="shared" si="251"/>
        <v>152.28846475232663</v>
      </c>
      <c r="Z633" s="28">
        <f t="shared" si="251"/>
        <v>159.64476229761968</v>
      </c>
      <c r="AA633" s="28">
        <f t="shared" si="251"/>
        <v>173.73860270358338</v>
      </c>
      <c r="AB633" s="28">
        <f t="shared" si="251"/>
        <v>189.74635972288519</v>
      </c>
      <c r="AC633" s="28">
        <f t="shared" si="251"/>
        <v>194.19629257585137</v>
      </c>
      <c r="AD633" s="28">
        <f t="shared" si="251"/>
        <v>207.47983547985518</v>
      </c>
      <c r="AE633" s="28">
        <f t="shared" si="251"/>
        <v>217.89215968747112</v>
      </c>
    </row>
    <row r="634" spans="1:31" x14ac:dyDescent="0.2">
      <c r="A634" s="9" t="s">
        <v>723</v>
      </c>
      <c r="B634" s="4" t="s">
        <v>724</v>
      </c>
      <c r="C634" s="90">
        <f>+C577</f>
        <v>15.019970518100743</v>
      </c>
      <c r="D634" s="90">
        <f t="shared" ref="D634:AE638" si="252">+D577</f>
        <v>15.444043823151386</v>
      </c>
      <c r="E634" s="90">
        <f t="shared" si="252"/>
        <v>16.649196564059608</v>
      </c>
      <c r="F634" s="90">
        <f t="shared" si="252"/>
        <v>17.903768490860632</v>
      </c>
      <c r="G634" s="90">
        <f t="shared" si="252"/>
        <v>19.056111672619011</v>
      </c>
      <c r="H634" s="90">
        <f t="shared" si="252"/>
        <v>20.221675172361216</v>
      </c>
      <c r="I634" s="90">
        <f t="shared" si="252"/>
        <v>21.558130605819734</v>
      </c>
      <c r="J634" s="90">
        <f t="shared" si="252"/>
        <v>22.869481865380727</v>
      </c>
      <c r="K634" s="90">
        <f t="shared" si="252"/>
        <v>24.248343398653645</v>
      </c>
      <c r="L634" s="90">
        <f t="shared" si="252"/>
        <v>25.56695961803829</v>
      </c>
      <c r="M634" s="90">
        <f t="shared" si="252"/>
        <v>26.65614050021124</v>
      </c>
      <c r="N634" s="90">
        <f t="shared" si="252"/>
        <v>35.015060756435432</v>
      </c>
      <c r="O634" s="90">
        <f t="shared" si="252"/>
        <v>42.838830346652912</v>
      </c>
      <c r="P634" s="90">
        <f t="shared" si="252"/>
        <v>50.384291524606418</v>
      </c>
      <c r="Q634" s="90">
        <f t="shared" si="252"/>
        <v>58.064639167720131</v>
      </c>
      <c r="R634" s="90">
        <f t="shared" si="252"/>
        <v>65.637091157516252</v>
      </c>
      <c r="S634" s="90">
        <f t="shared" si="252"/>
        <v>73.15099207492915</v>
      </c>
      <c r="T634" s="90">
        <f t="shared" si="252"/>
        <v>81.725151822065712</v>
      </c>
      <c r="U634" s="90">
        <f t="shared" si="252"/>
        <v>90.648451912525502</v>
      </c>
      <c r="V634" s="90">
        <f t="shared" si="252"/>
        <v>100.00751619145318</v>
      </c>
      <c r="W634" s="90">
        <f t="shared" si="252"/>
        <v>108.62468005800906</v>
      </c>
      <c r="X634" s="90">
        <f t="shared" si="252"/>
        <v>117.18567656844628</v>
      </c>
      <c r="Y634" s="90">
        <f t="shared" si="252"/>
        <v>125.69064875623368</v>
      </c>
      <c r="Z634" s="90">
        <f t="shared" si="252"/>
        <v>133.96825644675025</v>
      </c>
      <c r="AA634" s="90">
        <f t="shared" si="252"/>
        <v>141.1106476321504</v>
      </c>
      <c r="AB634" s="90">
        <f t="shared" si="252"/>
        <v>148.86588630345719</v>
      </c>
      <c r="AC634" s="90">
        <f t="shared" si="252"/>
        <v>160.80135402298254</v>
      </c>
      <c r="AD634" s="90">
        <f t="shared" si="252"/>
        <v>172.37757057019408</v>
      </c>
      <c r="AE634" s="90">
        <f t="shared" si="252"/>
        <v>181.56993755204792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3.6537137525643777</v>
      </c>
      <c r="D636" s="90">
        <f t="shared" si="252"/>
        <v>3.7115524123528623</v>
      </c>
      <c r="E636" s="90">
        <f t="shared" si="252"/>
        <v>3.660968527549759</v>
      </c>
      <c r="F636" s="90">
        <f t="shared" si="252"/>
        <v>3.7069754373994206</v>
      </c>
      <c r="G636" s="90">
        <f t="shared" si="252"/>
        <v>3.7291337670751199</v>
      </c>
      <c r="H636" s="90">
        <f t="shared" si="252"/>
        <v>3.8096502545340512</v>
      </c>
      <c r="I636" s="90">
        <f t="shared" si="252"/>
        <v>3.8895320290072446</v>
      </c>
      <c r="J636" s="90">
        <f t="shared" si="252"/>
        <v>3.9794340622492914</v>
      </c>
      <c r="K636" s="90">
        <f t="shared" si="252"/>
        <v>4.0178132207015915</v>
      </c>
      <c r="L636" s="90">
        <f t="shared" si="252"/>
        <v>3.9731976164824228</v>
      </c>
      <c r="M636" s="90">
        <f t="shared" si="252"/>
        <v>4.0243609850025095</v>
      </c>
      <c r="N636" s="90">
        <f t="shared" si="252"/>
        <v>4.0375866391276762</v>
      </c>
      <c r="O636" s="90">
        <f t="shared" si="252"/>
        <v>4.2506746575382444</v>
      </c>
      <c r="P636" s="90">
        <f t="shared" si="252"/>
        <v>4.5947181402964921</v>
      </c>
      <c r="Q636" s="90">
        <f t="shared" si="252"/>
        <v>4.8106739717607656</v>
      </c>
      <c r="R636" s="90">
        <f t="shared" si="252"/>
        <v>4.9523117939350367</v>
      </c>
      <c r="S636" s="90">
        <f t="shared" si="252"/>
        <v>5.4663097578755551</v>
      </c>
      <c r="T636" s="90">
        <f t="shared" si="252"/>
        <v>5.9875549313484182</v>
      </c>
      <c r="U636" s="90">
        <f t="shared" si="252"/>
        <v>6.3785356554967869</v>
      </c>
      <c r="V636" s="90">
        <f t="shared" si="252"/>
        <v>6.4372761036819952</v>
      </c>
      <c r="W636" s="90">
        <f t="shared" si="252"/>
        <v>6.4587762028382754</v>
      </c>
      <c r="X636" s="90">
        <f t="shared" si="252"/>
        <v>6.4516279222548611</v>
      </c>
      <c r="Y636" s="90">
        <f t="shared" si="252"/>
        <v>6.4269872101541576</v>
      </c>
      <c r="Z636" s="90">
        <f t="shared" si="252"/>
        <v>6.4757679744075665</v>
      </c>
      <c r="AA636" s="90">
        <f t="shared" si="252"/>
        <v>6.6693903012307514</v>
      </c>
      <c r="AB636" s="90">
        <f t="shared" si="252"/>
        <v>6.8772755301877782</v>
      </c>
      <c r="AC636" s="90">
        <f t="shared" si="252"/>
        <v>7.0818250781589454</v>
      </c>
      <c r="AD636" s="90">
        <f t="shared" si="252"/>
        <v>7.0440706464536946</v>
      </c>
      <c r="AE636" s="90">
        <f t="shared" si="252"/>
        <v>7.4267717300454921</v>
      </c>
    </row>
    <row r="637" spans="1:31" x14ac:dyDescent="0.2">
      <c r="A637" s="9" t="s">
        <v>736</v>
      </c>
      <c r="B637" s="4" t="s">
        <v>737</v>
      </c>
      <c r="C637" s="90">
        <f t="shared" si="253"/>
        <v>31.418024649407556</v>
      </c>
      <c r="D637" s="90">
        <f t="shared" si="252"/>
        <v>30.741511200226974</v>
      </c>
      <c r="E637" s="90">
        <f t="shared" si="252"/>
        <v>31.177938634390046</v>
      </c>
      <c r="F637" s="90">
        <f t="shared" si="252"/>
        <v>30.523535563991516</v>
      </c>
      <c r="G637" s="90">
        <f t="shared" si="252"/>
        <v>30.234891292694666</v>
      </c>
      <c r="H637" s="90">
        <f t="shared" si="252"/>
        <v>30.561080701900114</v>
      </c>
      <c r="I637" s="90">
        <f t="shared" si="252"/>
        <v>31.096405796516315</v>
      </c>
      <c r="J637" s="90">
        <f t="shared" si="252"/>
        <v>29.871887537539358</v>
      </c>
      <c r="K637" s="90">
        <f t="shared" si="252"/>
        <v>27.242018337509286</v>
      </c>
      <c r="L637" s="90">
        <f t="shared" si="252"/>
        <v>27.536287796286146</v>
      </c>
      <c r="M637" s="90">
        <f t="shared" si="252"/>
        <v>27.969908240335666</v>
      </c>
      <c r="N637" s="90">
        <f t="shared" si="252"/>
        <v>22.93181130921127</v>
      </c>
      <c r="O637" s="90">
        <f t="shared" si="252"/>
        <v>18.914661529344734</v>
      </c>
      <c r="P637" s="90">
        <f t="shared" si="252"/>
        <v>21.171499455836475</v>
      </c>
      <c r="Q637" s="90">
        <f t="shared" si="252"/>
        <v>23.978575163361668</v>
      </c>
      <c r="R637" s="90">
        <f t="shared" si="252"/>
        <v>24.210953904779309</v>
      </c>
      <c r="S637" s="90">
        <f t="shared" si="252"/>
        <v>35.059008276029111</v>
      </c>
      <c r="T637" s="90">
        <f t="shared" si="252"/>
        <v>34.809026318602761</v>
      </c>
      <c r="U637" s="90">
        <f t="shared" si="252"/>
        <v>34.041980026130979</v>
      </c>
      <c r="V637" s="90">
        <f t="shared" si="252"/>
        <v>16.881823434033276</v>
      </c>
      <c r="W637" s="90">
        <f t="shared" si="252"/>
        <v>23.96232343183221</v>
      </c>
      <c r="X637" s="90">
        <f t="shared" si="252"/>
        <v>24.238885191988473</v>
      </c>
      <c r="Y637" s="90">
        <f t="shared" si="252"/>
        <v>20.170828785938788</v>
      </c>
      <c r="Z637" s="90">
        <f t="shared" si="252"/>
        <v>19.200737876461865</v>
      </c>
      <c r="AA637" s="90">
        <f t="shared" si="252"/>
        <v>25.958564770202226</v>
      </c>
      <c r="AB637" s="90">
        <f t="shared" si="252"/>
        <v>34.003197889240219</v>
      </c>
      <c r="AC637" s="90">
        <f t="shared" si="252"/>
        <v>26.313113474709894</v>
      </c>
      <c r="AD637" s="90">
        <f t="shared" si="252"/>
        <v>28.058194263207401</v>
      </c>
      <c r="AE637" s="90">
        <f t="shared" si="252"/>
        <v>28.89545040537773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-1519.1836955655888</v>
      </c>
      <c r="D656" s="28">
        <f t="shared" si="256"/>
        <v>-1054.1733219889097</v>
      </c>
      <c r="E656" s="28">
        <f t="shared" si="256"/>
        <v>-686.86060001980547</v>
      </c>
      <c r="F656" s="28">
        <f t="shared" si="256"/>
        <v>-877.32814750327043</v>
      </c>
      <c r="G656" s="28">
        <f t="shared" si="256"/>
        <v>-642.24568836452602</v>
      </c>
      <c r="H656" s="28">
        <f t="shared" si="256"/>
        <v>-353.99178445310389</v>
      </c>
      <c r="I656" s="28">
        <f t="shared" si="256"/>
        <v>-812.62911177946694</v>
      </c>
      <c r="J656" s="28">
        <f t="shared" si="256"/>
        <v>20.537433667813694</v>
      </c>
      <c r="K656" s="28">
        <f t="shared" si="256"/>
        <v>-1056.5714033079171</v>
      </c>
      <c r="L656" s="28">
        <f t="shared" si="256"/>
        <v>-211.58840689426202</v>
      </c>
      <c r="M656" s="28">
        <f t="shared" si="256"/>
        <v>-1100.7783057198765</v>
      </c>
      <c r="N656" s="28">
        <f t="shared" si="256"/>
        <v>-867.0173279378364</v>
      </c>
      <c r="O656" s="28">
        <f t="shared" si="256"/>
        <v>-901.14070326339265</v>
      </c>
      <c r="P656" s="28">
        <f t="shared" si="256"/>
        <v>-342.58150782068418</v>
      </c>
      <c r="Q656" s="28">
        <f t="shared" si="256"/>
        <v>158.10216667540027</v>
      </c>
      <c r="R656" s="28">
        <f t="shared" si="256"/>
        <v>700.34139957327397</v>
      </c>
      <c r="S656" s="28">
        <f t="shared" si="256"/>
        <v>558.13888076345779</v>
      </c>
      <c r="T656" s="28">
        <f t="shared" si="256"/>
        <v>4450.6765776007551</v>
      </c>
      <c r="U656" s="28">
        <f t="shared" si="256"/>
        <v>2129.0909591449445</v>
      </c>
      <c r="V656" s="28">
        <f t="shared" si="256"/>
        <v>816.15392794403965</v>
      </c>
      <c r="W656" s="28">
        <f t="shared" si="256"/>
        <v>1885.5075266713206</v>
      </c>
      <c r="X656" s="28">
        <f t="shared" si="256"/>
        <v>104.71223910897615</v>
      </c>
      <c r="Y656" s="28">
        <f t="shared" si="256"/>
        <v>1305.5760086707853</v>
      </c>
      <c r="Z656" s="28">
        <f t="shared" si="256"/>
        <v>250.2849568862072</v>
      </c>
      <c r="AA656" s="28">
        <f t="shared" si="256"/>
        <v>-188.79329168939628</v>
      </c>
      <c r="AB656" s="28">
        <f t="shared" si="256"/>
        <v>831.5444983362645</v>
      </c>
      <c r="AC656" s="28">
        <f t="shared" si="256"/>
        <v>-132.1307641900774</v>
      </c>
      <c r="AD656" s="28">
        <f t="shared" si="256"/>
        <v>4388.8582295355036</v>
      </c>
      <c r="AE656" s="28">
        <f t="shared" si="256"/>
        <v>792.37936959089302</v>
      </c>
    </row>
    <row r="657" spans="1:31" x14ac:dyDescent="0.2">
      <c r="A657" s="6" t="s">
        <v>19</v>
      </c>
      <c r="B657" s="7" t="s">
        <v>20</v>
      </c>
      <c r="C657" s="21">
        <f>+C600</f>
        <v>464.32164229190084</v>
      </c>
      <c r="D657" s="21">
        <f t="shared" ref="D657:AE657" si="257">+D600</f>
        <v>492.59101207308413</v>
      </c>
      <c r="E657" s="21">
        <f t="shared" si="257"/>
        <v>554.44900818071574</v>
      </c>
      <c r="F657" s="21">
        <f t="shared" si="257"/>
        <v>575.32058151010278</v>
      </c>
      <c r="G657" s="21">
        <f t="shared" si="257"/>
        <v>612.30545488714574</v>
      </c>
      <c r="H657" s="21">
        <f t="shared" si="257"/>
        <v>674.12611529819662</v>
      </c>
      <c r="I657" s="21">
        <f t="shared" si="257"/>
        <v>779.14380283443745</v>
      </c>
      <c r="J657" s="21">
        <f t="shared" si="257"/>
        <v>856.9515829112737</v>
      </c>
      <c r="K657" s="21">
        <f t="shared" si="257"/>
        <v>824.9269886865635</v>
      </c>
      <c r="L657" s="21">
        <f t="shared" si="257"/>
        <v>833.66490634717343</v>
      </c>
      <c r="M657" s="21">
        <f t="shared" si="257"/>
        <v>819.04893872219827</v>
      </c>
      <c r="N657" s="21">
        <f t="shared" si="257"/>
        <v>794.81068160968562</v>
      </c>
      <c r="O657" s="21">
        <f t="shared" si="257"/>
        <v>835.95587052408962</v>
      </c>
      <c r="P657" s="21">
        <f t="shared" si="257"/>
        <v>842.27983774470306</v>
      </c>
      <c r="Q657" s="21">
        <f t="shared" si="257"/>
        <v>893.31982808037583</v>
      </c>
      <c r="R657" s="21">
        <f t="shared" si="257"/>
        <v>947.16115460617959</v>
      </c>
      <c r="S657" s="21">
        <f t="shared" si="257"/>
        <v>1093.0863706070431</v>
      </c>
      <c r="T657" s="21">
        <f t="shared" si="257"/>
        <v>1180.5164439515288</v>
      </c>
      <c r="U657" s="21">
        <f t="shared" si="257"/>
        <v>1135.8518929123584</v>
      </c>
      <c r="V657" s="21">
        <f t="shared" si="257"/>
        <v>1102.8713511092135</v>
      </c>
      <c r="W657" s="21">
        <f t="shared" si="257"/>
        <v>1113.27166252602</v>
      </c>
      <c r="X657" s="21">
        <f t="shared" si="257"/>
        <v>1296.3208675209453</v>
      </c>
      <c r="Y657" s="21">
        <f t="shared" si="257"/>
        <v>1341.1801926722458</v>
      </c>
      <c r="Z657" s="21">
        <f t="shared" si="257"/>
        <v>1280.6819549415554</v>
      </c>
      <c r="AA657" s="21">
        <f t="shared" si="257"/>
        <v>1295.3911437135371</v>
      </c>
      <c r="AB657" s="21">
        <f t="shared" si="257"/>
        <v>1323.2186636363738</v>
      </c>
      <c r="AC657" s="21">
        <f t="shared" si="257"/>
        <v>1394.4304258010411</v>
      </c>
      <c r="AD657" s="21">
        <f t="shared" si="257"/>
        <v>1461.1604138729213</v>
      </c>
      <c r="AE657" s="21">
        <f t="shared" si="257"/>
        <v>1467.0933002665306</v>
      </c>
    </row>
    <row r="658" spans="1:31" x14ac:dyDescent="0.2">
      <c r="A658" s="12" t="s">
        <v>248</v>
      </c>
      <c r="B658" s="7" t="s">
        <v>249</v>
      </c>
      <c r="C658" s="21">
        <f>+C604</f>
        <v>1.727166073825418</v>
      </c>
      <c r="D658" s="21">
        <f t="shared" ref="D658:AE658" si="258">+D604</f>
        <v>1.7215031847687956</v>
      </c>
      <c r="E658" s="21">
        <f t="shared" si="258"/>
        <v>1.8096724149087149</v>
      </c>
      <c r="F658" s="21">
        <f t="shared" si="258"/>
        <v>1.8198686248411304</v>
      </c>
      <c r="G658" s="21">
        <f t="shared" si="258"/>
        <v>2.0939969620659231</v>
      </c>
      <c r="H658" s="21">
        <f t="shared" si="258"/>
        <v>2.3691710491499656</v>
      </c>
      <c r="I658" s="21">
        <f t="shared" si="258"/>
        <v>2.9617613115852497</v>
      </c>
      <c r="J658" s="21">
        <f t="shared" si="258"/>
        <v>4.1733411366170188</v>
      </c>
      <c r="K658" s="21">
        <f t="shared" si="258"/>
        <v>4.2729675984974547</v>
      </c>
      <c r="L658" s="21">
        <f t="shared" si="258"/>
        <v>6.3315381763358767</v>
      </c>
      <c r="M658" s="21">
        <f t="shared" si="258"/>
        <v>7.955558661364929</v>
      </c>
      <c r="N658" s="21">
        <f t="shared" si="258"/>
        <v>11.971546411936659</v>
      </c>
      <c r="O658" s="21">
        <f t="shared" si="258"/>
        <v>12.478770634617179</v>
      </c>
      <c r="P658" s="21">
        <f t="shared" si="258"/>
        <v>16.938271755589746</v>
      </c>
      <c r="Q658" s="21">
        <f t="shared" si="258"/>
        <v>20.374296431076239</v>
      </c>
      <c r="R658" s="21">
        <f t="shared" si="258"/>
        <v>24.588617951914138</v>
      </c>
      <c r="S658" s="21">
        <f t="shared" si="258"/>
        <v>30.626978082639397</v>
      </c>
      <c r="T658" s="21">
        <f t="shared" si="258"/>
        <v>34.607910977058452</v>
      </c>
      <c r="U658" s="21">
        <f t="shared" si="258"/>
        <v>47.782529296325258</v>
      </c>
      <c r="V658" s="21">
        <f t="shared" si="258"/>
        <v>46.10580449284285</v>
      </c>
      <c r="W658" s="21">
        <f t="shared" si="258"/>
        <v>52.152786855296135</v>
      </c>
      <c r="X658" s="21">
        <f t="shared" si="258"/>
        <v>66.147569316761988</v>
      </c>
      <c r="Y658" s="21">
        <f t="shared" si="258"/>
        <v>77.812269422626258</v>
      </c>
      <c r="Z658" s="21">
        <f t="shared" si="258"/>
        <v>79.55185587809909</v>
      </c>
      <c r="AA658" s="21">
        <f t="shared" si="258"/>
        <v>89.36094223361529</v>
      </c>
      <c r="AB658" s="21">
        <f t="shared" si="258"/>
        <v>100.42786967282593</v>
      </c>
      <c r="AC658" s="21">
        <f t="shared" si="258"/>
        <v>106.62114187796553</v>
      </c>
      <c r="AD658" s="21">
        <f t="shared" si="258"/>
        <v>122.26822578609243</v>
      </c>
      <c r="AE658" s="21">
        <f t="shared" si="258"/>
        <v>138.7283451568772</v>
      </c>
    </row>
    <row r="659" spans="1:31" x14ac:dyDescent="0.2">
      <c r="A659" s="12" t="s">
        <v>390</v>
      </c>
      <c r="B659" s="7" t="s">
        <v>391</v>
      </c>
      <c r="C659" s="21">
        <f>+C613</f>
        <v>788.11408548698523</v>
      </c>
      <c r="D659" s="21">
        <f t="shared" ref="D659:AE659" si="259">+D613</f>
        <v>788.49418628003889</v>
      </c>
      <c r="E659" s="21">
        <f t="shared" si="259"/>
        <v>804.67993523098312</v>
      </c>
      <c r="F659" s="21">
        <f t="shared" si="259"/>
        <v>822.65350310127599</v>
      </c>
      <c r="G659" s="21">
        <f t="shared" si="259"/>
        <v>831.82396960817118</v>
      </c>
      <c r="H659" s="21">
        <f t="shared" si="259"/>
        <v>845.40796195284372</v>
      </c>
      <c r="I659" s="21">
        <f t="shared" si="259"/>
        <v>862.00112718572348</v>
      </c>
      <c r="J659" s="21">
        <f t="shared" si="259"/>
        <v>865.17102874733007</v>
      </c>
      <c r="K659" s="21">
        <f t="shared" si="259"/>
        <v>860.98735887379121</v>
      </c>
      <c r="L659" s="21">
        <f t="shared" si="259"/>
        <v>843.08186838453696</v>
      </c>
      <c r="M659" s="21">
        <f t="shared" si="259"/>
        <v>817.9152535401297</v>
      </c>
      <c r="N659" s="21">
        <f t="shared" si="259"/>
        <v>792.23918124755289</v>
      </c>
      <c r="O659" s="21">
        <f t="shared" si="259"/>
        <v>788.29390015035779</v>
      </c>
      <c r="P659" s="21">
        <f t="shared" si="259"/>
        <v>755.87133407806232</v>
      </c>
      <c r="Q659" s="21">
        <f t="shared" si="259"/>
        <v>771.06696865515505</v>
      </c>
      <c r="R659" s="21">
        <f t="shared" si="259"/>
        <v>736.0546008615014</v>
      </c>
      <c r="S659" s="21">
        <f t="shared" si="259"/>
        <v>732.90233070887837</v>
      </c>
      <c r="T659" s="21">
        <f t="shared" si="259"/>
        <v>726.35572502368893</v>
      </c>
      <c r="U659" s="21">
        <f t="shared" si="259"/>
        <v>697.77825089889484</v>
      </c>
      <c r="V659" s="21">
        <f t="shared" si="259"/>
        <v>661.72580318044947</v>
      </c>
      <c r="W659" s="21">
        <f t="shared" si="259"/>
        <v>623.68878001563291</v>
      </c>
      <c r="X659" s="21">
        <f t="shared" si="259"/>
        <v>558.74126956116368</v>
      </c>
      <c r="Y659" s="21">
        <f t="shared" si="259"/>
        <v>585.73380676984925</v>
      </c>
      <c r="Z659" s="21">
        <f t="shared" si="259"/>
        <v>634.95056377127923</v>
      </c>
      <c r="AA659" s="21">
        <f t="shared" si="259"/>
        <v>631.71216861931316</v>
      </c>
      <c r="AB659" s="21">
        <f t="shared" si="259"/>
        <v>622.7897198373098</v>
      </c>
      <c r="AC659" s="21">
        <f t="shared" si="259"/>
        <v>586.50250909661077</v>
      </c>
      <c r="AD659" s="21">
        <f t="shared" si="259"/>
        <v>546.20465884111786</v>
      </c>
      <c r="AE659" s="21">
        <f t="shared" si="259"/>
        <v>506.3644261581357</v>
      </c>
    </row>
    <row r="660" spans="1:31" x14ac:dyDescent="0.2">
      <c r="A660" s="12" t="s">
        <v>548</v>
      </c>
      <c r="B660" s="7" t="s">
        <v>804</v>
      </c>
      <c r="C660" s="21">
        <f>+C624</f>
        <v>-2823.438298338373</v>
      </c>
      <c r="D660" s="21">
        <f t="shared" ref="D660:AE660" si="260">+D624</f>
        <v>-2386.8771309625326</v>
      </c>
      <c r="E660" s="21">
        <f t="shared" si="260"/>
        <v>-2099.2873195724123</v>
      </c>
      <c r="F660" s="21">
        <f t="shared" si="260"/>
        <v>-2329.2563802317418</v>
      </c>
      <c r="G660" s="21">
        <f t="shared" si="260"/>
        <v>-2141.4892465542976</v>
      </c>
      <c r="H660" s="21">
        <f t="shared" si="260"/>
        <v>-1930.4874388820895</v>
      </c>
      <c r="I660" s="21">
        <f t="shared" si="260"/>
        <v>-2513.2798715425565</v>
      </c>
      <c r="J660" s="21">
        <f t="shared" si="260"/>
        <v>-1762.4793225925764</v>
      </c>
      <c r="K660" s="21">
        <f t="shared" si="260"/>
        <v>-2802.2668934236335</v>
      </c>
      <c r="L660" s="21">
        <f t="shared" si="260"/>
        <v>-1951.7431648331153</v>
      </c>
      <c r="M660" s="21">
        <f t="shared" si="260"/>
        <v>-2804.3484663691188</v>
      </c>
      <c r="N660" s="21">
        <f t="shared" si="260"/>
        <v>-2528.0231959117859</v>
      </c>
      <c r="O660" s="21">
        <f t="shared" si="260"/>
        <v>-2603.873411105993</v>
      </c>
      <c r="P660" s="21">
        <f t="shared" si="260"/>
        <v>-2033.8214605197788</v>
      </c>
      <c r="Q660" s="21">
        <f t="shared" si="260"/>
        <v>-1613.5128147940495</v>
      </c>
      <c r="R660" s="21">
        <f t="shared" si="260"/>
        <v>-1102.2633307025517</v>
      </c>
      <c r="S660" s="21">
        <f t="shared" si="260"/>
        <v>-1412.1531087439371</v>
      </c>
      <c r="T660" s="21">
        <f t="shared" si="260"/>
        <v>2386.6747645764617</v>
      </c>
      <c r="U660" s="21">
        <f t="shared" si="260"/>
        <v>116.60931844321294</v>
      </c>
      <c r="V660" s="21">
        <f t="shared" si="260"/>
        <v>-1117.8756465676347</v>
      </c>
      <c r="W660" s="21">
        <f t="shared" si="260"/>
        <v>-42.651482418307978</v>
      </c>
      <c r="X660" s="21">
        <f t="shared" si="260"/>
        <v>-1964.3736569725843</v>
      </c>
      <c r="Y660" s="21">
        <f t="shared" si="260"/>
        <v>-851.43872494626282</v>
      </c>
      <c r="Z660" s="21">
        <f t="shared" si="260"/>
        <v>-1904.5441800023461</v>
      </c>
      <c r="AA660" s="21">
        <f t="shared" si="260"/>
        <v>-2378.9961489594452</v>
      </c>
      <c r="AB660" s="21">
        <f t="shared" si="260"/>
        <v>-1404.6381145331302</v>
      </c>
      <c r="AC660" s="21">
        <f t="shared" si="260"/>
        <v>-2413.8811335415462</v>
      </c>
      <c r="AD660" s="21">
        <f t="shared" si="260"/>
        <v>2051.7450955555169</v>
      </c>
      <c r="AE660" s="21">
        <f t="shared" si="260"/>
        <v>-1537.6988616781214</v>
      </c>
    </row>
    <row r="661" spans="1:31" x14ac:dyDescent="0.2">
      <c r="A661" s="12" t="s">
        <v>721</v>
      </c>
      <c r="B661" s="7" t="s">
        <v>722</v>
      </c>
      <c r="C661" s="21">
        <f>+C633</f>
        <v>50.091708920072676</v>
      </c>
      <c r="D661" s="21">
        <f t="shared" ref="D661:AE661" si="261">+D633</f>
        <v>49.897107435731222</v>
      </c>
      <c r="E661" s="21">
        <f t="shared" si="261"/>
        <v>51.488103725999409</v>
      </c>
      <c r="F661" s="21">
        <f t="shared" si="261"/>
        <v>52.134279492251565</v>
      </c>
      <c r="G661" s="21">
        <f t="shared" si="261"/>
        <v>53.020136732388792</v>
      </c>
      <c r="H661" s="21">
        <f t="shared" si="261"/>
        <v>54.592406128795382</v>
      </c>
      <c r="I661" s="21">
        <f t="shared" si="261"/>
        <v>56.544068431343291</v>
      </c>
      <c r="J661" s="21">
        <f t="shared" si="261"/>
        <v>56.720803465169375</v>
      </c>
      <c r="K661" s="21">
        <f t="shared" si="261"/>
        <v>55.508174956864522</v>
      </c>
      <c r="L661" s="21">
        <f t="shared" si="261"/>
        <v>57.076445030806859</v>
      </c>
      <c r="M661" s="21">
        <f t="shared" si="261"/>
        <v>58.650409725549416</v>
      </c>
      <c r="N661" s="21">
        <f t="shared" si="261"/>
        <v>61.984458704774376</v>
      </c>
      <c r="O661" s="21">
        <f t="shared" si="261"/>
        <v>66.00416653353588</v>
      </c>
      <c r="P661" s="21">
        <f t="shared" si="261"/>
        <v>76.150509120739386</v>
      </c>
      <c r="Q661" s="21">
        <f t="shared" si="261"/>
        <v>86.853888302842563</v>
      </c>
      <c r="R661" s="21">
        <f t="shared" si="261"/>
        <v>94.800356856230593</v>
      </c>
      <c r="S661" s="21">
        <f t="shared" si="261"/>
        <v>113.6763101088338</v>
      </c>
      <c r="T661" s="21">
        <f t="shared" si="261"/>
        <v>122.52173307201689</v>
      </c>
      <c r="U661" s="21">
        <f t="shared" si="261"/>
        <v>131.06896759415326</v>
      </c>
      <c r="V661" s="21">
        <f t="shared" si="261"/>
        <v>123.32661572916845</v>
      </c>
      <c r="W661" s="21">
        <f t="shared" si="261"/>
        <v>139.04577969267956</v>
      </c>
      <c r="X661" s="21">
        <f t="shared" si="261"/>
        <v>147.87618968268961</v>
      </c>
      <c r="Y661" s="21">
        <f t="shared" si="261"/>
        <v>152.28846475232663</v>
      </c>
      <c r="Z661" s="21">
        <f t="shared" si="261"/>
        <v>159.64476229761968</v>
      </c>
      <c r="AA661" s="21">
        <f t="shared" si="261"/>
        <v>173.73860270358338</v>
      </c>
      <c r="AB661" s="21">
        <f t="shared" si="261"/>
        <v>189.74635972288519</v>
      </c>
      <c r="AC661" s="21">
        <f t="shared" si="261"/>
        <v>194.19629257585137</v>
      </c>
      <c r="AD661" s="21">
        <f t="shared" si="261"/>
        <v>207.47983547985518</v>
      </c>
      <c r="AE661" s="21">
        <f t="shared" si="261"/>
        <v>217.89215968747112</v>
      </c>
    </row>
    <row r="663" spans="1:31" x14ac:dyDescent="0.2">
      <c r="A663" s="138" t="s">
        <v>17</v>
      </c>
      <c r="B663" s="138" t="s">
        <v>18</v>
      </c>
      <c r="C663" s="138">
        <v>1990</v>
      </c>
      <c r="D663" s="138">
        <v>1991</v>
      </c>
      <c r="E663" s="138">
        <v>1992</v>
      </c>
      <c r="F663" s="138">
        <v>1993</v>
      </c>
      <c r="G663" s="138">
        <v>1994</v>
      </c>
      <c r="H663" s="138">
        <v>1995</v>
      </c>
      <c r="I663" s="138">
        <v>1996</v>
      </c>
      <c r="J663" s="138">
        <v>1997</v>
      </c>
      <c r="K663" s="138">
        <v>1998</v>
      </c>
      <c r="L663" s="138">
        <v>1999</v>
      </c>
      <c r="M663" s="138">
        <v>2000</v>
      </c>
      <c r="N663" s="138">
        <v>2001</v>
      </c>
      <c r="O663" s="138">
        <v>2002</v>
      </c>
      <c r="P663" s="138">
        <v>2003</v>
      </c>
      <c r="Q663" s="138">
        <v>2004</v>
      </c>
      <c r="R663" s="138">
        <v>2005</v>
      </c>
      <c r="S663" s="138">
        <v>2006</v>
      </c>
      <c r="T663" s="138">
        <v>2007</v>
      </c>
      <c r="U663" s="138">
        <v>2008</v>
      </c>
      <c r="V663" s="138">
        <v>2009</v>
      </c>
      <c r="W663" s="138">
        <v>2010</v>
      </c>
      <c r="X663" s="138">
        <v>2011</v>
      </c>
      <c r="Y663" s="138">
        <v>2012</v>
      </c>
      <c r="Z663" s="138">
        <v>2013</v>
      </c>
      <c r="AA663" s="138">
        <v>2014</v>
      </c>
      <c r="AB663" s="138">
        <v>2015</v>
      </c>
      <c r="AC663" s="138">
        <v>2016</v>
      </c>
      <c r="AD663" s="138">
        <v>2017</v>
      </c>
      <c r="AE663" s="138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4">
        <v>0</v>
      </c>
      <c r="AE668" s="144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7" priority="368" operator="equal">
      <formula>0</formula>
    </cfRule>
  </conditionalFormatting>
  <conditionalFormatting sqref="A425:B426 A430:B431 A434:B437 A427:A429">
    <cfRule type="cellIs" dxfId="186" priority="127" operator="lessThan">
      <formula>0</formula>
    </cfRule>
  </conditionalFormatting>
  <conditionalFormatting sqref="A432:B433">
    <cfRule type="cellIs" dxfId="185" priority="126" operator="lessThan">
      <formula>0</formula>
    </cfRule>
  </conditionalFormatting>
  <conditionalFormatting sqref="B555 A576:B581">
    <cfRule type="cellIs" dxfId="184" priority="125" operator="lessThan">
      <formula>0</formula>
    </cfRule>
  </conditionalFormatting>
  <conditionalFormatting sqref="A633:B638 B624">
    <cfRule type="cellIs" dxfId="183" priority="124" operator="lessThan">
      <formula>0</formula>
    </cfRule>
  </conditionalFormatting>
  <conditionalFormatting sqref="A661:B661">
    <cfRule type="cellIs" dxfId="182" priority="123" operator="lessThan">
      <formula>0</formula>
    </cfRule>
  </conditionalFormatting>
  <conditionalFormatting sqref="B659:B660">
    <cfRule type="cellIs" dxfId="181" priority="122" operator="lessThan">
      <formula>0</formula>
    </cfRule>
  </conditionalFormatting>
  <conditionalFormatting sqref="B613">
    <cfRule type="cellIs" dxfId="180" priority="121" operator="lessThan">
      <formula>0</formula>
    </cfRule>
  </conditionalFormatting>
  <conditionalFormatting sqref="C434 C431 C425:C426">
    <cfRule type="cellIs" dxfId="179" priority="120" operator="lessThan">
      <formula>0</formula>
    </cfRule>
  </conditionalFormatting>
  <conditionalFormatting sqref="C613">
    <cfRule type="cellIs" dxfId="178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7" priority="117" operator="lessThan">
      <formula>0</formula>
    </cfRule>
  </conditionalFormatting>
  <conditionalFormatting sqref="C633 C624">
    <cfRule type="cellIs" dxfId="176" priority="115" operator="lessThan">
      <formula>0</formula>
    </cfRule>
  </conditionalFormatting>
  <conditionalFormatting sqref="C315">
    <cfRule type="cellIs" dxfId="175" priority="113" operator="lessThan">
      <formula>0</formula>
    </cfRule>
  </conditionalFormatting>
  <conditionalFormatting sqref="C328">
    <cfRule type="cellIs" dxfId="174" priority="114" operator="lessThan">
      <formula>0</formula>
    </cfRule>
  </conditionalFormatting>
  <conditionalFormatting sqref="C252">
    <cfRule type="cellIs" dxfId="173" priority="101" operator="lessThan">
      <formula>0</formula>
    </cfRule>
  </conditionalFormatting>
  <conditionalFormatting sqref="C195">
    <cfRule type="cellIs" dxfId="172" priority="112" operator="lessThan">
      <formula>0</formula>
    </cfRule>
  </conditionalFormatting>
  <conditionalFormatting sqref="C202">
    <cfRule type="cellIs" dxfId="171" priority="111" operator="lessThan">
      <formula>0</formula>
    </cfRule>
  </conditionalFormatting>
  <conditionalFormatting sqref="C206">
    <cfRule type="cellIs" dxfId="170" priority="110" operator="lessThan">
      <formula>0</formula>
    </cfRule>
  </conditionalFormatting>
  <conditionalFormatting sqref="C213">
    <cfRule type="cellIs" dxfId="169" priority="109" operator="lessThan">
      <formula>0</formula>
    </cfRule>
  </conditionalFormatting>
  <conditionalFormatting sqref="C216:C217">
    <cfRule type="cellIs" dxfId="168" priority="108" operator="lessThan">
      <formula>0</formula>
    </cfRule>
  </conditionalFormatting>
  <conditionalFormatting sqref="C219">
    <cfRule type="cellIs" dxfId="167" priority="107" operator="lessThan">
      <formula>0</formula>
    </cfRule>
  </conditionalFormatting>
  <conditionalFormatting sqref="C226">
    <cfRule type="cellIs" dxfId="166" priority="106" operator="lessThan">
      <formula>0</formula>
    </cfRule>
  </conditionalFormatting>
  <conditionalFormatting sqref="C230">
    <cfRule type="cellIs" dxfId="165" priority="105" operator="lessThan">
      <formula>0</formula>
    </cfRule>
  </conditionalFormatting>
  <conditionalFormatting sqref="C237">
    <cfRule type="cellIs" dxfId="164" priority="104" operator="lessThan">
      <formula>0</formula>
    </cfRule>
  </conditionalFormatting>
  <conditionalFormatting sqref="C240">
    <cfRule type="cellIs" dxfId="163" priority="103" operator="lessThan">
      <formula>0</formula>
    </cfRule>
  </conditionalFormatting>
  <conditionalFormatting sqref="C244">
    <cfRule type="cellIs" dxfId="162" priority="102" operator="lessThan">
      <formula>0</formula>
    </cfRule>
  </conditionalFormatting>
  <conditionalFormatting sqref="C257:C258">
    <cfRule type="cellIs" dxfId="161" priority="100" operator="lessThan">
      <formula>0</formula>
    </cfRule>
  </conditionalFormatting>
  <conditionalFormatting sqref="C260">
    <cfRule type="cellIs" dxfId="160" priority="99" operator="lessThan">
      <formula>0</formula>
    </cfRule>
  </conditionalFormatting>
  <conditionalFormatting sqref="C269:C270">
    <cfRule type="cellIs" dxfId="159" priority="98" operator="lessThan">
      <formula>0</formula>
    </cfRule>
  </conditionalFormatting>
  <conditionalFormatting sqref="C272">
    <cfRule type="cellIs" dxfId="158" priority="97" operator="lessThan">
      <formula>0</formula>
    </cfRule>
  </conditionalFormatting>
  <conditionalFormatting sqref="C277">
    <cfRule type="cellIs" dxfId="157" priority="96" operator="lessThan">
      <formula>0</formula>
    </cfRule>
  </conditionalFormatting>
  <conditionalFormatting sqref="C279">
    <cfRule type="cellIs" dxfId="156" priority="95" operator="lessThan">
      <formula>0</formula>
    </cfRule>
  </conditionalFormatting>
  <conditionalFormatting sqref="C287">
    <cfRule type="cellIs" dxfId="155" priority="94" operator="lessThan">
      <formula>0</formula>
    </cfRule>
  </conditionalFormatting>
  <conditionalFormatting sqref="C291">
    <cfRule type="cellIs" dxfId="154" priority="93" operator="lessThan">
      <formula>0</formula>
    </cfRule>
  </conditionalFormatting>
  <conditionalFormatting sqref="C453">
    <cfRule type="cellIs" dxfId="153" priority="88" operator="lessThan">
      <formula>0</formula>
    </cfRule>
  </conditionalFormatting>
  <conditionalFormatting sqref="C453">
    <cfRule type="cellIs" dxfId="152" priority="86" operator="equal">
      <formula>0</formula>
    </cfRule>
    <cfRule type="cellIs" dxfId="151" priority="87" operator="equal">
      <formula>0</formula>
    </cfRule>
  </conditionalFormatting>
  <conditionalFormatting sqref="C191:C193">
    <cfRule type="cellIs" dxfId="150" priority="85" operator="lessThan">
      <formula>0</formula>
    </cfRule>
  </conditionalFormatting>
  <conditionalFormatting sqref="C597">
    <cfRule type="cellIs" dxfId="149" priority="83" operator="lessThan">
      <formula>0</formula>
    </cfRule>
  </conditionalFormatting>
  <conditionalFormatting sqref="C597">
    <cfRule type="cellIs" dxfId="148" priority="81" operator="equal">
      <formula>0</formula>
    </cfRule>
    <cfRule type="cellIs" dxfId="147" priority="82" operator="equal">
      <formula>0</formula>
    </cfRule>
  </conditionalFormatting>
  <conditionalFormatting sqref="C654">
    <cfRule type="cellIs" dxfId="146" priority="80" operator="lessThan">
      <formula>0</formula>
    </cfRule>
  </conditionalFormatting>
  <conditionalFormatting sqref="C654">
    <cfRule type="cellIs" dxfId="145" priority="78" operator="equal">
      <formula>0</formula>
    </cfRule>
    <cfRule type="cellIs" dxfId="144" priority="79" operator="equal">
      <formula>0</formula>
    </cfRule>
  </conditionalFormatting>
  <conditionalFormatting sqref="C355">
    <cfRule type="cellIs" dxfId="143" priority="77" operator="lessThan">
      <formula>0</formula>
    </cfRule>
  </conditionalFormatting>
  <conditionalFormatting sqref="C367">
    <cfRule type="cellIs" dxfId="142" priority="76" operator="lessThan">
      <formula>0</formula>
    </cfRule>
  </conditionalFormatting>
  <conditionalFormatting sqref="C566:C567">
    <cfRule type="cellIs" dxfId="141" priority="71" operator="lessThan">
      <formula>0</formula>
    </cfRule>
  </conditionalFormatting>
  <conditionalFormatting sqref="C555:C556 C571 C568 C565 C562 C559 C574:C577">
    <cfRule type="cellIs" dxfId="140" priority="75" operator="lessThan">
      <formula>0</formula>
    </cfRule>
  </conditionalFormatting>
  <conditionalFormatting sqref="C557:C558">
    <cfRule type="cellIs" dxfId="139" priority="74" operator="lessThan">
      <formula>0</formula>
    </cfRule>
  </conditionalFormatting>
  <conditionalFormatting sqref="C560:C561">
    <cfRule type="cellIs" dxfId="138" priority="73" operator="lessThan">
      <formula>0</formula>
    </cfRule>
  </conditionalFormatting>
  <conditionalFormatting sqref="C563:C564">
    <cfRule type="cellIs" dxfId="137" priority="72" operator="lessThan">
      <formula>0</formula>
    </cfRule>
  </conditionalFormatting>
  <conditionalFormatting sqref="C569:C570">
    <cfRule type="cellIs" dxfId="136" priority="70" operator="lessThan">
      <formula>0</formula>
    </cfRule>
  </conditionalFormatting>
  <conditionalFormatting sqref="C572:C573">
    <cfRule type="cellIs" dxfId="135" priority="69" operator="lessThan">
      <formula>0</formula>
    </cfRule>
  </conditionalFormatting>
  <conditionalFormatting sqref="C578:C579">
    <cfRule type="cellIs" dxfId="134" priority="68" operator="lessThan">
      <formula>0</formula>
    </cfRule>
  </conditionalFormatting>
  <conditionalFormatting sqref="C585:C586">
    <cfRule type="cellIs" dxfId="133" priority="67" operator="lessThan">
      <formula>0</formula>
    </cfRule>
  </conditionalFormatting>
  <conditionalFormatting sqref="C541 C549:C554 C544:C545">
    <cfRule type="cellIs" dxfId="132" priority="66" operator="lessThan">
      <formula>0</formula>
    </cfRule>
  </conditionalFormatting>
  <conditionalFormatting sqref="C524">
    <cfRule type="cellIs" dxfId="131" priority="65" operator="lessThan">
      <formula>0</formula>
    </cfRule>
  </conditionalFormatting>
  <conditionalFormatting sqref="C526:C540">
    <cfRule type="cellIs" dxfId="130" priority="64" operator="lessThan">
      <formula>0</formula>
    </cfRule>
  </conditionalFormatting>
  <conditionalFormatting sqref="C525">
    <cfRule type="cellIs" dxfId="129" priority="63" operator="lessThan">
      <formula>0</formula>
    </cfRule>
  </conditionalFormatting>
  <conditionalFormatting sqref="C542">
    <cfRule type="cellIs" dxfId="128" priority="62" operator="lessThan">
      <formula>0</formula>
    </cfRule>
  </conditionalFormatting>
  <conditionalFormatting sqref="C543">
    <cfRule type="cellIs" dxfId="127" priority="61" operator="lessThan">
      <formula>0</formula>
    </cfRule>
  </conditionalFormatting>
  <conditionalFormatting sqref="C580:C581">
    <cfRule type="cellIs" dxfId="126" priority="60" operator="lessThan">
      <formula>0</formula>
    </cfRule>
  </conditionalFormatting>
  <conditionalFormatting sqref="D434:AE434 D431:AE431 D425:AE426">
    <cfRule type="cellIs" dxfId="125" priority="59" operator="lessThan">
      <formula>0</formula>
    </cfRule>
  </conditionalFormatting>
  <conditionalFormatting sqref="D613:AE613">
    <cfRule type="cellIs" dxfId="124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3" priority="57" operator="lessThan">
      <formula>0</formula>
    </cfRule>
  </conditionalFormatting>
  <conditionalFormatting sqref="D633:AE633 D624:AE624">
    <cfRule type="cellIs" dxfId="122" priority="56" operator="lessThan">
      <formula>0</formula>
    </cfRule>
  </conditionalFormatting>
  <conditionalFormatting sqref="D315:AE315">
    <cfRule type="cellIs" dxfId="121" priority="54" operator="lessThan">
      <formula>0</formula>
    </cfRule>
  </conditionalFormatting>
  <conditionalFormatting sqref="D328:AE328">
    <cfRule type="cellIs" dxfId="120" priority="55" operator="lessThan">
      <formula>0</formula>
    </cfRule>
  </conditionalFormatting>
  <conditionalFormatting sqref="D252:AE252">
    <cfRule type="cellIs" dxfId="119" priority="42" operator="lessThan">
      <formula>0</formula>
    </cfRule>
  </conditionalFormatting>
  <conditionalFormatting sqref="D195:AE195">
    <cfRule type="cellIs" dxfId="118" priority="53" operator="lessThan">
      <formula>0</formula>
    </cfRule>
  </conditionalFormatting>
  <conditionalFormatting sqref="D202:AE202">
    <cfRule type="cellIs" dxfId="117" priority="52" operator="lessThan">
      <formula>0</formula>
    </cfRule>
  </conditionalFormatting>
  <conditionalFormatting sqref="D206:AE206">
    <cfRule type="cellIs" dxfId="116" priority="51" operator="lessThan">
      <formula>0</formula>
    </cfRule>
  </conditionalFormatting>
  <conditionalFormatting sqref="D213:AE213">
    <cfRule type="cellIs" dxfId="115" priority="50" operator="lessThan">
      <formula>0</formula>
    </cfRule>
  </conditionalFormatting>
  <conditionalFormatting sqref="D216:AE217">
    <cfRule type="cellIs" dxfId="114" priority="49" operator="lessThan">
      <formula>0</formula>
    </cfRule>
  </conditionalFormatting>
  <conditionalFormatting sqref="D219:AE219">
    <cfRule type="cellIs" dxfId="113" priority="48" operator="lessThan">
      <formula>0</formula>
    </cfRule>
  </conditionalFormatting>
  <conditionalFormatting sqref="D226:AE226">
    <cfRule type="cellIs" dxfId="112" priority="47" operator="lessThan">
      <formula>0</formula>
    </cfRule>
  </conditionalFormatting>
  <conditionalFormatting sqref="D230:AE230">
    <cfRule type="cellIs" dxfId="111" priority="46" operator="lessThan">
      <formula>0</formula>
    </cfRule>
  </conditionalFormatting>
  <conditionalFormatting sqref="D237:AE237">
    <cfRule type="cellIs" dxfId="110" priority="45" operator="lessThan">
      <formula>0</formula>
    </cfRule>
  </conditionalFormatting>
  <conditionalFormatting sqref="D240:AE240">
    <cfRule type="cellIs" dxfId="109" priority="44" operator="lessThan">
      <formula>0</formula>
    </cfRule>
  </conditionalFormatting>
  <conditionalFormatting sqref="D244:AE244">
    <cfRule type="cellIs" dxfId="108" priority="43" operator="lessThan">
      <formula>0</formula>
    </cfRule>
  </conditionalFormatting>
  <conditionalFormatting sqref="D257:AE258">
    <cfRule type="cellIs" dxfId="107" priority="41" operator="lessThan">
      <formula>0</formula>
    </cfRule>
  </conditionalFormatting>
  <conditionalFormatting sqref="D260:AE260">
    <cfRule type="cellIs" dxfId="106" priority="40" operator="lessThan">
      <formula>0</formula>
    </cfRule>
  </conditionalFormatting>
  <conditionalFormatting sqref="D269:AE270">
    <cfRule type="cellIs" dxfId="105" priority="39" operator="lessThan">
      <formula>0</formula>
    </cfRule>
  </conditionalFormatting>
  <conditionalFormatting sqref="D272:AE272">
    <cfRule type="cellIs" dxfId="104" priority="38" operator="lessThan">
      <formula>0</formula>
    </cfRule>
  </conditionalFormatting>
  <conditionalFormatting sqref="D277:AE277">
    <cfRule type="cellIs" dxfId="103" priority="37" operator="lessThan">
      <formula>0</formula>
    </cfRule>
  </conditionalFormatting>
  <conditionalFormatting sqref="D279:AE279">
    <cfRule type="cellIs" dxfId="102" priority="36" operator="lessThan">
      <formula>0</formula>
    </cfRule>
  </conditionalFormatting>
  <conditionalFormatting sqref="D287:AE287">
    <cfRule type="cellIs" dxfId="101" priority="35" operator="lessThan">
      <formula>0</formula>
    </cfRule>
  </conditionalFormatting>
  <conditionalFormatting sqref="D291:AE291">
    <cfRule type="cellIs" dxfId="100" priority="34" operator="lessThan">
      <formula>0</formula>
    </cfRule>
  </conditionalFormatting>
  <conditionalFormatting sqref="D453:AE453">
    <cfRule type="cellIs" dxfId="99" priority="33" operator="lessThan">
      <formula>0</formula>
    </cfRule>
  </conditionalFormatting>
  <conditionalFormatting sqref="D453:AE453">
    <cfRule type="cellIs" dxfId="98" priority="31" operator="equal">
      <formula>0</formula>
    </cfRule>
    <cfRule type="cellIs" dxfId="97" priority="32" operator="equal">
      <formula>0</formula>
    </cfRule>
  </conditionalFormatting>
  <conditionalFormatting sqref="D191:AE193">
    <cfRule type="cellIs" dxfId="96" priority="30" operator="lessThan">
      <formula>0</formula>
    </cfRule>
  </conditionalFormatting>
  <conditionalFormatting sqref="D597:AE597">
    <cfRule type="cellIs" dxfId="95" priority="29" operator="lessThan">
      <formula>0</formula>
    </cfRule>
  </conditionalFormatting>
  <conditionalFormatting sqref="D597:AE597">
    <cfRule type="cellIs" dxfId="94" priority="27" operator="equal">
      <formula>0</formula>
    </cfRule>
    <cfRule type="cellIs" dxfId="93" priority="28" operator="equal">
      <formula>0</formula>
    </cfRule>
  </conditionalFormatting>
  <conditionalFormatting sqref="D654:AE654">
    <cfRule type="cellIs" dxfId="92" priority="26" operator="lessThan">
      <formula>0</formula>
    </cfRule>
  </conditionalFormatting>
  <conditionalFormatting sqref="D654:AE654">
    <cfRule type="cellIs" dxfId="91" priority="24" operator="equal">
      <formula>0</formula>
    </cfRule>
    <cfRule type="cellIs" dxfId="90" priority="25" operator="equal">
      <formula>0</formula>
    </cfRule>
  </conditionalFormatting>
  <conditionalFormatting sqref="D355:AE355">
    <cfRule type="cellIs" dxfId="89" priority="23" operator="lessThan">
      <formula>0</formula>
    </cfRule>
  </conditionalFormatting>
  <conditionalFormatting sqref="D367:AE367">
    <cfRule type="cellIs" dxfId="88" priority="22" operator="lessThan">
      <formula>0</formula>
    </cfRule>
  </conditionalFormatting>
  <conditionalFormatting sqref="D566:AE567">
    <cfRule type="cellIs" dxfId="87" priority="17" operator="lessThan">
      <formula>0</formula>
    </cfRule>
  </conditionalFormatting>
  <conditionalFormatting sqref="D555:AE556 D571:AE571 D568:AE568 D565:AE565 D562:AE562 D559:AE559 D574:AE577">
    <cfRule type="cellIs" dxfId="86" priority="21" operator="lessThan">
      <formula>0</formula>
    </cfRule>
  </conditionalFormatting>
  <conditionalFormatting sqref="D557:AE558">
    <cfRule type="cellIs" dxfId="85" priority="20" operator="lessThan">
      <formula>0</formula>
    </cfRule>
  </conditionalFormatting>
  <conditionalFormatting sqref="D560:AE561">
    <cfRule type="cellIs" dxfId="84" priority="19" operator="lessThan">
      <formula>0</formula>
    </cfRule>
  </conditionalFormatting>
  <conditionalFormatting sqref="D563:AE564">
    <cfRule type="cellIs" dxfId="83" priority="18" operator="lessThan">
      <formula>0</formula>
    </cfRule>
  </conditionalFormatting>
  <conditionalFormatting sqref="D569:AE570">
    <cfRule type="cellIs" dxfId="82" priority="16" operator="lessThan">
      <formula>0</formula>
    </cfRule>
  </conditionalFormatting>
  <conditionalFormatting sqref="D572:AE573">
    <cfRule type="cellIs" dxfId="81" priority="15" operator="lessThan">
      <formula>0</formula>
    </cfRule>
  </conditionalFormatting>
  <conditionalFormatting sqref="D578:AE579">
    <cfRule type="cellIs" dxfId="80" priority="14" operator="lessThan">
      <formula>0</formula>
    </cfRule>
  </conditionalFormatting>
  <conditionalFormatting sqref="D585:AE586">
    <cfRule type="cellIs" dxfId="79" priority="13" operator="lessThan">
      <formula>0</formula>
    </cfRule>
  </conditionalFormatting>
  <conditionalFormatting sqref="D541:AE541 D549:AE554 D544:AE545">
    <cfRule type="cellIs" dxfId="78" priority="12" operator="lessThan">
      <formula>0</formula>
    </cfRule>
  </conditionalFormatting>
  <conditionalFormatting sqref="D524:AE524">
    <cfRule type="cellIs" dxfId="77" priority="11" operator="lessThan">
      <formula>0</formula>
    </cfRule>
  </conditionalFormatting>
  <conditionalFormatting sqref="D526:AE540">
    <cfRule type="cellIs" dxfId="76" priority="10" operator="lessThan">
      <formula>0</formula>
    </cfRule>
  </conditionalFormatting>
  <conditionalFormatting sqref="D525:AE525">
    <cfRule type="cellIs" dxfId="75" priority="9" operator="lessThan">
      <formula>0</formula>
    </cfRule>
  </conditionalFormatting>
  <conditionalFormatting sqref="D542:AE542">
    <cfRule type="cellIs" dxfId="74" priority="8" operator="lessThan">
      <formula>0</formula>
    </cfRule>
  </conditionalFormatting>
  <conditionalFormatting sqref="D543:AE543">
    <cfRule type="cellIs" dxfId="73" priority="7" operator="lessThan">
      <formula>0</formula>
    </cfRule>
  </conditionalFormatting>
  <conditionalFormatting sqref="D580:AE581">
    <cfRule type="cellIs" dxfId="72" priority="6" operator="lessThan">
      <formula>0</formula>
    </cfRule>
  </conditionalFormatting>
  <conditionalFormatting sqref="C625:AE631">
    <cfRule type="cellIs" dxfId="71" priority="5" operator="lessThan">
      <formula>0</formula>
    </cfRule>
  </conditionalFormatting>
  <conditionalFormatting sqref="C4:AE4">
    <cfRule type="cellIs" dxfId="70" priority="4" operator="lessThan">
      <formula>0</formula>
    </cfRule>
  </conditionalFormatting>
  <conditionalFormatting sqref="A669:B669">
    <cfRule type="cellIs" dxfId="69" priority="3" operator="lessThan">
      <formula>0</formula>
    </cfRule>
  </conditionalFormatting>
  <conditionalFormatting sqref="B667:B668">
    <cfRule type="cellIs" dxfId="68" priority="2" operator="lessThan">
      <formula>0</formula>
    </cfRule>
  </conditionalFormatting>
  <conditionalFormatting sqref="C665:AE669">
    <cfRule type="cellIs" dxfId="67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C2" sqref="B2:C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922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923</v>
      </c>
      <c r="C4" s="21">
        <f>+'CO2'!C656+'abs CO2'!C656</f>
        <v>-2379.4363373395954</v>
      </c>
      <c r="D4" s="21">
        <f>+'CO2'!D656+'abs CO2'!D656</f>
        <v>-1917.5769470537898</v>
      </c>
      <c r="E4" s="21">
        <f>+'CO2'!E656+'abs CO2'!E656</f>
        <v>-1560.0942409996087</v>
      </c>
      <c r="F4" s="21">
        <f>+'CO2'!F656+'abs CO2'!F656</f>
        <v>-1770.4298257543987</v>
      </c>
      <c r="G4" s="21">
        <f>+'CO2'!G656+'abs CO2'!G656</f>
        <v>-1541.8102954168608</v>
      </c>
      <c r="H4" s="21">
        <f>+'CO2'!H656+'abs CO2'!H656</f>
        <v>-1268.8494684774359</v>
      </c>
      <c r="I4" s="21">
        <f>+'CO2'!I656+'abs CO2'!I656</f>
        <v>-1746.1326483734138</v>
      </c>
      <c r="J4" s="21">
        <f>+'CO2'!J656+'abs CO2'!J656</f>
        <v>-952.67086894715067</v>
      </c>
      <c r="K4" s="21">
        <f>+'CO2'!K656+'abs CO2'!K656</f>
        <v>-1992.1148465064871</v>
      </c>
      <c r="L4" s="21">
        <f>+'CO2'!L656+'abs CO2'!L656</f>
        <v>-1155.9371696905</v>
      </c>
      <c r="M4" s="21">
        <f>+'CO2'!M656+'abs CO2'!M656</f>
        <v>-1989.9999119868407</v>
      </c>
      <c r="N4" s="21">
        <f>+'CO2'!N656+'abs CO2'!N656</f>
        <v>-1740.3436012020102</v>
      </c>
      <c r="O4" s="21">
        <f>+'CO2'!O656+'abs CO2'!O656</f>
        <v>-1776.3123399041615</v>
      </c>
      <c r="P4" s="21">
        <f>+'CO2'!P656+'abs CO2'!P656</f>
        <v>-1194.1407899254937</v>
      </c>
      <c r="Q4" s="21">
        <f>+'CO2'!Q656+'abs CO2'!Q656</f>
        <v>-722.33460624306281</v>
      </c>
      <c r="R4" s="21">
        <f>+'CO2'!R656+'abs CO2'!R656</f>
        <v>-174.94219027686449</v>
      </c>
      <c r="S4" s="21">
        <f>+'CO2'!S656+'abs CO2'!S656</f>
        <v>-335.44286665333311</v>
      </c>
      <c r="T4" s="21">
        <f>+'CO2'!T656+'abs CO2'!T656</f>
        <v>3432.0724763450544</v>
      </c>
      <c r="U4" s="21">
        <f>+'CO2'!U656+'abs CO2'!U656</f>
        <v>1228.5494287572728</v>
      </c>
      <c r="V4" s="21">
        <f>+'CO2'!V656+'abs CO2'!V656</f>
        <v>-37.053608857084328</v>
      </c>
      <c r="W4" s="21">
        <f>+'CO2'!W656+'abs CO2'!W656</f>
        <v>970.17229709219646</v>
      </c>
      <c r="X4" s="21">
        <f>+'CO2'!X656+'abs CO2'!X656</f>
        <v>-682.0281547326158</v>
      </c>
      <c r="Y4" s="21">
        <f>+'CO2'!Y656+'abs CO2'!Y656</f>
        <v>417.9934692957886</v>
      </c>
      <c r="Z4" s="21">
        <f>+'CO2'!Z656+'abs CO2'!Z656</f>
        <v>-636.58534928161134</v>
      </c>
      <c r="AA4" s="21">
        <f>+'CO2'!AA656+'abs CO2'!AA656</f>
        <v>-1104.1192279508723</v>
      </c>
      <c r="AB4" s="21">
        <f>+'CO2'!AB656+'abs CO2'!AB656</f>
        <v>-153.03066786161435</v>
      </c>
      <c r="AC4" s="21">
        <f>+'CO2'!AC656+'abs CO2'!AC656</f>
        <v>-1044.5745330541049</v>
      </c>
      <c r="AD4" s="21">
        <f>+'CO2'!AD656+'abs CO2'!AD656</f>
        <v>3311.3206589216879</v>
      </c>
      <c r="AE4" s="21">
        <f>+'CO2'!AE656+'abs CO2'!AE656</f>
        <v>-105.78351236050185</v>
      </c>
    </row>
    <row r="5" spans="1:31" x14ac:dyDescent="0.2">
      <c r="B5" s="3" t="s">
        <v>234</v>
      </c>
      <c r="C5" s="21">
        <f>+'CH4'!C656*PCG!$C$5</f>
        <v>493.91764698792429</v>
      </c>
      <c r="D5" s="21">
        <f>+'CH4'!D656*PCG!$C$5</f>
        <v>497.24569510909049</v>
      </c>
      <c r="E5" s="21">
        <f>+'CH4'!E656*PCG!$C$5</f>
        <v>496.75867411160829</v>
      </c>
      <c r="F5" s="21">
        <f>+'CH4'!F656*PCG!$C$5</f>
        <v>501.85652135698911</v>
      </c>
      <c r="G5" s="21">
        <f>+'CH4'!G656*PCG!$C$5</f>
        <v>503.13566900088631</v>
      </c>
      <c r="H5" s="21">
        <f>+'CH4'!H656*PCG!$C$5</f>
        <v>506.92822280123028</v>
      </c>
      <c r="I5" s="21">
        <f>+'CH4'!I656*PCG!$C$5</f>
        <v>514.22764340308186</v>
      </c>
      <c r="J5" s="21">
        <f>+'CH4'!J656*PCG!$C$5</f>
        <v>529.34890805223779</v>
      </c>
      <c r="K5" s="21">
        <f>+'CH4'!K656*PCG!$C$5</f>
        <v>512.86807260126659</v>
      </c>
      <c r="L5" s="21">
        <f>+'CH4'!L656*PCG!$C$5</f>
        <v>509.47447868267756</v>
      </c>
      <c r="M5" s="21">
        <f>+'CH4'!M656*PCG!$C$5</f>
        <v>486.40617176143735</v>
      </c>
      <c r="N5" s="21">
        <f>+'CH4'!N656*PCG!$C$5</f>
        <v>466.57586308955115</v>
      </c>
      <c r="O5" s="21">
        <f>+'CH4'!O656*PCG!$C$5</f>
        <v>465.94787891993769</v>
      </c>
      <c r="P5" s="21">
        <f>+'CH4'!P656*PCG!$C$5</f>
        <v>462.10038294162558</v>
      </c>
      <c r="Q5" s="21">
        <f>+'CH4'!Q656*PCG!$C$5</f>
        <v>467.86851252855632</v>
      </c>
      <c r="R5" s="21">
        <f>+'CH4'!R656*PCG!$C$5</f>
        <v>476.51610975876542</v>
      </c>
      <c r="S5" s="21">
        <f>+'CH4'!S656*PCG!$C$5</f>
        <v>488.01089513548953</v>
      </c>
      <c r="T5" s="21">
        <f>+'CH4'!T656*PCG!$C$5</f>
        <v>554.07204960309252</v>
      </c>
      <c r="U5" s="21">
        <f>+'CH4'!U656*PCG!$C$5</f>
        <v>467.40127555029221</v>
      </c>
      <c r="V5" s="21">
        <f>+'CH4'!V656*PCG!$C$5</f>
        <v>431.9613402672129</v>
      </c>
      <c r="W5" s="21">
        <f>+'CH4'!W656*PCG!$C$5</f>
        <v>469.35402509207921</v>
      </c>
      <c r="X5" s="21">
        <f>+'CH4'!X656*PCG!$C$5</f>
        <v>400.71329771427486</v>
      </c>
      <c r="Y5" s="21">
        <f>+'CH4'!Y656*PCG!$C$5</f>
        <v>478.73689565362037</v>
      </c>
      <c r="Z5" s="21">
        <f>+'CH4'!Z656*PCG!$C$5</f>
        <v>481.40784801832802</v>
      </c>
      <c r="AA5" s="21">
        <f>+'CH4'!AA656*PCG!$C$5</f>
        <v>486.29047015322107</v>
      </c>
      <c r="AB5" s="21">
        <f>+'CH4'!AB656*PCG!$C$5</f>
        <v>518.05124328759155</v>
      </c>
      <c r="AC5" s="21">
        <f>+'CH4'!AC656*PCG!$C$5</f>
        <v>472.88826916843078</v>
      </c>
      <c r="AD5" s="21">
        <f>+'CH4'!AD656*PCG!$C$5</f>
        <v>568.93218712066835</v>
      </c>
      <c r="AE5" s="21">
        <f>+'CH4'!AE656*PCG!$C$5</f>
        <v>453.23259256985722</v>
      </c>
    </row>
    <row r="6" spans="1:31" x14ac:dyDescent="0.2">
      <c r="B6" s="3" t="s">
        <v>235</v>
      </c>
      <c r="C6" s="21">
        <f>+N2O!C656*PCG!$C$6</f>
        <v>366.33490433738899</v>
      </c>
      <c r="D6" s="21">
        <f>+N2O!D656*PCG!$C$6</f>
        <v>366.15760018478738</v>
      </c>
      <c r="E6" s="21">
        <f>+N2O!E656*PCG!$C$6</f>
        <v>376.47409431223201</v>
      </c>
      <c r="F6" s="21">
        <f>+N2O!F656*PCG!$C$6</f>
        <v>391.24310953040157</v>
      </c>
      <c r="G6" s="21">
        <f>+N2O!G656*PCG!$C$6</f>
        <v>396.23346855192051</v>
      </c>
      <c r="H6" s="21">
        <f>+N2O!H656*PCG!$C$6</f>
        <v>407.48801988631459</v>
      </c>
      <c r="I6" s="21">
        <f>+N2O!I656*PCG!$C$6</f>
        <v>418.31932464686696</v>
      </c>
      <c r="J6" s="21">
        <f>+N2O!J656*PCG!$C$6</f>
        <v>441.72162408599797</v>
      </c>
      <c r="K6" s="21">
        <f>+N2O!K656*PCG!$C$6</f>
        <v>420.45217643276391</v>
      </c>
      <c r="L6" s="21">
        <f>+N2O!L656*PCG!$C$6</f>
        <v>430.43344240223075</v>
      </c>
      <c r="M6" s="21">
        <f>+N2O!M656*PCG!$C$6</f>
        <v>397.0091226640676</v>
      </c>
      <c r="N6" s="21">
        <f>+N2O!N656*PCG!$C$6</f>
        <v>396.97362619534977</v>
      </c>
      <c r="O6" s="21">
        <f>+N2O!O656*PCG!$C$6</f>
        <v>399.00529926477174</v>
      </c>
      <c r="P6" s="21">
        <f>+N2O!P656*PCG!$C$6</f>
        <v>374.83117930792571</v>
      </c>
      <c r="Q6" s="21">
        <f>+N2O!Q656*PCG!$C$6</f>
        <v>394.6184724088863</v>
      </c>
      <c r="R6" s="21">
        <f>+N2O!R656*PCG!$C$6</f>
        <v>376.76668526064532</v>
      </c>
      <c r="S6" s="21">
        <f>+N2O!S656*PCG!$C$6</f>
        <v>377.64797073928639</v>
      </c>
      <c r="T6" s="21">
        <f>+N2O!T656*PCG!$C$6</f>
        <v>432.6949453430413</v>
      </c>
      <c r="U6" s="21">
        <f>+N2O!U656*PCG!$C$6</f>
        <v>388.2072397177194</v>
      </c>
      <c r="V6" s="21">
        <f>+N2O!V656*PCG!$C$6</f>
        <v>377.96812801921317</v>
      </c>
      <c r="W6" s="21">
        <f>+N2O!W656*PCG!$C$6</f>
        <v>396.96843668517141</v>
      </c>
      <c r="X6" s="21">
        <f>+N2O!X656*PCG!$C$6</f>
        <v>323.55918486643606</v>
      </c>
      <c r="Y6" s="21">
        <f>+N2O!Y656*PCG!$C$6</f>
        <v>334.7659987491482</v>
      </c>
      <c r="Z6" s="21">
        <f>+N2O!Z656*PCG!$C$6</f>
        <v>329.70018334625809</v>
      </c>
      <c r="AA6" s="21">
        <f>+N2O!AA656*PCG!$C$6</f>
        <v>343.39106913765312</v>
      </c>
      <c r="AB6" s="21">
        <f>+N2O!AB656*PCG!$C$6</f>
        <v>369.8327443741718</v>
      </c>
      <c r="AC6" s="21">
        <f>+N2O!AC656*PCG!$C$6</f>
        <v>337.17483550313449</v>
      </c>
      <c r="AD6" s="21">
        <f>+N2O!AD656*PCG!$C$6</f>
        <v>390.63119221079552</v>
      </c>
      <c r="AE6" s="21">
        <f>+N2O!AE656*PCG!$C$6</f>
        <v>310.73551705236065</v>
      </c>
    </row>
    <row r="7" spans="1:31" x14ac:dyDescent="0.2">
      <c r="B7" s="3" t="s">
        <v>236</v>
      </c>
      <c r="C7" s="21">
        <f>+SUM(C8:C10)</f>
        <v>9.0448693121446277E-5</v>
      </c>
      <c r="D7" s="21">
        <f t="shared" ref="D7:AE7" si="0">+SUM(D8:D10)</f>
        <v>3.2977100590856283E-4</v>
      </c>
      <c r="E7" s="21">
        <f t="shared" si="0"/>
        <v>8.7255596597957401E-4</v>
      </c>
      <c r="F7" s="21">
        <f t="shared" si="0"/>
        <v>2.0473637380385096E-3</v>
      </c>
      <c r="G7" s="21">
        <f t="shared" si="0"/>
        <v>0.19546949953097575</v>
      </c>
      <c r="H7" s="21">
        <f t="shared" si="0"/>
        <v>0.44144133678898267</v>
      </c>
      <c r="I7" s="21">
        <f t="shared" si="0"/>
        <v>0.95656854399675451</v>
      </c>
      <c r="J7" s="21">
        <f t="shared" si="0"/>
        <v>2.1377704767248042</v>
      </c>
      <c r="K7" s="21">
        <f t="shared" si="0"/>
        <v>2.2231941645405437</v>
      </c>
      <c r="L7" s="21">
        <f t="shared" si="0"/>
        <v>4.4408417113290026</v>
      </c>
      <c r="M7" s="21">
        <f t="shared" si="0"/>
        <v>5.8063118414576493</v>
      </c>
      <c r="N7" s="21">
        <f t="shared" si="0"/>
        <v>9.7767839792729667</v>
      </c>
      <c r="O7" s="21">
        <f t="shared" si="0"/>
        <v>10.218458456057283</v>
      </c>
      <c r="P7" s="21">
        <f t="shared" si="0"/>
        <v>14.627719855260704</v>
      </c>
      <c r="Q7" s="21">
        <f t="shared" si="0"/>
        <v>17.949787981022201</v>
      </c>
      <c r="R7" s="21">
        <f t="shared" si="0"/>
        <v>22.000794830731365</v>
      </c>
      <c r="S7" s="21">
        <f t="shared" si="0"/>
        <v>27.922881542015812</v>
      </c>
      <c r="T7" s="21">
        <f t="shared" si="0"/>
        <v>31.837106309571027</v>
      </c>
      <c r="U7" s="21">
        <f t="shared" si="0"/>
        <v>44.933015119662443</v>
      </c>
      <c r="V7" s="21">
        <f t="shared" si="0"/>
        <v>43.278068514698745</v>
      </c>
      <c r="W7" s="21">
        <f t="shared" si="0"/>
        <v>49.01276780187235</v>
      </c>
      <c r="X7" s="21">
        <f t="shared" si="0"/>
        <v>62.467911260879553</v>
      </c>
      <c r="Y7" s="21">
        <f t="shared" si="0"/>
        <v>74.079644972227513</v>
      </c>
      <c r="Z7" s="21">
        <f t="shared" si="0"/>
        <v>75.762274803230653</v>
      </c>
      <c r="AA7" s="21">
        <f t="shared" si="0"/>
        <v>85.644396970603665</v>
      </c>
      <c r="AB7" s="21">
        <f t="shared" si="0"/>
        <v>96.691178536113256</v>
      </c>
      <c r="AC7" s="21">
        <f t="shared" si="0"/>
        <v>102.38066419246316</v>
      </c>
      <c r="AD7" s="21">
        <f t="shared" si="0"/>
        <v>117.97419128235083</v>
      </c>
      <c r="AE7" s="21">
        <f t="shared" si="0"/>
        <v>134.1947723291799</v>
      </c>
    </row>
    <row r="8" spans="1:31" x14ac:dyDescent="0.2">
      <c r="B8" s="14" t="s">
        <v>237</v>
      </c>
      <c r="C8" s="21">
        <f>+HFC!C656</f>
        <v>9.0448693121446277E-5</v>
      </c>
      <c r="D8" s="21">
        <f>+HFC!D656</f>
        <v>3.2977100590856283E-4</v>
      </c>
      <c r="E8" s="21">
        <f>+HFC!E656</f>
        <v>8.7255596597957401E-4</v>
      </c>
      <c r="F8" s="21">
        <f>+HFC!F656</f>
        <v>2.0473637380385096E-3</v>
      </c>
      <c r="G8" s="21">
        <f>+HFC!G656</f>
        <v>0.19546949953097575</v>
      </c>
      <c r="H8" s="21">
        <f>+HFC!H656</f>
        <v>0.44144133678898267</v>
      </c>
      <c r="I8" s="21">
        <f>+HFC!I656</f>
        <v>0.95656854399675451</v>
      </c>
      <c r="J8" s="21">
        <f>+HFC!J656</f>
        <v>2.1377704767248042</v>
      </c>
      <c r="K8" s="21">
        <f>+HFC!K656</f>
        <v>2.2231941645405437</v>
      </c>
      <c r="L8" s="21">
        <f>+HFC!L656</f>
        <v>4.4408417113290026</v>
      </c>
      <c r="M8" s="21">
        <f>+HFC!M656</f>
        <v>5.8063118414576493</v>
      </c>
      <c r="N8" s="21">
        <f>+HFC!N656</f>
        <v>9.7767839792729667</v>
      </c>
      <c r="O8" s="21">
        <f>+HFC!O656</f>
        <v>10.218458456057283</v>
      </c>
      <c r="P8" s="21">
        <f>+HFC!P656</f>
        <v>14.627719855260704</v>
      </c>
      <c r="Q8" s="21">
        <f>+HFC!Q656</f>
        <v>17.949787981022201</v>
      </c>
      <c r="R8" s="21">
        <f>+HFC!R656</f>
        <v>22.000794830731365</v>
      </c>
      <c r="S8" s="21">
        <f>+HFC!S656</f>
        <v>27.922881542015812</v>
      </c>
      <c r="T8" s="21">
        <f>+HFC!T656</f>
        <v>31.837106309571027</v>
      </c>
      <c r="U8" s="21">
        <f>+HFC!U656</f>
        <v>44.933015119662443</v>
      </c>
      <c r="V8" s="21">
        <f>+HFC!V656</f>
        <v>43.278068514698745</v>
      </c>
      <c r="W8" s="21">
        <f>+HFC!W656</f>
        <v>49.01276780187235</v>
      </c>
      <c r="X8" s="21">
        <f>+HFC!X656</f>
        <v>62.467911260879553</v>
      </c>
      <c r="Y8" s="21">
        <f>+HFC!Y656</f>
        <v>74.079644972227513</v>
      </c>
      <c r="Z8" s="21">
        <f>+HFC!Z656</f>
        <v>75.762274803230653</v>
      </c>
      <c r="AA8" s="21">
        <f>+HFC!AA656</f>
        <v>85.644396970603665</v>
      </c>
      <c r="AB8" s="21">
        <f>+HFC!AB656</f>
        <v>96.691178536113256</v>
      </c>
      <c r="AC8" s="21">
        <f>+HFC!AC656</f>
        <v>102.38066419246316</v>
      </c>
      <c r="AD8" s="21">
        <f>+HFC!AD656</f>
        <v>117.97419128235083</v>
      </c>
      <c r="AE8" s="21">
        <f>+HFC!AE656</f>
        <v>134.1947723291799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0</v>
      </c>
      <c r="Q10" s="21">
        <f>+'SF6'!Q656</f>
        <v>0</v>
      </c>
      <c r="R10" s="21">
        <f>+'SF6'!R656</f>
        <v>0</v>
      </c>
      <c r="S10" s="21">
        <f>+'SF6'!S656</f>
        <v>0</v>
      </c>
      <c r="T10" s="21">
        <f>+'SF6'!T656</f>
        <v>0</v>
      </c>
      <c r="U10" s="21">
        <f>+'SF6'!U656</f>
        <v>0</v>
      </c>
      <c r="V10" s="21">
        <f>+'SF6'!V656</f>
        <v>0</v>
      </c>
      <c r="W10" s="21">
        <f>+'SF6'!W656</f>
        <v>0</v>
      </c>
      <c r="X10" s="21">
        <f>+'SF6'!X656</f>
        <v>0</v>
      </c>
      <c r="Y10" s="21">
        <f>+'SF6'!Y656</f>
        <v>0</v>
      </c>
      <c r="Z10" s="21">
        <f>+'SF6'!Z656</f>
        <v>0</v>
      </c>
      <c r="AA10" s="21">
        <f>+'SF6'!AA656</f>
        <v>0</v>
      </c>
      <c r="AB10" s="21">
        <f>+'SF6'!AB656</f>
        <v>0</v>
      </c>
      <c r="AC10" s="21">
        <f>+'SF6'!AC656</f>
        <v>0</v>
      </c>
      <c r="AD10" s="21">
        <f>+'SF6'!AD656</f>
        <v>0</v>
      </c>
      <c r="AE10" s="21">
        <f>+'SF6'!AE656</f>
        <v>0</v>
      </c>
    </row>
    <row r="11" spans="1:31" x14ac:dyDescent="0.2">
      <c r="B11" s="15" t="s">
        <v>240</v>
      </c>
      <c r="C11" s="28">
        <f>+SUM(C4:C7)</f>
        <v>-1519.183695565589</v>
      </c>
      <c r="D11" s="28">
        <f t="shared" ref="D11:AE11" si="1">+SUM(D4:D7)</f>
        <v>-1054.1733219889061</v>
      </c>
      <c r="E11" s="28">
        <f t="shared" si="1"/>
        <v>-686.8606000198024</v>
      </c>
      <c r="F11" s="28">
        <f t="shared" si="1"/>
        <v>-877.32814750326997</v>
      </c>
      <c r="G11" s="28">
        <f t="shared" si="1"/>
        <v>-642.24568836452295</v>
      </c>
      <c r="H11" s="28">
        <f t="shared" si="1"/>
        <v>-353.99178445310213</v>
      </c>
      <c r="I11" s="28">
        <f t="shared" si="1"/>
        <v>-812.62911177946808</v>
      </c>
      <c r="J11" s="28">
        <f t="shared" si="1"/>
        <v>20.5374336678099</v>
      </c>
      <c r="K11" s="28">
        <f t="shared" si="1"/>
        <v>-1056.5714033079159</v>
      </c>
      <c r="L11" s="28">
        <f t="shared" si="1"/>
        <v>-211.58840689426276</v>
      </c>
      <c r="M11" s="28">
        <f t="shared" si="1"/>
        <v>-1100.7783057198783</v>
      </c>
      <c r="N11" s="28">
        <f t="shared" si="1"/>
        <v>-867.01732793783628</v>
      </c>
      <c r="O11" s="28">
        <f t="shared" si="1"/>
        <v>-901.1407032633947</v>
      </c>
      <c r="P11" s="28">
        <f t="shared" si="1"/>
        <v>-342.58150782068162</v>
      </c>
      <c r="Q11" s="28">
        <f t="shared" si="1"/>
        <v>158.10216667540203</v>
      </c>
      <c r="R11" s="28">
        <f t="shared" si="1"/>
        <v>700.34139957327761</v>
      </c>
      <c r="S11" s="28">
        <f t="shared" si="1"/>
        <v>558.1388807634587</v>
      </c>
      <c r="T11" s="28">
        <f t="shared" si="1"/>
        <v>4450.6765776007596</v>
      </c>
      <c r="U11" s="28">
        <f t="shared" si="1"/>
        <v>2129.0909591449467</v>
      </c>
      <c r="V11" s="28">
        <f t="shared" si="1"/>
        <v>816.15392794404045</v>
      </c>
      <c r="W11" s="28">
        <f t="shared" si="1"/>
        <v>1885.5075266713193</v>
      </c>
      <c r="X11" s="28">
        <f t="shared" si="1"/>
        <v>104.71223910897467</v>
      </c>
      <c r="Y11" s="28">
        <f t="shared" si="1"/>
        <v>1305.5760086707846</v>
      </c>
      <c r="Z11" s="28">
        <f t="shared" si="1"/>
        <v>250.28495688620541</v>
      </c>
      <c r="AA11" s="28">
        <f t="shared" si="1"/>
        <v>-188.79329168939438</v>
      </c>
      <c r="AB11" s="28">
        <f t="shared" si="1"/>
        <v>831.54449833626222</v>
      </c>
      <c r="AC11" s="28">
        <f t="shared" si="1"/>
        <v>-132.13076419007655</v>
      </c>
      <c r="AD11" s="28">
        <f t="shared" si="1"/>
        <v>4388.8582295355027</v>
      </c>
      <c r="AE11" s="28">
        <f t="shared" si="1"/>
        <v>792.37936959089598</v>
      </c>
    </row>
    <row r="12" spans="1:31" x14ac:dyDescent="0.2">
      <c r="C12" s="30">
        <f>+C11-CO2eq!C656</f>
        <v>0</v>
      </c>
      <c r="D12" s="91">
        <f>+D11-CO2eq!D656</f>
        <v>3.637978807091713E-12</v>
      </c>
      <c r="E12" s="91">
        <f>+E11-CO2eq!E656</f>
        <v>3.0695446184836328E-12</v>
      </c>
      <c r="F12" s="91">
        <f>+F11-CO2eq!F656</f>
        <v>0</v>
      </c>
      <c r="G12" s="91">
        <f>+G11-CO2eq!G656</f>
        <v>3.0695446184836328E-12</v>
      </c>
      <c r="H12" s="30">
        <f>+H11-CO2eq!H656</f>
        <v>1.7621459846850485E-12</v>
      </c>
      <c r="I12" s="30">
        <f>+I11-CO2eq!I656</f>
        <v>-1.1368683772161603E-12</v>
      </c>
      <c r="J12" s="30">
        <f>+J11-CO2eq!J656</f>
        <v>-3.794298208958935E-12</v>
      </c>
      <c r="K12" s="30">
        <f>+K11-CO2eq!K656</f>
        <v>0</v>
      </c>
      <c r="L12" s="30">
        <f>+L11-CO2eq!L656</f>
        <v>-7.3896444519050419E-13</v>
      </c>
      <c r="M12" s="30">
        <f>+M11-CO2eq!M656</f>
        <v>-1.8189894035458565E-12</v>
      </c>
      <c r="N12" s="30">
        <f>+N11-CO2eq!N656</f>
        <v>0</v>
      </c>
      <c r="O12" s="30">
        <f>+O11-CO2eq!O656</f>
        <v>-2.0463630789890885E-12</v>
      </c>
      <c r="P12" s="30">
        <f>+P11-CO2eq!P656</f>
        <v>2.5579538487363607E-12</v>
      </c>
      <c r="Q12" s="30">
        <f>+Q11-CO2eq!Q656</f>
        <v>1.7621459846850485E-12</v>
      </c>
      <c r="R12" s="30">
        <f>+R11-CO2eq!R656</f>
        <v>3.637978807091713E-12</v>
      </c>
      <c r="S12" s="30">
        <f>+S11-CO2eq!S656</f>
        <v>9.0949470177292824E-13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-1.4779288903810084E-12</v>
      </c>
      <c r="Y12" s="30">
        <f>+Y11-CO2eq!Y656</f>
        <v>0</v>
      </c>
      <c r="Z12" s="30">
        <f>+Z11-CO2eq!Z656</f>
        <v>-1.7905676941154525E-12</v>
      </c>
      <c r="AA12" s="30">
        <f>+AA11-CO2eq!AA656</f>
        <v>1.9042545318370685E-12</v>
      </c>
      <c r="AB12" s="30">
        <f>+AB11-CO2eq!AB656</f>
        <v>-2.2737367544323206E-12</v>
      </c>
      <c r="AC12" s="30">
        <f>+AC11-CO2eq!AC656</f>
        <v>8.5265128291212022E-13</v>
      </c>
      <c r="AD12" s="30">
        <f>+AD11-CO2eq!AD656</f>
        <v>0</v>
      </c>
      <c r="AE12" s="30">
        <f>+AE11-CO2eq!AE656</f>
        <v>2.9558577807620168E-12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922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443.8005263315282</v>
      </c>
      <c r="D24" s="21">
        <f>+'CO2'!D657</f>
        <v>470.55583294136471</v>
      </c>
      <c r="E24" s="21">
        <f>+'CO2'!E657</f>
        <v>531.5310759729748</v>
      </c>
      <c r="F24" s="21">
        <f>+'CO2'!F657</f>
        <v>552.38578447059729</v>
      </c>
      <c r="G24" s="21">
        <f>+'CO2'!G657</f>
        <v>588.54054430659698</v>
      </c>
      <c r="H24" s="21">
        <f>+'CO2'!H657</f>
        <v>649.47709353107393</v>
      </c>
      <c r="I24" s="21">
        <f>+'CO2'!I657</f>
        <v>750.70412298613917</v>
      </c>
      <c r="J24" s="21">
        <f>+'CO2'!J657</f>
        <v>830.63287298070168</v>
      </c>
      <c r="K24" s="21">
        <f>+'CO2'!K657</f>
        <v>799.15167722624187</v>
      </c>
      <c r="L24" s="21">
        <f>+'CO2'!L657</f>
        <v>807.14425847984523</v>
      </c>
      <c r="M24" s="21">
        <f>+'CO2'!M657</f>
        <v>792.37876659493941</v>
      </c>
      <c r="N24" s="21">
        <f>+'CO2'!N657</f>
        <v>768.68162956558763</v>
      </c>
      <c r="O24" s="21">
        <f>+'CO2'!O657</f>
        <v>809.0189045729403</v>
      </c>
      <c r="P24" s="21">
        <f>+'CO2'!P657</f>
        <v>815.10451833422701</v>
      </c>
      <c r="Q24" s="21">
        <f>+'CO2'!Q657</f>
        <v>865.25179849976053</v>
      </c>
      <c r="R24" s="21">
        <f>+'CO2'!R657</f>
        <v>918.14255649280972</v>
      </c>
      <c r="S24" s="21">
        <f>+'CO2'!S657</f>
        <v>1055.4467489772733</v>
      </c>
      <c r="T24" s="21">
        <f>+'CO2'!T657</f>
        <v>1140.5056773713984</v>
      </c>
      <c r="U24" s="21">
        <f>+'CO2'!U657</f>
        <v>1095.332573862127</v>
      </c>
      <c r="V24" s="21">
        <f>+'CO2'!V657</f>
        <v>1061.9390225262782</v>
      </c>
      <c r="W24" s="21">
        <f>+'CO2'!W657</f>
        <v>1072.3663620314378</v>
      </c>
      <c r="X24" s="21">
        <f>+'CO2'!X657</f>
        <v>1252.0246650561603</v>
      </c>
      <c r="Y24" s="21">
        <f>+'CO2'!Y657</f>
        <v>1296.6782300080936</v>
      </c>
      <c r="Z24" s="21">
        <f>+'CO2'!Z657</f>
        <v>1234.6141294363938</v>
      </c>
      <c r="AA24" s="21">
        <f>+'CO2'!AA657</f>
        <v>1247.9036409853095</v>
      </c>
      <c r="AB24" s="21">
        <f>+'CO2'!AB657</f>
        <v>1271.8503900869437</v>
      </c>
      <c r="AC24" s="21">
        <f>+'CO2'!AC657</f>
        <v>1341.1121158936842</v>
      </c>
      <c r="AD24" s="21">
        <f>+'CO2'!AD657</f>
        <v>1408.0072366861414</v>
      </c>
      <c r="AE24" s="21">
        <f>+'CO2'!AE657</f>
        <v>1412.6509470957274</v>
      </c>
    </row>
    <row r="25" spans="1:31" x14ac:dyDescent="0.2">
      <c r="B25" s="3" t="s">
        <v>234</v>
      </c>
      <c r="C25" s="21">
        <f>+'CH4'!C657*PCG!$C$5</f>
        <v>13.968767370732019</v>
      </c>
      <c r="D25" s="21">
        <f>+'CH4'!D657*PCG!$C$5</f>
        <v>15.203228011910348</v>
      </c>
      <c r="E25" s="21">
        <f>+'CH4'!E657*PCG!$C$5</f>
        <v>15.431263080544728</v>
      </c>
      <c r="F25" s="21">
        <f>+'CH4'!F657*PCG!$C$5</f>
        <v>15.055551652038377</v>
      </c>
      <c r="G25" s="21">
        <f>+'CH4'!G657*PCG!$C$5</f>
        <v>15.288838035110214</v>
      </c>
      <c r="H25" s="21">
        <f>+'CH4'!H657*PCG!$C$5</f>
        <v>15.232837786941081</v>
      </c>
      <c r="I25" s="21">
        <f>+'CH4'!I657*PCG!$C$5</f>
        <v>17.966805575571776</v>
      </c>
      <c r="J25" s="21">
        <f>+'CH4'!J657*PCG!$C$5</f>
        <v>15.462557305045838</v>
      </c>
      <c r="K25" s="21">
        <f>+'CH4'!K657*PCG!$C$5</f>
        <v>14.491504823411743</v>
      </c>
      <c r="L25" s="21">
        <f>+'CH4'!L657*PCG!$C$5</f>
        <v>14.635912252360242</v>
      </c>
      <c r="M25" s="21">
        <f>+'CH4'!M657*PCG!$C$5</f>
        <v>14.445671966980612</v>
      </c>
      <c r="N25" s="21">
        <f>+'CH4'!N657*PCG!$C$5</f>
        <v>14.206127943279482</v>
      </c>
      <c r="O25" s="21">
        <f>+'CH4'!O657*PCG!$C$5</f>
        <v>14.396290988227767</v>
      </c>
      <c r="P25" s="21">
        <f>+'CH4'!P657*PCG!$C$5</f>
        <v>14.378588750555338</v>
      </c>
      <c r="Q25" s="21">
        <f>+'CH4'!Q657*PCG!$C$5</f>
        <v>14.927498450264032</v>
      </c>
      <c r="R25" s="21">
        <f>+'CH4'!R657*PCG!$C$5</f>
        <v>14.697932203151545</v>
      </c>
      <c r="S25" s="21">
        <f>+'CH4'!S657*PCG!$C$5</f>
        <v>17.838087079934407</v>
      </c>
      <c r="T25" s="21">
        <f>+'CH4'!T657*PCG!$C$5</f>
        <v>18.47909249781749</v>
      </c>
      <c r="U25" s="21">
        <f>+'CH4'!U657*PCG!$C$5</f>
        <v>18.688218103270383</v>
      </c>
      <c r="V25" s="21">
        <f>+'CH4'!V657*PCG!$C$5</f>
        <v>18.881536392694063</v>
      </c>
      <c r="W25" s="21">
        <f>+'CH4'!W657*PCG!$C$5</f>
        <v>18.604251227815887</v>
      </c>
      <c r="X25" s="21">
        <f>+'CH4'!X657*PCG!$C$5</f>
        <v>19.57158499926804</v>
      </c>
      <c r="Y25" s="21">
        <f>+'CH4'!Y657*PCG!$C$5</f>
        <v>19.732787950552094</v>
      </c>
      <c r="Z25" s="21">
        <f>+'CH4'!Z657*PCG!$C$5</f>
        <v>20.031126657856195</v>
      </c>
      <c r="AA25" s="21">
        <f>+'CH4'!AA657*PCG!$C$5</f>
        <v>21.365000661075335</v>
      </c>
      <c r="AB25" s="21">
        <f>+'CH4'!AB657*PCG!$C$5</f>
        <v>23.798863754622719</v>
      </c>
      <c r="AC25" s="21">
        <f>+'CH4'!AC657*PCG!$C$5</f>
        <v>24.286506526651628</v>
      </c>
      <c r="AD25" s="21">
        <f>+'CH4'!AD657*PCG!$C$5</f>
        <v>23.746542098135226</v>
      </c>
      <c r="AE25" s="21">
        <f>+'CH4'!AE657*PCG!$C$5</f>
        <v>24.118736561615279</v>
      </c>
    </row>
    <row r="26" spans="1:31" x14ac:dyDescent="0.2">
      <c r="B26" s="3" t="s">
        <v>235</v>
      </c>
      <c r="C26" s="21">
        <f>+N2O!C657*PCG!$C$6</f>
        <v>6.5523485896406388</v>
      </c>
      <c r="D26" s="21">
        <f>+N2O!D657*PCG!$C$6</f>
        <v>6.8319511198089895</v>
      </c>
      <c r="E26" s="21">
        <f>+N2O!E657*PCG!$C$6</f>
        <v>7.4866691271961772</v>
      </c>
      <c r="F26" s="21">
        <f>+N2O!F657*PCG!$C$6</f>
        <v>7.8792453874672077</v>
      </c>
      <c r="G26" s="21">
        <f>+N2O!G657*PCG!$C$6</f>
        <v>8.4760725454385941</v>
      </c>
      <c r="H26" s="21">
        <f>+N2O!H657*PCG!$C$6</f>
        <v>9.4161839801817191</v>
      </c>
      <c r="I26" s="21">
        <f>+N2O!I657*PCG!$C$6</f>
        <v>10.472874272726576</v>
      </c>
      <c r="J26" s="21">
        <f>+N2O!J657*PCG!$C$6</f>
        <v>10.856152625526194</v>
      </c>
      <c r="K26" s="21">
        <f>+N2O!K657*PCG!$C$6</f>
        <v>11.283806636909842</v>
      </c>
      <c r="L26" s="21">
        <f>+N2O!L657*PCG!$C$6</f>
        <v>11.884735614968198</v>
      </c>
      <c r="M26" s="21">
        <f>+N2O!M657*PCG!$C$6</f>
        <v>12.224500160278271</v>
      </c>
      <c r="N26" s="21">
        <f>+N2O!N657*PCG!$C$6</f>
        <v>11.92292410081858</v>
      </c>
      <c r="O26" s="21">
        <f>+N2O!O657*PCG!$C$6</f>
        <v>12.540674962921583</v>
      </c>
      <c r="P26" s="21">
        <f>+N2O!P657*PCG!$C$6</f>
        <v>12.796730659920801</v>
      </c>
      <c r="Q26" s="21">
        <f>+N2O!Q657*PCG!$C$6</f>
        <v>13.140531130351182</v>
      </c>
      <c r="R26" s="21">
        <f>+N2O!R657*PCG!$C$6</f>
        <v>14.32066591021851</v>
      </c>
      <c r="S26" s="21">
        <f>+N2O!S657*PCG!$C$6</f>
        <v>19.801534549835406</v>
      </c>
      <c r="T26" s="21">
        <f>+N2O!T657*PCG!$C$6</f>
        <v>21.531674082313224</v>
      </c>
      <c r="U26" s="21">
        <f>+N2O!U657*PCG!$C$6</f>
        <v>21.831100946961055</v>
      </c>
      <c r="V26" s="21">
        <f>+N2O!V657*PCG!$C$6</f>
        <v>22.050792190241093</v>
      </c>
      <c r="W26" s="21">
        <f>+N2O!W657*PCG!$C$6</f>
        <v>22.301049266766196</v>
      </c>
      <c r="X26" s="21">
        <f>+N2O!X657*PCG!$C$6</f>
        <v>24.724617465516889</v>
      </c>
      <c r="Y26" s="21">
        <f>+N2O!Y657*PCG!$C$6</f>
        <v>24.769174713600066</v>
      </c>
      <c r="Z26" s="21">
        <f>+N2O!Z657*PCG!$C$6</f>
        <v>26.036698847305392</v>
      </c>
      <c r="AA26" s="21">
        <f>+N2O!AA657*PCG!$C$6</f>
        <v>26.122502067152194</v>
      </c>
      <c r="AB26" s="21">
        <f>+N2O!AB657*PCG!$C$6</f>
        <v>27.569409794807271</v>
      </c>
      <c r="AC26" s="21">
        <f>+N2O!AC657*PCG!$C$6</f>
        <v>29.031803380705401</v>
      </c>
      <c r="AD26" s="21">
        <f>+N2O!AD657*PCG!$C$6</f>
        <v>29.406635088644872</v>
      </c>
      <c r="AE26" s="21">
        <f>+N2O!AE657*PCG!$C$6</f>
        <v>30.32361660918804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464.32164229190084</v>
      </c>
      <c r="D31" s="28">
        <f t="shared" ref="D31:AE31" si="3">+SUM(D24:D27)</f>
        <v>492.59101207308407</v>
      </c>
      <c r="E31" s="28">
        <f t="shared" si="3"/>
        <v>554.44900818071562</v>
      </c>
      <c r="F31" s="28">
        <f t="shared" si="3"/>
        <v>575.3205815101029</v>
      </c>
      <c r="G31" s="28">
        <f t="shared" si="3"/>
        <v>612.30545488714574</v>
      </c>
      <c r="H31" s="28">
        <f t="shared" si="3"/>
        <v>674.12611529819674</v>
      </c>
      <c r="I31" s="28">
        <f t="shared" si="3"/>
        <v>779.14380283443757</v>
      </c>
      <c r="J31" s="28">
        <f t="shared" si="3"/>
        <v>856.9515829112737</v>
      </c>
      <c r="K31" s="28">
        <f t="shared" si="3"/>
        <v>824.9269886865635</v>
      </c>
      <c r="L31" s="28">
        <f t="shared" si="3"/>
        <v>833.66490634717377</v>
      </c>
      <c r="M31" s="28">
        <f t="shared" si="3"/>
        <v>819.04893872219827</v>
      </c>
      <c r="N31" s="28">
        <f t="shared" si="3"/>
        <v>794.81068160968573</v>
      </c>
      <c r="O31" s="28">
        <f t="shared" si="3"/>
        <v>835.95587052408962</v>
      </c>
      <c r="P31" s="28">
        <f t="shared" si="3"/>
        <v>842.27983774470317</v>
      </c>
      <c r="Q31" s="28">
        <f t="shared" si="3"/>
        <v>893.31982808037571</v>
      </c>
      <c r="R31" s="28">
        <f t="shared" si="3"/>
        <v>947.16115460617982</v>
      </c>
      <c r="S31" s="28">
        <f t="shared" si="3"/>
        <v>1093.0863706070431</v>
      </c>
      <c r="T31" s="28">
        <f t="shared" si="3"/>
        <v>1180.516443951529</v>
      </c>
      <c r="U31" s="28">
        <f t="shared" si="3"/>
        <v>1135.8518929123584</v>
      </c>
      <c r="V31" s="28">
        <f t="shared" si="3"/>
        <v>1102.8713511092133</v>
      </c>
      <c r="W31" s="28">
        <f t="shared" si="3"/>
        <v>1113.2716625260198</v>
      </c>
      <c r="X31" s="28">
        <f t="shared" si="3"/>
        <v>1296.3208675209453</v>
      </c>
      <c r="Y31" s="28">
        <f t="shared" si="3"/>
        <v>1341.1801926722458</v>
      </c>
      <c r="Z31" s="28">
        <f t="shared" si="3"/>
        <v>1280.6819549415554</v>
      </c>
      <c r="AA31" s="28">
        <f t="shared" si="3"/>
        <v>1295.3911437135371</v>
      </c>
      <c r="AB31" s="28">
        <f t="shared" si="3"/>
        <v>1323.2186636363738</v>
      </c>
      <c r="AC31" s="28">
        <f t="shared" si="3"/>
        <v>1394.4304258010413</v>
      </c>
      <c r="AD31" s="28">
        <f t="shared" si="3"/>
        <v>1461.1604138729215</v>
      </c>
      <c r="AE31" s="28">
        <f t="shared" si="3"/>
        <v>1467.0933002665308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1.7085326324956871</v>
      </c>
      <c r="D44" s="21">
        <f>+'CO2'!D658</f>
        <v>1.7026304211262777</v>
      </c>
      <c r="E44" s="21">
        <f>+'CO2'!E658</f>
        <v>1.7902568663061258</v>
      </c>
      <c r="F44" s="21">
        <f>+'CO2'!F658</f>
        <v>1.7992782684664825</v>
      </c>
      <c r="G44" s="21">
        <f>+'CO2'!G658</f>
        <v>1.8799844698983379</v>
      </c>
      <c r="H44" s="21">
        <f>+'CO2'!H658</f>
        <v>1.9091867197243735</v>
      </c>
      <c r="I44" s="21">
        <f>+'CO2'!I658</f>
        <v>1.9866497749518857</v>
      </c>
      <c r="J44" s="21">
        <f>+'CO2'!J658</f>
        <v>2.0170276672556051</v>
      </c>
      <c r="K44" s="21">
        <f>+'CO2'!K658</f>
        <v>2.0312304413203015</v>
      </c>
      <c r="L44" s="21">
        <f>+'CO2'!L658</f>
        <v>1.8721534723702644</v>
      </c>
      <c r="M44" s="21">
        <f>+'CO2'!M658</f>
        <v>2.1307038272706698</v>
      </c>
      <c r="N44" s="21">
        <f>+'CO2'!N658</f>
        <v>2.1762194400270833</v>
      </c>
      <c r="O44" s="21">
        <f>+'CO2'!O658</f>
        <v>2.241769185923288</v>
      </c>
      <c r="P44" s="21">
        <f>+'CO2'!P658</f>
        <v>2.2921075371158515</v>
      </c>
      <c r="Q44" s="21">
        <f>+'CO2'!Q658</f>
        <v>2.4061571930881431</v>
      </c>
      <c r="R44" s="21">
        <f>+'CO2'!R658</f>
        <v>2.5695556234151273</v>
      </c>
      <c r="S44" s="21">
        <f>+'CO2'!S658</f>
        <v>2.6859102348611299</v>
      </c>
      <c r="T44" s="21">
        <f>+'CO2'!T658</f>
        <v>2.7526949122857127</v>
      </c>
      <c r="U44" s="21">
        <f>+'CO2'!U658</f>
        <v>2.8314837335823269</v>
      </c>
      <c r="V44" s="21">
        <f>+'CO2'!V658</f>
        <v>2.8097784770568017</v>
      </c>
      <c r="W44" s="21">
        <f>+'CO2'!W658</f>
        <v>3.1221331034232613</v>
      </c>
      <c r="X44" s="21">
        <f>+'CO2'!X658</f>
        <v>3.6618435027806902</v>
      </c>
      <c r="Y44" s="21">
        <f>+'CO2'!Y658</f>
        <v>3.7178249509585801</v>
      </c>
      <c r="Z44" s="21">
        <f>+'CO2'!Z658</f>
        <v>3.7777646896108461</v>
      </c>
      <c r="AA44" s="21">
        <f>+'CO2'!AA658</f>
        <v>3.7040229659036035</v>
      </c>
      <c r="AB44" s="21">
        <f>+'CO2'!AB658</f>
        <v>3.7234684852586972</v>
      </c>
      <c r="AC44" s="21">
        <f>+'CO2'!AC658</f>
        <v>4.2298209708491212</v>
      </c>
      <c r="AD44" s="21">
        <f>+'CO2'!AD658</f>
        <v>4.2853953841823422</v>
      </c>
      <c r="AE44" s="21">
        <f>+'CO2'!AE658</f>
        <v>4.526952169096031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1.8542992636609402E-2</v>
      </c>
      <c r="D46" s="21">
        <f>+N2O!D658*PCG!$C$6</f>
        <v>1.8542992636609405E-2</v>
      </c>
      <c r="E46" s="21">
        <f>+N2O!E658*PCG!$C$6</f>
        <v>1.8542992636609409E-2</v>
      </c>
      <c r="F46" s="21">
        <f>+N2O!F658*PCG!$C$6</f>
        <v>1.8542992636609402E-2</v>
      </c>
      <c r="G46" s="21">
        <f>+N2O!G658*PCG!$C$6</f>
        <v>1.8542992636609405E-2</v>
      </c>
      <c r="H46" s="21">
        <f>+N2O!H658*PCG!$C$6</f>
        <v>1.8542992636609402E-2</v>
      </c>
      <c r="I46" s="21">
        <f>+N2O!I658*PCG!$C$6</f>
        <v>1.8542992636609405E-2</v>
      </c>
      <c r="J46" s="21">
        <f>+N2O!J658*PCG!$C$6</f>
        <v>1.8542992636609402E-2</v>
      </c>
      <c r="K46" s="21">
        <f>+N2O!K658*PCG!$C$6</f>
        <v>1.8542992636609402E-2</v>
      </c>
      <c r="L46" s="21">
        <f>+N2O!L658*PCG!$C$6</f>
        <v>1.8542992636609405E-2</v>
      </c>
      <c r="M46" s="21">
        <f>+N2O!M658*PCG!$C$6</f>
        <v>1.8542992636609405E-2</v>
      </c>
      <c r="N46" s="21">
        <f>+N2O!N658*PCG!$C$6</f>
        <v>1.8542992636609409E-2</v>
      </c>
      <c r="O46" s="21">
        <f>+N2O!O658*PCG!$C$6</f>
        <v>1.8542992636609405E-2</v>
      </c>
      <c r="P46" s="21">
        <f>+N2O!P658*PCG!$C$6</f>
        <v>1.8444363213192271E-2</v>
      </c>
      <c r="Q46" s="21">
        <f>+N2O!Q658*PCG!$C$6</f>
        <v>1.8351256965893313E-2</v>
      </c>
      <c r="R46" s="21">
        <f>+N2O!R658*PCG!$C$6</f>
        <v>1.8267497767646072E-2</v>
      </c>
      <c r="S46" s="21">
        <f>+N2O!S658*PCG!$C$6</f>
        <v>1.8186305762456886E-2</v>
      </c>
      <c r="T46" s="21">
        <f>+N2O!T658*PCG!$C$6</f>
        <v>1.8109755201714078E-2</v>
      </c>
      <c r="U46" s="21">
        <f>+N2O!U658*PCG!$C$6</f>
        <v>1.8030443080487877E-2</v>
      </c>
      <c r="V46" s="21">
        <f>+N2O!V658*PCG!$C$6</f>
        <v>1.795750108729877E-2</v>
      </c>
      <c r="W46" s="21">
        <f>+N2O!W658*PCG!$C$6</f>
        <v>1.7885950000524894E-2</v>
      </c>
      <c r="X46" s="21">
        <f>+N2O!X658*PCG!$C$6</f>
        <v>1.7814553101745539E-2</v>
      </c>
      <c r="Y46" s="21">
        <f>+N2O!Y658*PCG!$C$6</f>
        <v>1.4799499440156582E-2</v>
      </c>
      <c r="Z46" s="21">
        <f>+N2O!Z658*PCG!$C$6</f>
        <v>1.181638525759519E-2</v>
      </c>
      <c r="AA46" s="21">
        <f>+N2O!AA658*PCG!$C$6</f>
        <v>1.2522297108024804E-2</v>
      </c>
      <c r="AB46" s="21">
        <f>+N2O!AB658*PCG!$C$6</f>
        <v>1.3222651453984673E-2</v>
      </c>
      <c r="AC46" s="21">
        <f>+N2O!AC658*PCG!$C$6</f>
        <v>1.0656714653252743E-2</v>
      </c>
      <c r="AD46" s="21">
        <f>+N2O!AD658*PCG!$C$6</f>
        <v>8.6391195592637141E-3</v>
      </c>
      <c r="AE46" s="21">
        <f>+N2O!AE658*PCG!$C$6</f>
        <v>6.6206586012675381E-3</v>
      </c>
    </row>
    <row r="47" spans="2:31" x14ac:dyDescent="0.2">
      <c r="B47" s="3" t="s">
        <v>236</v>
      </c>
      <c r="C47" s="21">
        <f>+SUM(C48:C50)</f>
        <v>9.0448693121446277E-5</v>
      </c>
      <c r="D47" s="21">
        <f t="shared" ref="D47:AE47" si="4">+SUM(D48:D50)</f>
        <v>3.2977100590856283E-4</v>
      </c>
      <c r="E47" s="21">
        <f t="shared" si="4"/>
        <v>8.7255596597957401E-4</v>
      </c>
      <c r="F47" s="21">
        <f t="shared" si="4"/>
        <v>2.0473637380385096E-3</v>
      </c>
      <c r="G47" s="21">
        <f t="shared" si="4"/>
        <v>0.19546949953097575</v>
      </c>
      <c r="H47" s="21">
        <f t="shared" si="4"/>
        <v>0.44144133678898267</v>
      </c>
      <c r="I47" s="21">
        <f t="shared" si="4"/>
        <v>0.95656854399675451</v>
      </c>
      <c r="J47" s="21">
        <f t="shared" si="4"/>
        <v>2.1377704767248042</v>
      </c>
      <c r="K47" s="21">
        <f t="shared" si="4"/>
        <v>2.2231941645405437</v>
      </c>
      <c r="L47" s="21">
        <f t="shared" si="4"/>
        <v>4.4408417113290026</v>
      </c>
      <c r="M47" s="21">
        <f t="shared" si="4"/>
        <v>5.8063118414576493</v>
      </c>
      <c r="N47" s="21">
        <f t="shared" si="4"/>
        <v>9.7767839792729667</v>
      </c>
      <c r="O47" s="21">
        <f t="shared" si="4"/>
        <v>10.218458456057283</v>
      </c>
      <c r="P47" s="21">
        <f t="shared" si="4"/>
        <v>14.627719855260704</v>
      </c>
      <c r="Q47" s="21">
        <f t="shared" si="4"/>
        <v>17.949787981022201</v>
      </c>
      <c r="R47" s="21">
        <f t="shared" si="4"/>
        <v>22.000794830731365</v>
      </c>
      <c r="S47" s="21">
        <f t="shared" si="4"/>
        <v>27.922881542015812</v>
      </c>
      <c r="T47" s="21">
        <f t="shared" si="4"/>
        <v>31.837106309571027</v>
      </c>
      <c r="U47" s="21">
        <f t="shared" si="4"/>
        <v>44.933015119662443</v>
      </c>
      <c r="V47" s="21">
        <f t="shared" si="4"/>
        <v>43.278068514698745</v>
      </c>
      <c r="W47" s="21">
        <f t="shared" si="4"/>
        <v>49.01276780187235</v>
      </c>
      <c r="X47" s="21">
        <f t="shared" si="4"/>
        <v>62.467911260879553</v>
      </c>
      <c r="Y47" s="21">
        <f t="shared" si="4"/>
        <v>74.079644972227513</v>
      </c>
      <c r="Z47" s="21">
        <f t="shared" si="4"/>
        <v>75.762274803230653</v>
      </c>
      <c r="AA47" s="21">
        <f t="shared" si="4"/>
        <v>85.644396970603665</v>
      </c>
      <c r="AB47" s="21">
        <f t="shared" si="4"/>
        <v>96.691178536113256</v>
      </c>
      <c r="AC47" s="21">
        <f t="shared" si="4"/>
        <v>102.38066419246316</v>
      </c>
      <c r="AD47" s="21">
        <f t="shared" si="4"/>
        <v>117.97419128235083</v>
      </c>
      <c r="AE47" s="21">
        <f t="shared" si="4"/>
        <v>134.1947723291799</v>
      </c>
    </row>
    <row r="48" spans="2:31" x14ac:dyDescent="0.2">
      <c r="B48" s="14" t="s">
        <v>237</v>
      </c>
      <c r="C48" s="21">
        <f>+HFC!C658</f>
        <v>9.0448693121446277E-5</v>
      </c>
      <c r="D48" s="21">
        <f>+HFC!D658</f>
        <v>3.2977100590856283E-4</v>
      </c>
      <c r="E48" s="21">
        <f>+HFC!E658</f>
        <v>8.7255596597957401E-4</v>
      </c>
      <c r="F48" s="21">
        <f>+HFC!F658</f>
        <v>2.0473637380385096E-3</v>
      </c>
      <c r="G48" s="21">
        <f>+HFC!G658</f>
        <v>0.19546949953097575</v>
      </c>
      <c r="H48" s="21">
        <f>+HFC!H658</f>
        <v>0.44144133678898267</v>
      </c>
      <c r="I48" s="21">
        <f>+HFC!I658</f>
        <v>0.95656854399675451</v>
      </c>
      <c r="J48" s="21">
        <f>+HFC!J658</f>
        <v>2.1377704767248042</v>
      </c>
      <c r="K48" s="21">
        <f>+HFC!K658</f>
        <v>2.2231941645405437</v>
      </c>
      <c r="L48" s="21">
        <f>+HFC!L658</f>
        <v>4.4408417113290026</v>
      </c>
      <c r="M48" s="21">
        <f>+HFC!M658</f>
        <v>5.8063118414576493</v>
      </c>
      <c r="N48" s="21">
        <f>+HFC!N658</f>
        <v>9.7767839792729667</v>
      </c>
      <c r="O48" s="21">
        <f>+HFC!O658</f>
        <v>10.218458456057283</v>
      </c>
      <c r="P48" s="21">
        <f>+HFC!P658</f>
        <v>14.627719855260704</v>
      </c>
      <c r="Q48" s="21">
        <f>+HFC!Q658</f>
        <v>17.949787981022201</v>
      </c>
      <c r="R48" s="21">
        <f>+HFC!R658</f>
        <v>22.000794830731365</v>
      </c>
      <c r="S48" s="21">
        <f>+HFC!S658</f>
        <v>27.922881542015812</v>
      </c>
      <c r="T48" s="21">
        <f>+HFC!T658</f>
        <v>31.837106309571027</v>
      </c>
      <c r="U48" s="21">
        <f>+HFC!U658</f>
        <v>44.933015119662443</v>
      </c>
      <c r="V48" s="21">
        <f>+HFC!V658</f>
        <v>43.278068514698745</v>
      </c>
      <c r="W48" s="21">
        <f>+HFC!W658</f>
        <v>49.01276780187235</v>
      </c>
      <c r="X48" s="21">
        <f>+HFC!X658</f>
        <v>62.467911260879553</v>
      </c>
      <c r="Y48" s="21">
        <f>+HFC!Y658</f>
        <v>74.079644972227513</v>
      </c>
      <c r="Z48" s="21">
        <f>+HFC!Z658</f>
        <v>75.762274803230653</v>
      </c>
      <c r="AA48" s="21">
        <f>+HFC!AA658</f>
        <v>85.644396970603665</v>
      </c>
      <c r="AB48" s="21">
        <f>+HFC!AB658</f>
        <v>96.691178536113256</v>
      </c>
      <c r="AC48" s="21">
        <f>+HFC!AC658</f>
        <v>102.38066419246316</v>
      </c>
      <c r="AD48" s="21">
        <f>+HFC!AD658</f>
        <v>117.97419128235083</v>
      </c>
      <c r="AE48" s="21">
        <f>+HFC!AE658</f>
        <v>134.1947723291799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0</v>
      </c>
      <c r="Q50" s="21">
        <f>+'SF6'!Q658</f>
        <v>0</v>
      </c>
      <c r="R50" s="21">
        <f>+'SF6'!R658</f>
        <v>0</v>
      </c>
      <c r="S50" s="21">
        <f>+'SF6'!S658</f>
        <v>0</v>
      </c>
      <c r="T50" s="21">
        <f>+'SF6'!T658</f>
        <v>0</v>
      </c>
      <c r="U50" s="21">
        <f>+'SF6'!U658</f>
        <v>0</v>
      </c>
      <c r="V50" s="21">
        <f>+'SF6'!V658</f>
        <v>0</v>
      </c>
      <c r="W50" s="21">
        <f>+'SF6'!W658</f>
        <v>0</v>
      </c>
      <c r="X50" s="21">
        <f>+'SF6'!X658</f>
        <v>0</v>
      </c>
      <c r="Y50" s="21">
        <f>+'SF6'!Y658</f>
        <v>0</v>
      </c>
      <c r="Z50" s="21">
        <f>+'SF6'!Z658</f>
        <v>0</v>
      </c>
      <c r="AA50" s="21">
        <f>+'SF6'!AA658</f>
        <v>0</v>
      </c>
      <c r="AB50" s="21">
        <f>+'SF6'!AB658</f>
        <v>0</v>
      </c>
      <c r="AC50" s="21">
        <f>+'SF6'!AC658</f>
        <v>0</v>
      </c>
      <c r="AD50" s="21">
        <f>+'SF6'!AD658</f>
        <v>0</v>
      </c>
      <c r="AE50" s="21">
        <f>+'SF6'!AE658</f>
        <v>0</v>
      </c>
    </row>
    <row r="51" spans="2:31" x14ac:dyDescent="0.2">
      <c r="B51" s="15" t="s">
        <v>240</v>
      </c>
      <c r="C51" s="28">
        <f>+SUM(C44:C47)</f>
        <v>1.727166073825418</v>
      </c>
      <c r="D51" s="28">
        <f t="shared" ref="D51:AE51" si="5">+SUM(D44:D47)</f>
        <v>1.7215031847687956</v>
      </c>
      <c r="E51" s="28">
        <f t="shared" si="5"/>
        <v>1.8096724149087149</v>
      </c>
      <c r="F51" s="28">
        <f t="shared" si="5"/>
        <v>1.8198686248411304</v>
      </c>
      <c r="G51" s="28">
        <f t="shared" si="5"/>
        <v>2.0939969620659231</v>
      </c>
      <c r="H51" s="28">
        <f t="shared" si="5"/>
        <v>2.3691710491499656</v>
      </c>
      <c r="I51" s="28">
        <f t="shared" si="5"/>
        <v>2.9617613115852497</v>
      </c>
      <c r="J51" s="28">
        <f t="shared" si="5"/>
        <v>4.1733411366170188</v>
      </c>
      <c r="K51" s="28">
        <f t="shared" si="5"/>
        <v>4.2729675984974547</v>
      </c>
      <c r="L51" s="28">
        <f t="shared" si="5"/>
        <v>6.3315381763358767</v>
      </c>
      <c r="M51" s="28">
        <f t="shared" si="5"/>
        <v>7.955558661364929</v>
      </c>
      <c r="N51" s="28">
        <f t="shared" si="5"/>
        <v>11.971546411936659</v>
      </c>
      <c r="O51" s="28">
        <f t="shared" si="5"/>
        <v>12.478770634617181</v>
      </c>
      <c r="P51" s="28">
        <f t="shared" si="5"/>
        <v>16.938271755589746</v>
      </c>
      <c r="Q51" s="28">
        <f t="shared" si="5"/>
        <v>20.374296431076239</v>
      </c>
      <c r="R51" s="28">
        <f t="shared" si="5"/>
        <v>24.588617951914138</v>
      </c>
      <c r="S51" s="28">
        <f t="shared" si="5"/>
        <v>30.626978082639397</v>
      </c>
      <c r="T51" s="28">
        <f t="shared" si="5"/>
        <v>34.607910977058452</v>
      </c>
      <c r="U51" s="28">
        <f t="shared" si="5"/>
        <v>47.782529296325258</v>
      </c>
      <c r="V51" s="28">
        <f t="shared" si="5"/>
        <v>46.105804492842843</v>
      </c>
      <c r="W51" s="28">
        <f t="shared" si="5"/>
        <v>52.152786855296135</v>
      </c>
      <c r="X51" s="28">
        <f t="shared" si="5"/>
        <v>66.147569316761988</v>
      </c>
      <c r="Y51" s="28">
        <f t="shared" si="5"/>
        <v>77.812269422626244</v>
      </c>
      <c r="Z51" s="28">
        <f t="shared" si="5"/>
        <v>79.55185587809909</v>
      </c>
      <c r="AA51" s="28">
        <f t="shared" si="5"/>
        <v>89.36094223361529</v>
      </c>
      <c r="AB51" s="28">
        <f t="shared" si="5"/>
        <v>100.42786967282593</v>
      </c>
      <c r="AC51" s="28">
        <f t="shared" si="5"/>
        <v>106.62114187796553</v>
      </c>
      <c r="AD51" s="28">
        <f t="shared" si="5"/>
        <v>122.26822578609243</v>
      </c>
      <c r="AE51" s="28">
        <f t="shared" si="5"/>
        <v>138.7283451568772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13.473656446545437</v>
      </c>
      <c r="D64" s="21">
        <f>+'CO2'!D659</f>
        <v>15.229477636865502</v>
      </c>
      <c r="E64" s="21">
        <f>+'CO2'!E659</f>
        <v>16.536778260175709</v>
      </c>
      <c r="F64" s="21">
        <f>+'CO2'!F659</f>
        <v>16.599924382776447</v>
      </c>
      <c r="G64" s="21">
        <f>+'CO2'!G659</f>
        <v>15.735375619728682</v>
      </c>
      <c r="H64" s="21">
        <f>+'CO2'!H659</f>
        <v>17.574735275548353</v>
      </c>
      <c r="I64" s="21">
        <f>+'CO2'!I659</f>
        <v>23.241945140758492</v>
      </c>
      <c r="J64" s="21">
        <f>+'CO2'!J659</f>
        <v>16.302045375465649</v>
      </c>
      <c r="K64" s="21">
        <f>+'CO2'!K659</f>
        <v>18.488817121278764</v>
      </c>
      <c r="L64" s="21">
        <f>+'CO2'!L659</f>
        <v>21.251158642860254</v>
      </c>
      <c r="M64" s="21">
        <f>+'CO2'!M659</f>
        <v>23.638902479933719</v>
      </c>
      <c r="N64" s="21">
        <f>+'CO2'!N659</f>
        <v>21.338163331389325</v>
      </c>
      <c r="O64" s="21">
        <f>+'CO2'!O659</f>
        <v>24.083691160876668</v>
      </c>
      <c r="P64" s="21">
        <f>+'CO2'!P659</f>
        <v>26.785427237022049</v>
      </c>
      <c r="Q64" s="21">
        <f>+'CO2'!Q659</f>
        <v>27.420927536805682</v>
      </c>
      <c r="R64" s="21">
        <f>+'CO2'!R659</f>
        <v>23.041282751368406</v>
      </c>
      <c r="S64" s="21">
        <f>+'CO2'!S659</f>
        <v>24.35583322871231</v>
      </c>
      <c r="T64" s="21">
        <f>+'CO2'!T659</f>
        <v>24.089875286942618</v>
      </c>
      <c r="U64" s="21">
        <f>+'CO2'!U659</f>
        <v>26.75307451082594</v>
      </c>
      <c r="V64" s="21">
        <f>+'CO2'!V659</f>
        <v>23.517322793386796</v>
      </c>
      <c r="W64" s="21">
        <f>+'CO2'!W659</f>
        <v>29.441996586250323</v>
      </c>
      <c r="X64" s="21">
        <f>+'CO2'!X659</f>
        <v>29.178474018661998</v>
      </c>
      <c r="Y64" s="21">
        <f>+'CO2'!Y659</f>
        <v>29.054858746433595</v>
      </c>
      <c r="Z64" s="21">
        <f>+'CO2'!Z659</f>
        <v>31.249024732463422</v>
      </c>
      <c r="AA64" s="21">
        <f>+'CO2'!AA659</f>
        <v>29.774127027558791</v>
      </c>
      <c r="AB64" s="21">
        <f>+'CO2'!AB659</f>
        <v>33.796595566766648</v>
      </c>
      <c r="AC64" s="21">
        <f>+'CO2'!AC659</f>
        <v>27.859811560550781</v>
      </c>
      <c r="AD64" s="21">
        <f>+'CO2'!AD659</f>
        <v>28.187767610176643</v>
      </c>
      <c r="AE64" s="21">
        <f>+'CO2'!AE659</f>
        <v>28.543111635204802</v>
      </c>
    </row>
    <row r="65" spans="2:31" x14ac:dyDescent="0.2">
      <c r="B65" s="3" t="s">
        <v>234</v>
      </c>
      <c r="C65" s="21">
        <f>+'CH4'!C659*PCG!$C$5</f>
        <v>429.41553277644653</v>
      </c>
      <c r="D65" s="21">
        <f>+'CH4'!D659*PCG!$C$5</f>
        <v>429.62652383816771</v>
      </c>
      <c r="E65" s="21">
        <f>+'CH4'!E659*PCG!$C$5</f>
        <v>431.95915112564523</v>
      </c>
      <c r="F65" s="21">
        <f>+'CH4'!F659*PCG!$C$5</f>
        <v>436.13771595903819</v>
      </c>
      <c r="G65" s="21">
        <f>+'CH4'!G659*PCG!$C$5</f>
        <v>439.61088748319679</v>
      </c>
      <c r="H65" s="21">
        <f>+'CH4'!H659*PCG!$C$5</f>
        <v>441.17046511577553</v>
      </c>
      <c r="I65" s="21">
        <f>+'CH4'!I659*PCG!$C$5</f>
        <v>442.53865823450053</v>
      </c>
      <c r="J65" s="21">
        <f>+'CH4'!J659*PCG!$C$5</f>
        <v>441.32642122224917</v>
      </c>
      <c r="K65" s="21">
        <f>+'CH4'!K659*PCG!$C$5</f>
        <v>444.58063520211482</v>
      </c>
      <c r="L65" s="21">
        <f>+'CH4'!L659*PCG!$C$5</f>
        <v>424.6748334791593</v>
      </c>
      <c r="M65" s="21">
        <f>+'CH4'!M659*PCG!$C$5</f>
        <v>418.92764733429556</v>
      </c>
      <c r="N65" s="21">
        <f>+'CH4'!N659*PCG!$C$5</f>
        <v>392.96627625305274</v>
      </c>
      <c r="O65" s="21">
        <f>+'CH4'!O659*PCG!$C$5</f>
        <v>385.38647160498243</v>
      </c>
      <c r="P65" s="21">
        <f>+'CH4'!P659*PCG!$C$5</f>
        <v>373.51234220605676</v>
      </c>
      <c r="Q65" s="21">
        <f>+'CH4'!Q659*PCG!$C$5</f>
        <v>368.5229006408203</v>
      </c>
      <c r="R65" s="21">
        <f>+'CH4'!R659*PCG!$C$5</f>
        <v>361.70239073565796</v>
      </c>
      <c r="S65" s="21">
        <f>+'CH4'!S659*PCG!$C$5</f>
        <v>357.56860088861231</v>
      </c>
      <c r="T65" s="21">
        <f>+'CH4'!T659*PCG!$C$5</f>
        <v>344.06920567516897</v>
      </c>
      <c r="U65" s="21">
        <f>+'CH4'!U659*PCG!$C$5</f>
        <v>314.42767535817546</v>
      </c>
      <c r="V65" s="21">
        <f>+'CH4'!V659*PCG!$C$5</f>
        <v>289.79068687810002</v>
      </c>
      <c r="W65" s="21">
        <f>+'CH4'!W659*PCG!$C$5</f>
        <v>260.39490652907398</v>
      </c>
      <c r="X65" s="21">
        <f>+'CH4'!X659*PCG!$C$5</f>
        <v>235.78222073553349</v>
      </c>
      <c r="Y65" s="21">
        <f>+'CH4'!Y659*PCG!$C$5</f>
        <v>274.66538650111374</v>
      </c>
      <c r="Z65" s="21">
        <f>+'CH4'!Z659*PCG!$C$5</f>
        <v>305.00164359204825</v>
      </c>
      <c r="AA65" s="21">
        <f>+'CH4'!AA659*PCG!$C$5</f>
        <v>291.47071724788583</v>
      </c>
      <c r="AB65" s="21">
        <f>+'CH4'!AB659*PCG!$C$5</f>
        <v>274.00661290632769</v>
      </c>
      <c r="AC65" s="21">
        <f>+'CH4'!AC659*PCG!$C$5</f>
        <v>256.20711010067316</v>
      </c>
      <c r="AD65" s="21">
        <f>+'CH4'!AD659*PCG!$C$5</f>
        <v>232.78907005280743</v>
      </c>
      <c r="AE65" s="21">
        <f>+'CH4'!AE659*PCG!$C$5</f>
        <v>207.23275389281173</v>
      </c>
    </row>
    <row r="66" spans="2:31" x14ac:dyDescent="0.2">
      <c r="B66" s="3" t="s">
        <v>235</v>
      </c>
      <c r="C66" s="21">
        <f>+N2O!C659*PCG!$C$6</f>
        <v>345.22489626399334</v>
      </c>
      <c r="D66" s="21">
        <f>+N2O!D659*PCG!$C$6</f>
        <v>343.63818480500578</v>
      </c>
      <c r="E66" s="21">
        <f>+N2O!E659*PCG!$C$6</f>
        <v>356.18400584516218</v>
      </c>
      <c r="F66" s="21">
        <f>+N2O!F659*PCG!$C$6</f>
        <v>369.91586275946139</v>
      </c>
      <c r="G66" s="21">
        <f>+N2O!G659*PCG!$C$6</f>
        <v>376.47770650524586</v>
      </c>
      <c r="H66" s="21">
        <f>+N2O!H659*PCG!$C$6</f>
        <v>386.66276156151969</v>
      </c>
      <c r="I66" s="21">
        <f>+N2O!I659*PCG!$C$6</f>
        <v>396.22052381046444</v>
      </c>
      <c r="J66" s="21">
        <f>+N2O!J659*PCG!$C$6</f>
        <v>407.54256214961521</v>
      </c>
      <c r="K66" s="21">
        <f>+N2O!K659*PCG!$C$6</f>
        <v>397.91790655039773</v>
      </c>
      <c r="L66" s="21">
        <f>+N2O!L659*PCG!$C$6</f>
        <v>397.15587626251761</v>
      </c>
      <c r="M66" s="21">
        <f>+N2O!M659*PCG!$C$6</f>
        <v>375.34870372590069</v>
      </c>
      <c r="N66" s="21">
        <f>+N2O!N659*PCG!$C$6</f>
        <v>377.93474166311103</v>
      </c>
      <c r="O66" s="21">
        <f>+N2O!O659*PCG!$C$6</f>
        <v>378.82373738449866</v>
      </c>
      <c r="P66" s="21">
        <f>+N2O!P659*PCG!$C$6</f>
        <v>355.57356463498354</v>
      </c>
      <c r="Q66" s="21">
        <f>+N2O!Q659*PCG!$C$6</f>
        <v>375.12314047752898</v>
      </c>
      <c r="R66" s="21">
        <f>+N2O!R659*PCG!$C$6</f>
        <v>351.31092737447506</v>
      </c>
      <c r="S66" s="21">
        <f>+N2O!S659*PCG!$C$6</f>
        <v>350.97789659155376</v>
      </c>
      <c r="T66" s="21">
        <f>+N2O!T659*PCG!$C$6</f>
        <v>358.19664406157739</v>
      </c>
      <c r="U66" s="21">
        <f>+N2O!U659*PCG!$C$6</f>
        <v>356.59750102989329</v>
      </c>
      <c r="V66" s="21">
        <f>+N2O!V659*PCG!$C$6</f>
        <v>348.41779350896275</v>
      </c>
      <c r="W66" s="21">
        <f>+N2O!W659*PCG!$C$6</f>
        <v>333.85187690030858</v>
      </c>
      <c r="X66" s="21">
        <f>+N2O!X659*PCG!$C$6</f>
        <v>293.78057480696822</v>
      </c>
      <c r="Y66" s="21">
        <f>+N2O!Y659*PCG!$C$6</f>
        <v>282.01356152230187</v>
      </c>
      <c r="Z66" s="21">
        <f>+N2O!Z659*PCG!$C$6</f>
        <v>298.69989544676747</v>
      </c>
      <c r="AA66" s="21">
        <f>+N2O!AA659*PCG!$C$6</f>
        <v>310.46732434386848</v>
      </c>
      <c r="AB66" s="21">
        <f>+N2O!AB659*PCG!$C$6</f>
        <v>314.9865113642154</v>
      </c>
      <c r="AC66" s="21">
        <f>+N2O!AC659*PCG!$C$6</f>
        <v>302.43558743538671</v>
      </c>
      <c r="AD66" s="21">
        <f>+N2O!AD659*PCG!$C$6</f>
        <v>285.22782117813375</v>
      </c>
      <c r="AE66" s="21">
        <f>+N2O!AE659*PCG!$C$6</f>
        <v>270.58856063011922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788.11408548698523</v>
      </c>
      <c r="D71" s="28">
        <f t="shared" ref="D71:AE71" si="7">+SUM(D64:D67)</f>
        <v>788.494186280039</v>
      </c>
      <c r="E71" s="28">
        <f t="shared" si="7"/>
        <v>804.67993523098312</v>
      </c>
      <c r="F71" s="28">
        <f t="shared" si="7"/>
        <v>822.6535031012761</v>
      </c>
      <c r="G71" s="28">
        <f t="shared" si="7"/>
        <v>831.82396960817141</v>
      </c>
      <c r="H71" s="28">
        <f t="shared" si="7"/>
        <v>845.40796195284361</v>
      </c>
      <c r="I71" s="28">
        <f t="shared" si="7"/>
        <v>862.00112718572348</v>
      </c>
      <c r="J71" s="28">
        <f t="shared" si="7"/>
        <v>865.17102874732996</v>
      </c>
      <c r="K71" s="28">
        <f t="shared" si="7"/>
        <v>860.98735887379132</v>
      </c>
      <c r="L71" s="28">
        <f t="shared" si="7"/>
        <v>843.08186838453719</v>
      </c>
      <c r="M71" s="28">
        <f t="shared" si="7"/>
        <v>817.91525354012992</v>
      </c>
      <c r="N71" s="28">
        <f t="shared" si="7"/>
        <v>792.23918124755312</v>
      </c>
      <c r="O71" s="28">
        <f t="shared" si="7"/>
        <v>788.29390015035779</v>
      </c>
      <c r="P71" s="28">
        <f t="shared" si="7"/>
        <v>755.87133407806232</v>
      </c>
      <c r="Q71" s="28">
        <f t="shared" si="7"/>
        <v>771.06696865515494</v>
      </c>
      <c r="R71" s="28">
        <f t="shared" si="7"/>
        <v>736.0546008615014</v>
      </c>
      <c r="S71" s="28">
        <f t="shared" si="7"/>
        <v>732.90233070887837</v>
      </c>
      <c r="T71" s="28">
        <f t="shared" si="7"/>
        <v>726.35572502368905</v>
      </c>
      <c r="U71" s="28">
        <f t="shared" si="7"/>
        <v>697.77825089889461</v>
      </c>
      <c r="V71" s="28">
        <f t="shared" si="7"/>
        <v>661.72580318044959</v>
      </c>
      <c r="W71" s="28">
        <f t="shared" si="7"/>
        <v>623.6887800156328</v>
      </c>
      <c r="X71" s="28">
        <f t="shared" si="7"/>
        <v>558.74126956116368</v>
      </c>
      <c r="Y71" s="28">
        <f t="shared" si="7"/>
        <v>585.73380676984925</v>
      </c>
      <c r="Z71" s="28">
        <f t="shared" si="7"/>
        <v>634.95056377127912</v>
      </c>
      <c r="AA71" s="28">
        <f t="shared" si="7"/>
        <v>631.71216861931316</v>
      </c>
      <c r="AB71" s="28">
        <f t="shared" si="7"/>
        <v>622.7897198373098</v>
      </c>
      <c r="AC71" s="28">
        <f t="shared" si="7"/>
        <v>586.50250909661065</v>
      </c>
      <c r="AD71" s="28">
        <f t="shared" si="7"/>
        <v>546.20465884111786</v>
      </c>
      <c r="AE71" s="28">
        <f t="shared" si="7"/>
        <v>506.36442615813576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923</v>
      </c>
      <c r="C84" s="21">
        <f>+'CO2'!C660+'abs CO2'!C660</f>
        <v>-2840.3354849485295</v>
      </c>
      <c r="D84" s="21">
        <f>+'CO2'!D660+'abs CO2'!D660</f>
        <v>-2407.0116575678512</v>
      </c>
      <c r="E84" s="21">
        <f>+'CO2'!E660+'abs CO2'!E660</f>
        <v>-2111.8725895447251</v>
      </c>
      <c r="F84" s="21">
        <f>+'CO2'!F660+'abs CO2'!F660</f>
        <v>-2343.1591816932523</v>
      </c>
      <c r="G84" s="21">
        <f>+'CO2'!G660+'abs CO2'!G660</f>
        <v>-2149.9221910338574</v>
      </c>
      <c r="H84" s="21">
        <f>+'CO2'!H660+'abs CO2'!H660</f>
        <v>-1939.8087074297882</v>
      </c>
      <c r="I84" s="21">
        <f>+'CO2'!I660+'abs CO2'!I660</f>
        <v>-2524.1054889892348</v>
      </c>
      <c r="J84" s="21">
        <f>+'CO2'!J660+'abs CO2'!J660</f>
        <v>-1803.7100927609608</v>
      </c>
      <c r="K84" s="21">
        <f>+'CO2'!K660+'abs CO2'!K660</f>
        <v>-2813.8939795775896</v>
      </c>
      <c r="L84" s="21">
        <f>+'CO2'!L660+'abs CO2'!L660</f>
        <v>-1988.2887469588804</v>
      </c>
      <c r="M84" s="21">
        <f>+'CO2'!M660+'abs CO2'!M660</f>
        <v>-2810.2591275799541</v>
      </c>
      <c r="N84" s="21">
        <f>+'CO2'!N660+'abs CO2'!N660</f>
        <v>-2534.6573933003547</v>
      </c>
      <c r="O84" s="21">
        <f>+'CO2'!O660+'abs CO2'!O660</f>
        <v>-2613.8862527113797</v>
      </c>
      <c r="P84" s="21">
        <f>+'CO2'!P660+'abs CO2'!P660</f>
        <v>-2040.7328473151993</v>
      </c>
      <c r="Q84" s="21">
        <f>+'CO2'!Q660+'abs CO2'!Q660</f>
        <v>-1619.9367660947155</v>
      </c>
      <c r="R84" s="21">
        <f>+'CO2'!R660+'abs CO2'!R660</f>
        <v>-1121.2931531043396</v>
      </c>
      <c r="S84" s="21">
        <f>+'CO2'!S660+'abs CO2'!S660</f>
        <v>-1420.7985273333106</v>
      </c>
      <c r="T84" s="21">
        <f>+'CO2'!T660+'abs CO2'!T660</f>
        <v>2261.5836589769551</v>
      </c>
      <c r="U84" s="21">
        <f>+'CO2'!U660+'abs CO2'!U660</f>
        <v>100.28665111404734</v>
      </c>
      <c r="V84" s="21">
        <f>+'CO2'!V660+'abs CO2'!V660</f>
        <v>-1128.696188509497</v>
      </c>
      <c r="W84" s="21">
        <f>+'CO2'!W660+'abs CO2'!W660</f>
        <v>-138.14592763576729</v>
      </c>
      <c r="X84" s="21">
        <f>+'CO2'!X660+'abs CO2'!X660</f>
        <v>-1970.277120927818</v>
      </c>
      <c r="Y84" s="21">
        <f>+'CO2'!Y660+'abs CO2'!Y660</f>
        <v>-914.82850357364441</v>
      </c>
      <c r="Z84" s="21">
        <f>+'CO2'!Z660+'abs CO2'!Z660</f>
        <v>-1909.6229136070597</v>
      </c>
      <c r="AA84" s="21">
        <f>+'CO2'!AA660+'abs CO2'!AA660</f>
        <v>-2388.9992224514099</v>
      </c>
      <c r="AB84" s="21">
        <f>+'CO2'!AB660+'abs CO2'!AB660</f>
        <v>-1466.0083647009251</v>
      </c>
      <c r="AC84" s="21">
        <f>+'CO2'!AC660+'abs CO2'!AC660</f>
        <v>-2421.4908137392613</v>
      </c>
      <c r="AD84" s="21">
        <f>+'CO2'!AD660+'abs CO2'!AD660</f>
        <v>1867.1455297936645</v>
      </c>
      <c r="AE84" s="21">
        <f>+'CO2'!AE660+'abs CO2'!AE660</f>
        <v>-1555.3999856413411</v>
      </c>
    </row>
    <row r="85" spans="2:31" x14ac:dyDescent="0.2">
      <c r="B85" s="3" t="s">
        <v>234</v>
      </c>
      <c r="C85" s="21">
        <f>+'CH4'!C660*PCG!$C$5</f>
        <v>10.188631037600041</v>
      </c>
      <c r="D85" s="21">
        <f>+'CH4'!D660*PCG!$C$5</f>
        <v>12.071378679657979</v>
      </c>
      <c r="E85" s="21">
        <f>+'CH4'!E660*PCG!$C$5</f>
        <v>7.5729851337187624</v>
      </c>
      <c r="F85" s="21">
        <f>+'CH4'!F660*PCG!$C$5</f>
        <v>8.356195242568635</v>
      </c>
      <c r="G85" s="21">
        <f>+'CH4'!G660*PCG!$C$5</f>
        <v>5.0548325935790439</v>
      </c>
      <c r="H85" s="21">
        <f>+'CH4'!H660*PCG!$C$5</f>
        <v>5.58794720832317</v>
      </c>
      <c r="I85" s="21">
        <f>+'CH4'!I660*PCG!$C$5</f>
        <v>6.4881128903948104</v>
      </c>
      <c r="J85" s="21">
        <f>+'CH4'!J660*PCG!$C$5</f>
        <v>24.809150854337535</v>
      </c>
      <c r="K85" s="21">
        <f>+'CH4'!K660*PCG!$C$5</f>
        <v>6.9307061824711775</v>
      </c>
      <c r="L85" s="21">
        <f>+'CH4'!L660*PCG!$C$5</f>
        <v>21.924398082509914</v>
      </c>
      <c r="M85" s="21">
        <f>+'CH4'!M660*PCG!$C$5</f>
        <v>3.5567346936351192</v>
      </c>
      <c r="N85" s="21">
        <f>+'CH4'!N660*PCG!$C$5</f>
        <v>3.9963194299165221</v>
      </c>
      <c r="O85" s="21">
        <f>+'CH4'!O660*PCG!$C$5</f>
        <v>6.0284378929193254</v>
      </c>
      <c r="P85" s="21">
        <f>+'CH4'!P660*PCG!$C$5</f>
        <v>4.1381205893374755</v>
      </c>
      <c r="Q85" s="21">
        <f>+'CH4'!Q660*PCG!$C$5</f>
        <v>3.8301221172413218</v>
      </c>
      <c r="R85" s="21">
        <f>+'CH4'!R660*PCG!$C$5</f>
        <v>11.452442227316585</v>
      </c>
      <c r="S85" s="21">
        <f>+'CH4'!S660*PCG!$C$5</f>
        <v>5.1928921676136355</v>
      </c>
      <c r="T85" s="21">
        <f>+'CH4'!T660*PCG!$C$5</f>
        <v>75.385269668441197</v>
      </c>
      <c r="U85" s="21">
        <f>+'CH4'!U660*PCG!$C$5</f>
        <v>9.7976513120530733</v>
      </c>
      <c r="V85" s="21">
        <f>+'CH4'!V660*PCG!$C$5</f>
        <v>6.5184458647679024</v>
      </c>
      <c r="W85" s="21">
        <f>+'CH4'!W660*PCG!$C$5</f>
        <v>57.494917245241162</v>
      </c>
      <c r="X85" s="21">
        <f>+'CH4'!X660*PCG!$C$5</f>
        <v>3.5384328527021123</v>
      </c>
      <c r="Y85" s="21">
        <f>+'CH4'!Y660*PCG!$C$5</f>
        <v>38.156552876653045</v>
      </c>
      <c r="Z85" s="21">
        <f>+'CH4'!Z660*PCG!$C$5</f>
        <v>3.0480190539316299</v>
      </c>
      <c r="AA85" s="21">
        <f>+'CH4'!AA660*PCG!$C$5</f>
        <v>6.0210389680438245</v>
      </c>
      <c r="AB85" s="21">
        <f>+'CH4'!AB660*PCG!$C$5</f>
        <v>36.831625229569276</v>
      </c>
      <c r="AC85" s="21">
        <f>+'CH4'!AC660*PCG!$C$5</f>
        <v>4.5605055567509618</v>
      </c>
      <c r="AD85" s="21">
        <f>+'CH4'!AD660*PCG!$C$5</f>
        <v>111.31980948405295</v>
      </c>
      <c r="AE85" s="21">
        <f>+'CH4'!AE660*PCG!$C$5</f>
        <v>10.643436392282307</v>
      </c>
    </row>
    <row r="86" spans="2:31" x14ac:dyDescent="0.2">
      <c r="B86" s="3" t="s">
        <v>235</v>
      </c>
      <c r="C86" s="21">
        <f>+N2O!C660*PCG!$C$6</f>
        <v>6.7085555725561372</v>
      </c>
      <c r="D86" s="21">
        <f>+N2O!D660*PCG!$C$6</f>
        <v>8.0631479256644116</v>
      </c>
      <c r="E86" s="21">
        <f>+N2O!E660*PCG!$C$6</f>
        <v>5.0122848385970906</v>
      </c>
      <c r="F86" s="21">
        <f>+N2O!F660*PCG!$C$6</f>
        <v>5.5466062189421734</v>
      </c>
      <c r="G86" s="21">
        <f>+N2O!G660*PCG!$C$6</f>
        <v>3.3781118859833952</v>
      </c>
      <c r="H86" s="21">
        <f>+N2O!H660*PCG!$C$6</f>
        <v>3.7333213393784868</v>
      </c>
      <c r="I86" s="21">
        <f>+N2O!I660*PCG!$C$6</f>
        <v>4.3375045562833057</v>
      </c>
      <c r="J86" s="21">
        <f>+N2O!J660*PCG!$C$6</f>
        <v>16.421619314044296</v>
      </c>
      <c r="K86" s="21">
        <f>+N2O!K660*PCG!$C$6</f>
        <v>4.6963799714858929</v>
      </c>
      <c r="L86" s="21">
        <f>+N2O!L660*PCG!$C$6</f>
        <v>14.621184043255431</v>
      </c>
      <c r="M86" s="21">
        <f>+N2O!M660*PCG!$C$6</f>
        <v>2.3539265171998909</v>
      </c>
      <c r="N86" s="21">
        <f>+N2O!N660*PCG!$C$6</f>
        <v>2.6378779586518619</v>
      </c>
      <c r="O86" s="21">
        <f>+N2O!O660*PCG!$C$6</f>
        <v>3.984403712465256</v>
      </c>
      <c r="P86" s="21">
        <f>+N2O!P660*PCG!$C$6</f>
        <v>2.7732662060858599</v>
      </c>
      <c r="Q86" s="21">
        <f>+N2O!Q660*PCG!$C$6</f>
        <v>2.5938291834261493</v>
      </c>
      <c r="R86" s="21">
        <f>+N2O!R660*PCG!$C$6</f>
        <v>7.5773801744741611</v>
      </c>
      <c r="S86" s="21">
        <f>+N2O!S660*PCG!$C$6</f>
        <v>3.4525264217609233</v>
      </c>
      <c r="T86" s="21">
        <f>+N2O!T660*PCG!$C$6</f>
        <v>49.705835931069551</v>
      </c>
      <c r="U86" s="21">
        <f>+N2O!U660*PCG!$C$6</f>
        <v>6.525016017115048</v>
      </c>
      <c r="V86" s="21">
        <f>+N2O!V660*PCG!$C$6</f>
        <v>4.3020960770942906</v>
      </c>
      <c r="W86" s="21">
        <f>+N2O!W660*PCG!$C$6</f>
        <v>37.999527972216711</v>
      </c>
      <c r="X86" s="21">
        <f>+N2O!X660*PCG!$C$6</f>
        <v>2.3650311025308732</v>
      </c>
      <c r="Y86" s="21">
        <f>+N2O!Y660*PCG!$C$6</f>
        <v>25.233225750727026</v>
      </c>
      <c r="Z86" s="21">
        <f>+N2O!Z660*PCG!$C$6</f>
        <v>2.0307145507809419</v>
      </c>
      <c r="AA86" s="21">
        <f>+N2O!AA660*PCG!$C$6</f>
        <v>3.9820345239216275</v>
      </c>
      <c r="AB86" s="21">
        <f>+N2O!AB660*PCG!$C$6</f>
        <v>24.53862493822411</v>
      </c>
      <c r="AC86" s="21">
        <f>+N2O!AC660*PCG!$C$6</f>
        <v>3.0491746409653189</v>
      </c>
      <c r="AD86" s="21">
        <f>+N2O!AD660*PCG!$C$6</f>
        <v>73.279756277798384</v>
      </c>
      <c r="AE86" s="21">
        <f>+N2O!AE660*PCG!$C$6</f>
        <v>7.0576875709394491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-2823.4382983383734</v>
      </c>
      <c r="D91" s="28">
        <f t="shared" ref="D91:AE91" si="9">+SUM(D84:D87)</f>
        <v>-2386.877130962529</v>
      </c>
      <c r="E91" s="28">
        <f t="shared" si="9"/>
        <v>-2099.2873195724092</v>
      </c>
      <c r="F91" s="28">
        <f t="shared" si="9"/>
        <v>-2329.2563802317418</v>
      </c>
      <c r="G91" s="28">
        <f t="shared" si="9"/>
        <v>-2141.4892465542948</v>
      </c>
      <c r="H91" s="28">
        <f t="shared" si="9"/>
        <v>-1930.4874388820865</v>
      </c>
      <c r="I91" s="28">
        <f t="shared" si="9"/>
        <v>-2513.2798715425565</v>
      </c>
      <c r="J91" s="28">
        <f t="shared" si="9"/>
        <v>-1762.4793225925789</v>
      </c>
      <c r="K91" s="28">
        <f t="shared" si="9"/>
        <v>-2802.2668934236326</v>
      </c>
      <c r="L91" s="28">
        <f t="shared" si="9"/>
        <v>-1951.7431648331151</v>
      </c>
      <c r="M91" s="28">
        <f t="shared" si="9"/>
        <v>-2804.3484663691193</v>
      </c>
      <c r="N91" s="28">
        <f t="shared" si="9"/>
        <v>-2528.0231959117864</v>
      </c>
      <c r="O91" s="28">
        <f t="shared" si="9"/>
        <v>-2603.8734111059953</v>
      </c>
      <c r="P91" s="28">
        <f t="shared" si="9"/>
        <v>-2033.8214605197759</v>
      </c>
      <c r="Q91" s="28">
        <f t="shared" si="9"/>
        <v>-1613.5128147940482</v>
      </c>
      <c r="R91" s="28">
        <f t="shared" si="9"/>
        <v>-1102.2633307025487</v>
      </c>
      <c r="S91" s="28">
        <f t="shared" si="9"/>
        <v>-1412.1531087439362</v>
      </c>
      <c r="T91" s="28">
        <f t="shared" si="9"/>
        <v>2386.6747645764658</v>
      </c>
      <c r="U91" s="28">
        <f t="shared" si="9"/>
        <v>116.60931844321547</v>
      </c>
      <c r="V91" s="28">
        <f t="shared" si="9"/>
        <v>-1117.8756465676347</v>
      </c>
      <c r="W91" s="28">
        <f t="shared" si="9"/>
        <v>-42.651482418309413</v>
      </c>
      <c r="X91" s="28">
        <f t="shared" si="9"/>
        <v>-1964.3736569725852</v>
      </c>
      <c r="Y91" s="28">
        <f t="shared" si="9"/>
        <v>-851.43872494626441</v>
      </c>
      <c r="Z91" s="28">
        <f t="shared" si="9"/>
        <v>-1904.544180002347</v>
      </c>
      <c r="AA91" s="28">
        <f t="shared" si="9"/>
        <v>-2378.9961489594443</v>
      </c>
      <c r="AB91" s="28">
        <f t="shared" si="9"/>
        <v>-1404.6381145331318</v>
      </c>
      <c r="AC91" s="28">
        <f t="shared" si="9"/>
        <v>-2413.8811335415453</v>
      </c>
      <c r="AD91" s="28">
        <f t="shared" si="9"/>
        <v>2051.7450955555159</v>
      </c>
      <c r="AE91" s="28">
        <f t="shared" si="9"/>
        <v>-1537.6988616781193</v>
      </c>
    </row>
    <row r="92" spans="2:31" x14ac:dyDescent="0.2">
      <c r="C92" s="30">
        <f>+C91-CO2eq!C660</f>
        <v>0</v>
      </c>
      <c r="D92" s="30">
        <f>+D91-CO2eq!D660</f>
        <v>3.637978807091713E-12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2.9558577807620168E-12</v>
      </c>
      <c r="I92" s="30">
        <f>+I91-CO2eq!I660</f>
        <v>0</v>
      </c>
      <c r="J92" s="30">
        <f>+J91-CO2eq!J660</f>
        <v>-2.5011104298755527E-12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2.9558577807620168E-12</v>
      </c>
      <c r="Q92" s="30">
        <f>+Q91-CO2eq!Q660</f>
        <v>0</v>
      </c>
      <c r="R92" s="30">
        <f>+R91-CO2eq!R660</f>
        <v>2.9558577807620168E-12</v>
      </c>
      <c r="S92" s="30">
        <f>+S91-CO2eq!S660</f>
        <v>0</v>
      </c>
      <c r="T92" s="30">
        <f>+T91-CO2eq!T660</f>
        <v>4.0927261579781771E-12</v>
      </c>
      <c r="U92" s="30">
        <f>+U91-CO2eq!U660</f>
        <v>2.5295321393059567E-12</v>
      </c>
      <c r="V92" s="30">
        <f>+V91-CO2eq!V660</f>
        <v>0</v>
      </c>
      <c r="W92" s="30">
        <f>+W91-CO2eq!W660</f>
        <v>-1.4352963262354024E-12</v>
      </c>
      <c r="X92" s="30">
        <f>+X91-CO2eq!X660</f>
        <v>0</v>
      </c>
      <c r="Y92" s="30">
        <f>+Y91-CO2eq!Y660</f>
        <v>-1.5916157281026244E-12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2.0463630789890885E-12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1.916432198364769</v>
      </c>
      <c r="D104" s="21">
        <f>+'CO2'!D661</f>
        <v>1.9467695147051967</v>
      </c>
      <c r="E104" s="21">
        <f>+'CO2'!E661</f>
        <v>1.9202374456598308</v>
      </c>
      <c r="F104" s="21">
        <f>+'CO2'!F661</f>
        <v>1.9443688170135047</v>
      </c>
      <c r="G104" s="21">
        <f>+'CO2'!G661</f>
        <v>1.955991220772608</v>
      </c>
      <c r="H104" s="21">
        <f>+'CO2'!H661</f>
        <v>1.9982234260068654</v>
      </c>
      <c r="I104" s="21">
        <f>+'CO2'!I661</f>
        <v>2.0401227139725675</v>
      </c>
      <c r="J104" s="21">
        <f>+'CO2'!J661</f>
        <v>2.0872777903883364</v>
      </c>
      <c r="K104" s="21">
        <f>+'CO2'!K661</f>
        <v>2.1074082822618467</v>
      </c>
      <c r="L104" s="21">
        <f>+'CO2'!L661</f>
        <v>2.0840066733057259</v>
      </c>
      <c r="M104" s="21">
        <f>+'CO2'!M661</f>
        <v>2.1108426909712805</v>
      </c>
      <c r="N104" s="21">
        <f>+'CO2'!N661</f>
        <v>2.1177797613403304</v>
      </c>
      <c r="O104" s="21">
        <f>+'CO2'!O661</f>
        <v>2.2295478874780552</v>
      </c>
      <c r="P104" s="21">
        <f>+'CO2'!P661</f>
        <v>2.4100042813410676</v>
      </c>
      <c r="Q104" s="21">
        <f>+'CO2'!Q661</f>
        <v>2.5232766219978298</v>
      </c>
      <c r="R104" s="21">
        <f>+'CO2'!R661</f>
        <v>2.597567959881244</v>
      </c>
      <c r="S104" s="21">
        <f>+'CO2'!S661</f>
        <v>2.8671682391308662</v>
      </c>
      <c r="T104" s="21">
        <f>+'CO2'!T661</f>
        <v>3.1405697974725726</v>
      </c>
      <c r="U104" s="21">
        <f>+'CO2'!U661</f>
        <v>3.3456455366905167</v>
      </c>
      <c r="V104" s="21">
        <f>+'CO2'!V661</f>
        <v>3.3764558556897812</v>
      </c>
      <c r="W104" s="21">
        <f>+'CO2'!W661</f>
        <v>3.3877330068519957</v>
      </c>
      <c r="X104" s="21">
        <f>+'CO2'!X661</f>
        <v>3.3839836176002009</v>
      </c>
      <c r="Y104" s="21">
        <f>+'CO2'!Y661</f>
        <v>3.371059163946085</v>
      </c>
      <c r="Z104" s="21">
        <f>+'CO2'!Z661</f>
        <v>3.3966454669810346</v>
      </c>
      <c r="AA104" s="21">
        <f>+'CO2'!AA661</f>
        <v>3.4982035217645615</v>
      </c>
      <c r="AB104" s="21">
        <f>+'CO2'!AB661</f>
        <v>3.6072427003422649</v>
      </c>
      <c r="AC104" s="21">
        <f>+'CO2'!AC661</f>
        <v>3.7145322600724904</v>
      </c>
      <c r="AD104" s="21">
        <f>+'CO2'!AD661</f>
        <v>3.6947294475231707</v>
      </c>
      <c r="AE104" s="21">
        <f>+'CO2'!AE661</f>
        <v>3.8954623808104736</v>
      </c>
    </row>
    <row r="105" spans="2:31" x14ac:dyDescent="0.2">
      <c r="B105" s="3" t="s">
        <v>234</v>
      </c>
      <c r="C105" s="21">
        <f>+'CH4'!C661*PCG!$C$5</f>
        <v>40.344715803145661</v>
      </c>
      <c r="D105" s="21">
        <f>+'CH4'!D661*PCG!$C$5</f>
        <v>40.344564579354433</v>
      </c>
      <c r="E105" s="21">
        <f>+'CH4'!E661*PCG!$C$5</f>
        <v>41.795274771699667</v>
      </c>
      <c r="F105" s="21">
        <f>+'CH4'!F661*PCG!$C$5</f>
        <v>42.30705850334391</v>
      </c>
      <c r="G105" s="21">
        <f>+'CH4'!G661*PCG!$C$5</f>
        <v>43.181110889000216</v>
      </c>
      <c r="H105" s="21">
        <f>+'CH4'!H661*PCG!$C$5</f>
        <v>44.936972690190423</v>
      </c>
      <c r="I105" s="21">
        <f>+'CH4'!I661*PCG!$C$5</f>
        <v>47.234066702614776</v>
      </c>
      <c r="J105" s="21">
        <f>+'CH4'!J661*PCG!$C$5</f>
        <v>47.750778670605371</v>
      </c>
      <c r="K105" s="21">
        <f>+'CH4'!K661*PCG!$C$5</f>
        <v>46.865226393268863</v>
      </c>
      <c r="L105" s="21">
        <f>+'CH4'!L661*PCG!$C$5</f>
        <v>48.239334868648193</v>
      </c>
      <c r="M105" s="21">
        <f>+'CH4'!M661*PCG!$C$5</f>
        <v>49.476117766526059</v>
      </c>
      <c r="N105" s="21">
        <f>+'CH4'!N661*PCG!$C$5</f>
        <v>55.407139463302357</v>
      </c>
      <c r="O105" s="21">
        <f>+'CH4'!O661*PCG!$C$5</f>
        <v>60.136678433808186</v>
      </c>
      <c r="P105" s="21">
        <f>+'CH4'!P661*PCG!$C$5</f>
        <v>70.071331395675983</v>
      </c>
      <c r="Q105" s="21">
        <f>+'CH4'!Q661*PCG!$C$5</f>
        <v>80.587991320230572</v>
      </c>
      <c r="R105" s="21">
        <f>+'CH4'!R661*PCG!$C$5</f>
        <v>88.663344592639376</v>
      </c>
      <c r="S105" s="21">
        <f>+'CH4'!S661*PCG!$C$5</f>
        <v>107.41131499932916</v>
      </c>
      <c r="T105" s="21">
        <f>+'CH4'!T661*PCG!$C$5</f>
        <v>116.13848176166482</v>
      </c>
      <c r="U105" s="21">
        <f>+'CH4'!U661*PCG!$C$5</f>
        <v>124.48773077679323</v>
      </c>
      <c r="V105" s="21">
        <f>+'CH4'!V661*PCG!$C$5</f>
        <v>116.77067113165094</v>
      </c>
      <c r="W105" s="21">
        <f>+'CH4'!W661*PCG!$C$5</f>
        <v>132.85995008994817</v>
      </c>
      <c r="X105" s="21">
        <f>+'CH4'!X661*PCG!$C$5</f>
        <v>141.82105912677116</v>
      </c>
      <c r="Y105" s="21">
        <f>+'CH4'!Y661*PCG!$C$5</f>
        <v>146.18216832530152</v>
      </c>
      <c r="Z105" s="21">
        <f>+'CH4'!Z661*PCG!$C$5</f>
        <v>153.32705871449193</v>
      </c>
      <c r="AA105" s="21">
        <f>+'CH4'!AA661*PCG!$C$5</f>
        <v>167.43371327621608</v>
      </c>
      <c r="AB105" s="21">
        <f>+'CH4'!AB661*PCG!$C$5</f>
        <v>183.41414139707192</v>
      </c>
      <c r="AC105" s="21">
        <f>+'CH4'!AC661*PCG!$C$5</f>
        <v>187.83414698435504</v>
      </c>
      <c r="AD105" s="21">
        <f>+'CH4'!AD661*PCG!$C$5</f>
        <v>201.07676548567269</v>
      </c>
      <c r="AE105" s="21">
        <f>+'CH4'!AE661*PCG!$C$5</f>
        <v>211.23766572314793</v>
      </c>
    </row>
    <row r="106" spans="2:31" x14ac:dyDescent="0.2">
      <c r="B106" s="3" t="s">
        <v>235</v>
      </c>
      <c r="C106" s="21">
        <f>+N2O!C661*PCG!$C$6</f>
        <v>7.8305609185622513</v>
      </c>
      <c r="D106" s="21">
        <f>+N2O!D661*PCG!$C$6</f>
        <v>7.6057733416715863</v>
      </c>
      <c r="E106" s="21">
        <f>+N2O!E661*PCG!$C$6</f>
        <v>7.7725915086399251</v>
      </c>
      <c r="F106" s="21">
        <f>+N2O!F661*PCG!$C$6</f>
        <v>7.8828521718941555</v>
      </c>
      <c r="G106" s="21">
        <f>+N2O!G661*PCG!$C$6</f>
        <v>7.8830346226159671</v>
      </c>
      <c r="H106" s="21">
        <f>+N2O!H661*PCG!$C$6</f>
        <v>7.6572100125980853</v>
      </c>
      <c r="I106" s="21">
        <f>+N2O!I661*PCG!$C$6</f>
        <v>7.2698790147559542</v>
      </c>
      <c r="J106" s="21">
        <f>+N2O!J661*PCG!$C$6</f>
        <v>6.8827470041756715</v>
      </c>
      <c r="K106" s="21">
        <f>+N2O!K661*PCG!$C$6</f>
        <v>6.5355402813338195</v>
      </c>
      <c r="L106" s="21">
        <f>+N2O!L661*PCG!$C$6</f>
        <v>6.7531034888529389</v>
      </c>
      <c r="M106" s="21">
        <f>+N2O!M661*PCG!$C$6</f>
        <v>7.0634492680520724</v>
      </c>
      <c r="N106" s="21">
        <f>+N2O!N661*PCG!$C$6</f>
        <v>4.4595394801316885</v>
      </c>
      <c r="O106" s="21">
        <f>+N2O!O661*PCG!$C$6</f>
        <v>3.6379402122496529</v>
      </c>
      <c r="P106" s="21">
        <f>+N2O!P661*PCG!$C$6</f>
        <v>3.6691734437223298</v>
      </c>
      <c r="Q106" s="21">
        <f>+N2O!Q661*PCG!$C$6</f>
        <v>3.7426203606141568</v>
      </c>
      <c r="R106" s="21">
        <f>+N2O!R661*PCG!$C$6</f>
        <v>3.5394443037099692</v>
      </c>
      <c r="S106" s="21">
        <f>+N2O!S661*PCG!$C$6</f>
        <v>3.3978268703737866</v>
      </c>
      <c r="T106" s="21">
        <f>+N2O!T661*PCG!$C$6</f>
        <v>3.242681512879495</v>
      </c>
      <c r="U106" s="21">
        <f>+N2O!U661*PCG!$C$6</f>
        <v>3.2355912806695351</v>
      </c>
      <c r="V106" s="21">
        <f>+N2O!V661*PCG!$C$6</f>
        <v>3.1794887418277331</v>
      </c>
      <c r="W106" s="21">
        <f>+N2O!W661*PCG!$C$6</f>
        <v>2.7980965958793549</v>
      </c>
      <c r="X106" s="21">
        <f>+N2O!X661*PCG!$C$6</f>
        <v>2.6711469383182558</v>
      </c>
      <c r="Y106" s="21">
        <f>+N2O!Y661*PCG!$C$6</f>
        <v>2.7352372630790738</v>
      </c>
      <c r="Z106" s="21">
        <f>+N2O!Z661*PCG!$C$6</f>
        <v>2.9210581161466989</v>
      </c>
      <c r="AA106" s="21">
        <f>+N2O!AA661*PCG!$C$6</f>
        <v>2.8066859056027615</v>
      </c>
      <c r="AB106" s="21">
        <f>+N2O!AB661*PCG!$C$6</f>
        <v>2.7249756254710156</v>
      </c>
      <c r="AC106" s="21">
        <f>+N2O!AC661*PCG!$C$6</f>
        <v>2.647613331423861</v>
      </c>
      <c r="AD106" s="21">
        <f>+N2O!AD661*PCG!$C$6</f>
        <v>2.7083405466593087</v>
      </c>
      <c r="AE106" s="21">
        <f>+N2O!AE661*PCG!$C$6</f>
        <v>2.7590315835127468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50.091708920072676</v>
      </c>
      <c r="D111" s="28">
        <f t="shared" ref="D111:AE111" si="11">+SUM(D104:D107)</f>
        <v>49.897107435731215</v>
      </c>
      <c r="E111" s="28">
        <f t="shared" si="11"/>
        <v>51.488103725999423</v>
      </c>
      <c r="F111" s="28">
        <f t="shared" si="11"/>
        <v>52.134279492251572</v>
      </c>
      <c r="G111" s="28">
        <f t="shared" si="11"/>
        <v>53.020136732388792</v>
      </c>
      <c r="H111" s="28">
        <f t="shared" si="11"/>
        <v>54.592406128795375</v>
      </c>
      <c r="I111" s="28">
        <f t="shared" si="11"/>
        <v>56.544068431343291</v>
      </c>
      <c r="J111" s="28">
        <f t="shared" si="11"/>
        <v>56.720803465169375</v>
      </c>
      <c r="K111" s="28">
        <f t="shared" si="11"/>
        <v>55.508174956864522</v>
      </c>
      <c r="L111" s="28">
        <f t="shared" si="11"/>
        <v>57.076445030806852</v>
      </c>
      <c r="M111" s="28">
        <f t="shared" si="11"/>
        <v>58.650409725549416</v>
      </c>
      <c r="N111" s="28">
        <f t="shared" si="11"/>
        <v>61.984458704774376</v>
      </c>
      <c r="O111" s="28">
        <f t="shared" si="11"/>
        <v>66.004166533535894</v>
      </c>
      <c r="P111" s="28">
        <f t="shared" si="11"/>
        <v>76.150509120739386</v>
      </c>
      <c r="Q111" s="28">
        <f t="shared" si="11"/>
        <v>86.853888302842549</v>
      </c>
      <c r="R111" s="28">
        <f t="shared" si="11"/>
        <v>94.800356856230593</v>
      </c>
      <c r="S111" s="28">
        <f t="shared" si="11"/>
        <v>113.67631010883382</v>
      </c>
      <c r="T111" s="28">
        <f t="shared" si="11"/>
        <v>122.5217330720169</v>
      </c>
      <c r="U111" s="28">
        <f t="shared" si="11"/>
        <v>131.06896759415326</v>
      </c>
      <c r="V111" s="28">
        <f t="shared" si="11"/>
        <v>123.32661572916847</v>
      </c>
      <c r="W111" s="28">
        <f t="shared" si="11"/>
        <v>139.0457796926795</v>
      </c>
      <c r="X111" s="28">
        <f t="shared" si="11"/>
        <v>147.87618968268961</v>
      </c>
      <c r="Y111" s="28">
        <f t="shared" si="11"/>
        <v>152.28846475232669</v>
      </c>
      <c r="Z111" s="28">
        <f t="shared" si="11"/>
        <v>159.64476229761965</v>
      </c>
      <c r="AA111" s="28">
        <f t="shared" si="11"/>
        <v>173.73860270358341</v>
      </c>
      <c r="AB111" s="28">
        <f t="shared" si="11"/>
        <v>189.74635972288519</v>
      </c>
      <c r="AC111" s="28">
        <f t="shared" si="11"/>
        <v>194.1962925758514</v>
      </c>
      <c r="AD111" s="28">
        <f t="shared" si="11"/>
        <v>207.47983547985518</v>
      </c>
      <c r="AE111" s="28">
        <f t="shared" si="11"/>
        <v>217.89215968747115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6" priority="17" operator="equal">
      <formula>0</formula>
    </cfRule>
  </conditionalFormatting>
  <conditionalFormatting sqref="C32:AE32">
    <cfRule type="cellIs" dxfId="65" priority="16" operator="equal">
      <formula>0</formula>
    </cfRule>
  </conditionalFormatting>
  <conditionalFormatting sqref="C52:AE52">
    <cfRule type="cellIs" dxfId="64" priority="15" operator="equal">
      <formula>0</formula>
    </cfRule>
  </conditionalFormatting>
  <conditionalFormatting sqref="C72:AE72">
    <cfRule type="cellIs" dxfId="63" priority="11" operator="equal">
      <formula>0</formula>
    </cfRule>
  </conditionalFormatting>
  <conditionalFormatting sqref="C92:AE92">
    <cfRule type="cellIs" dxfId="62" priority="10" operator="equal">
      <formula>0</formula>
    </cfRule>
  </conditionalFormatting>
  <conditionalFormatting sqref="C112:AE112">
    <cfRule type="cellIs" dxfId="61" priority="9" operator="equal">
      <formula>0</formula>
    </cfRule>
  </conditionalFormatting>
  <conditionalFormatting sqref="C12:AE12">
    <cfRule type="cellIs" dxfId="60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G254"/>
  <sheetViews>
    <sheetView workbookViewId="0">
      <selection activeCell="C1" sqref="C1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921</v>
      </c>
      <c r="D1" s="110">
        <f>aux!D1</f>
        <v>26453.940496579435</v>
      </c>
    </row>
    <row r="2" spans="1:7" x14ac:dyDescent="0.25">
      <c r="A2" s="141" t="str">
        <f>CO2eq!A3</f>
        <v>Código IPCC</v>
      </c>
      <c r="B2" s="141" t="str">
        <f>CO2eq!B3</f>
        <v>Categorías de fuente y sumidero de gases de efecto invernadero</v>
      </c>
      <c r="C2" s="137">
        <f>CO2eq!AE3</f>
        <v>2018</v>
      </c>
      <c r="D2" s="137">
        <f t="shared" ref="D2:D65" si="0">ABS(C2)</f>
        <v>2018</v>
      </c>
      <c r="F2" s="114" t="s">
        <v>911</v>
      </c>
      <c r="G2" s="114" t="s">
        <v>912</v>
      </c>
    </row>
    <row r="3" spans="1:7" x14ac:dyDescent="0.25">
      <c r="A3" s="142" t="str">
        <f>CO2eq!A350</f>
        <v>4.A.1.b.i.</v>
      </c>
      <c r="B3" s="142" t="str">
        <f>CO2eq!B350</f>
        <v>Cosecha</v>
      </c>
      <c r="C3" s="94">
        <f>CO2eq!AE350</f>
        <v>9887.8368567259058</v>
      </c>
      <c r="D3" s="94">
        <f t="shared" si="0"/>
        <v>9887.8368567259058</v>
      </c>
      <c r="F3" s="139">
        <f>C3/D$1</f>
        <v>0.37377557638357994</v>
      </c>
      <c r="G3" s="140">
        <f>ABS(F3)</f>
        <v>0.37377557638357994</v>
      </c>
    </row>
    <row r="4" spans="1:7" x14ac:dyDescent="0.25">
      <c r="A4" s="143" t="str">
        <f>CO2eq!A341</f>
        <v>4.A.1.a.ii.</v>
      </c>
      <c r="B4" s="143" t="str">
        <f>CO2eq!B341</f>
        <v>Plantaciones forestales</v>
      </c>
      <c r="C4" s="33">
        <f>CO2eq!AE341</f>
        <v>-6397.2384891812571</v>
      </c>
      <c r="D4" s="94">
        <f t="shared" si="0"/>
        <v>6397.2384891812571</v>
      </c>
      <c r="F4" s="139">
        <f t="shared" ref="F4:F67" si="1">C4/D$1</f>
        <v>-0.24182554164316039</v>
      </c>
      <c r="G4" s="140">
        <f>G3+ABS(F4)</f>
        <v>0.61560111802674033</v>
      </c>
    </row>
    <row r="5" spans="1:7" x14ac:dyDescent="0.25">
      <c r="A5" s="142" t="str">
        <f>CO2eq!A301</f>
        <v>4.A.1.a.i.</v>
      </c>
      <c r="B5" s="142" t="str">
        <f>CO2eq!B301</f>
        <v>Bosque nativo</v>
      </c>
      <c r="C5" s="94">
        <f>CO2eq!AE301</f>
        <v>-2385.507880068993</v>
      </c>
      <c r="D5" s="94">
        <f t="shared" si="0"/>
        <v>2385.507880068993</v>
      </c>
      <c r="F5" s="139">
        <f t="shared" si="1"/>
        <v>-9.0175899517784333E-2</v>
      </c>
      <c r="G5" s="140">
        <f t="shared" ref="G5:G68" si="2">G4+ABS(F5)</f>
        <v>0.70577701754452471</v>
      </c>
    </row>
    <row r="6" spans="1:7" x14ac:dyDescent="0.25">
      <c r="A6" s="142" t="str">
        <f>CO2eq!A370</f>
        <v>4.A.2.a.ii.</v>
      </c>
      <c r="B6" s="142" t="str">
        <f>CO2eq!B370</f>
        <v>Tierras de cultivo convertidas en plantaciones forestales</v>
      </c>
      <c r="C6" s="94">
        <f>CO2eq!AE370</f>
        <v>-1681.9601937280968</v>
      </c>
      <c r="D6" s="94">
        <f t="shared" si="0"/>
        <v>1681.9601937280968</v>
      </c>
      <c r="F6" s="139">
        <f t="shared" si="1"/>
        <v>-6.3580705261871248E-2</v>
      </c>
      <c r="G6" s="140">
        <f t="shared" si="2"/>
        <v>0.76935772280639592</v>
      </c>
    </row>
    <row r="7" spans="1:7" x14ac:dyDescent="0.25">
      <c r="A7" s="142" t="str">
        <f>CO2eq!A423</f>
        <v>4.G.</v>
      </c>
      <c r="B7" s="142" t="str">
        <f>CO2eq!B423</f>
        <v>Productos de madera recolectada</v>
      </c>
      <c r="C7" s="94">
        <f>CO2eq!AE423</f>
        <v>-1079.9628480267065</v>
      </c>
      <c r="D7" s="94">
        <f t="shared" si="0"/>
        <v>1079.9628480267065</v>
      </c>
      <c r="F7" s="139">
        <f t="shared" si="1"/>
        <v>-4.082427146028958E-2</v>
      </c>
      <c r="G7" s="140">
        <f t="shared" si="2"/>
        <v>0.81018199426668547</v>
      </c>
    </row>
    <row r="8" spans="1:7" x14ac:dyDescent="0.25">
      <c r="A8" s="142" t="str">
        <f>CO2eq!A373</f>
        <v>4.A.2.b.ii.</v>
      </c>
      <c r="B8" s="142" t="str">
        <f>CO2eq!B373</f>
        <v>Pastizales convertidos en plantaciones forestales</v>
      </c>
      <c r="C8" s="94">
        <f>CO2eq!AE373</f>
        <v>-779.10106192946398</v>
      </c>
      <c r="D8" s="94">
        <f t="shared" si="0"/>
        <v>779.10106192946398</v>
      </c>
      <c r="F8" s="139">
        <f t="shared" si="1"/>
        <v>-2.9451229091189791E-2</v>
      </c>
      <c r="G8" s="140">
        <f t="shared" si="2"/>
        <v>0.83963322335787527</v>
      </c>
    </row>
    <row r="9" spans="1:7" x14ac:dyDescent="0.25">
      <c r="A9" s="142" t="str">
        <f>CO2eq!A357</f>
        <v>4.A.1.b.ii.2.</v>
      </c>
      <c r="B9" s="142" t="str">
        <f>CO2eq!B357</f>
        <v>Leña especies exótica</v>
      </c>
      <c r="C9" s="94">
        <f>CO2eq!AE357</f>
        <v>772.84043252744516</v>
      </c>
      <c r="D9" s="94">
        <f t="shared" si="0"/>
        <v>772.84043252744516</v>
      </c>
      <c r="F9" s="139">
        <f t="shared" si="1"/>
        <v>2.9214567585021049E-2</v>
      </c>
      <c r="G9" s="140">
        <f t="shared" si="2"/>
        <v>0.86884779094289633</v>
      </c>
    </row>
    <row r="10" spans="1:7" x14ac:dyDescent="0.25">
      <c r="A10" s="142" t="str">
        <f>CO2eq!A42</f>
        <v>1.A.3.b.iii.</v>
      </c>
      <c r="B10" s="142" t="str">
        <f>CO2eq!B42</f>
        <v>Camiones para servicio pesado y autobuses</v>
      </c>
      <c r="C10" s="94">
        <f>CO2eq!AE42</f>
        <v>455.57105789669072</v>
      </c>
      <c r="D10" s="94">
        <f t="shared" si="0"/>
        <v>455.57105789669072</v>
      </c>
      <c r="F10" s="139">
        <f t="shared" si="1"/>
        <v>1.7221292909296339E-2</v>
      </c>
      <c r="G10" s="140">
        <f t="shared" si="2"/>
        <v>0.88606908385219263</v>
      </c>
    </row>
    <row r="11" spans="1:7" x14ac:dyDescent="0.25">
      <c r="A11" s="143" t="str">
        <f>CO2eq!A364</f>
        <v>4.A.1.c.</v>
      </c>
      <c r="B11" s="143" t="str">
        <f>CO2eq!B364</f>
        <v>Tierras forestales con cambio de vegetación</v>
      </c>
      <c r="C11" s="33">
        <f>CO2eq!AE364</f>
        <v>-404.48360007399225</v>
      </c>
      <c r="D11" s="94">
        <f t="shared" si="0"/>
        <v>404.48360007399225</v>
      </c>
      <c r="F11" s="139">
        <f t="shared" si="1"/>
        <v>-1.5290107729935094E-2</v>
      </c>
      <c r="G11" s="140">
        <f t="shared" si="2"/>
        <v>0.90135919158212774</v>
      </c>
    </row>
    <row r="12" spans="1:7" x14ac:dyDescent="0.25">
      <c r="A12" s="142" t="str">
        <f>CO2eq!A356</f>
        <v>4.A.1.b.ii.1.</v>
      </c>
      <c r="B12" s="142" t="str">
        <f>CO2eq!B356</f>
        <v>Leña especies nativas</v>
      </c>
      <c r="C12" s="94">
        <f>CO2eq!AE356</f>
        <v>227.54161917490248</v>
      </c>
      <c r="D12" s="94">
        <f t="shared" si="0"/>
        <v>227.54161917490248</v>
      </c>
      <c r="F12" s="139">
        <f t="shared" si="1"/>
        <v>8.6014262867312417E-3</v>
      </c>
      <c r="G12" s="140">
        <f t="shared" si="2"/>
        <v>0.90996061786885896</v>
      </c>
    </row>
    <row r="13" spans="1:7" x14ac:dyDescent="0.25">
      <c r="A13" s="143" t="str">
        <f>CO2eq!A359</f>
        <v>4.A.1.b.iii.1.</v>
      </c>
      <c r="B13" s="143" t="str">
        <f>CO2eq!B359</f>
        <v>Incendios</v>
      </c>
      <c r="C13" s="33">
        <f>CO2eq!AE359</f>
        <v>218.38796176141577</v>
      </c>
      <c r="D13" s="94">
        <f t="shared" si="0"/>
        <v>218.38796176141577</v>
      </c>
      <c r="F13" s="139">
        <f t="shared" si="1"/>
        <v>8.2554038325463805E-3</v>
      </c>
      <c r="G13" s="140">
        <f t="shared" si="2"/>
        <v>0.91821602170140537</v>
      </c>
    </row>
    <row r="14" spans="1:7" x14ac:dyDescent="0.25">
      <c r="A14" s="143" t="str">
        <f>CO2eq!A39</f>
        <v>1.A.3.b.ii.</v>
      </c>
      <c r="B14" s="143" t="str">
        <f>CO2eq!B39</f>
        <v>Camiones para servicio ligero</v>
      </c>
      <c r="C14" s="33">
        <f>CO2eq!AE39</f>
        <v>215.6460348759816</v>
      </c>
      <c r="D14" s="94">
        <f t="shared" si="0"/>
        <v>215.6460348759816</v>
      </c>
      <c r="F14" s="139">
        <f t="shared" si="1"/>
        <v>8.1517547415616669E-3</v>
      </c>
      <c r="G14" s="140">
        <f t="shared" si="2"/>
        <v>0.92636777644296708</v>
      </c>
    </row>
    <row r="15" spans="1:7" x14ac:dyDescent="0.25">
      <c r="A15" s="143" t="str">
        <f>CO2eq!A36</f>
        <v>1.A.3.b.i.</v>
      </c>
      <c r="B15" s="143" t="str">
        <f>CO2eq!B36</f>
        <v>Automóviles</v>
      </c>
      <c r="C15" s="33">
        <f>CO2eq!AE36</f>
        <v>195.84450847920814</v>
      </c>
      <c r="D15" s="94">
        <f t="shared" si="0"/>
        <v>195.84450847920814</v>
      </c>
      <c r="F15" s="139">
        <f t="shared" si="1"/>
        <v>7.4032263172487053E-3</v>
      </c>
      <c r="G15" s="140">
        <f t="shared" si="2"/>
        <v>0.93377100276021574</v>
      </c>
    </row>
    <row r="16" spans="1:7" x14ac:dyDescent="0.25">
      <c r="A16" s="143" t="str">
        <f>CO2eq!A426</f>
        <v>5.A.</v>
      </c>
      <c r="B16" s="143" t="str">
        <f>CO2eq!B426</f>
        <v>Disposición de residuos sólidos</v>
      </c>
      <c r="C16" s="33">
        <f>CO2eq!AE426</f>
        <v>181.56993755204792</v>
      </c>
      <c r="D16" s="94">
        <f t="shared" si="0"/>
        <v>181.56993755204792</v>
      </c>
      <c r="F16" s="139">
        <f t="shared" si="1"/>
        <v>6.8636253859996922E-3</v>
      </c>
      <c r="G16" s="140">
        <f t="shared" si="2"/>
        <v>0.94063462814621546</v>
      </c>
    </row>
    <row r="17" spans="1:7" x14ac:dyDescent="0.25">
      <c r="A17" s="142" t="str">
        <f>CO2eq!A21</f>
        <v>1.A.2.d.</v>
      </c>
      <c r="B17" s="142" t="str">
        <f>CO2eq!B21</f>
        <v>Pulpa, papel e imprenta</v>
      </c>
      <c r="C17" s="94">
        <f>CO2eq!AE21</f>
        <v>178.39225330722309</v>
      </c>
      <c r="D17" s="94">
        <f t="shared" si="0"/>
        <v>178.39225330722309</v>
      </c>
      <c r="F17" s="139">
        <f t="shared" si="1"/>
        <v>6.7435039906546127E-3</v>
      </c>
      <c r="G17" s="140">
        <f t="shared" si="2"/>
        <v>0.94737813213687005</v>
      </c>
    </row>
    <row r="18" spans="1:7" x14ac:dyDescent="0.25">
      <c r="A18" s="94" t="str">
        <f>'GPC alcances 2018'!B38</f>
        <v>I.3</v>
      </c>
      <c r="B18" s="94" t="str">
        <f>'GPC alcances 2018'!C38</f>
        <v>Industrias manufactureras y de la construcción (electricidad)</v>
      </c>
      <c r="C18" s="94">
        <f>'GPC alcances 2018'!K38</f>
        <v>159.8385026185563</v>
      </c>
      <c r="D18" s="94">
        <f t="shared" si="0"/>
        <v>159.8385026185563</v>
      </c>
      <c r="F18" s="139">
        <f t="shared" si="1"/>
        <v>6.0421434243123004E-3</v>
      </c>
      <c r="G18" s="140">
        <f t="shared" si="2"/>
        <v>0.95342027556118236</v>
      </c>
    </row>
    <row r="19" spans="1:7" x14ac:dyDescent="0.25">
      <c r="A19" s="143" t="str">
        <f>CO2eq!A193</f>
        <v>3.A.1.</v>
      </c>
      <c r="B19" s="143" t="str">
        <f>CO2eq!B193</f>
        <v>Ganado vacuno</v>
      </c>
      <c r="C19" s="33">
        <f>CO2eq!AE193</f>
        <v>134.1181171071392</v>
      </c>
      <c r="D19" s="94">
        <f t="shared" si="0"/>
        <v>134.1181171071392</v>
      </c>
      <c r="F19" s="139">
        <f t="shared" si="1"/>
        <v>5.0698729410267266E-3</v>
      </c>
      <c r="G19" s="140">
        <f t="shared" si="2"/>
        <v>0.95849014850220904</v>
      </c>
    </row>
    <row r="20" spans="1:7" x14ac:dyDescent="0.25">
      <c r="A20" s="142" t="str">
        <f>CO2eq!A22</f>
        <v>1.A.2.e.</v>
      </c>
      <c r="B20" s="142" t="str">
        <f>CO2eq!B22</f>
        <v>Procesamiento de alimentos, bebidas y tabaco</v>
      </c>
      <c r="C20" s="94">
        <f>CO2eq!AE22</f>
        <v>128.10607731676231</v>
      </c>
      <c r="D20" s="94">
        <f t="shared" si="0"/>
        <v>128.10607731676231</v>
      </c>
      <c r="F20" s="139">
        <f t="shared" si="1"/>
        <v>4.8426085079206543E-3</v>
      </c>
      <c r="G20" s="140">
        <f t="shared" si="2"/>
        <v>0.96333275701012966</v>
      </c>
    </row>
    <row r="21" spans="1:7" x14ac:dyDescent="0.25">
      <c r="A21" s="142" t="str">
        <f>CO2eq!A30</f>
        <v>1.A.2.m.</v>
      </c>
      <c r="B21" s="142" t="str">
        <f>CO2eq!B30</f>
        <v>Industria no especificada</v>
      </c>
      <c r="C21" s="94">
        <f>CO2eq!AE30</f>
        <v>114.43793968152907</v>
      </c>
      <c r="D21" s="94">
        <f t="shared" si="0"/>
        <v>114.43793968152907</v>
      </c>
      <c r="F21" s="139">
        <f t="shared" si="1"/>
        <v>4.3259316961239179E-3</v>
      </c>
      <c r="G21" s="140">
        <f t="shared" si="2"/>
        <v>0.9676586887062536</v>
      </c>
    </row>
    <row r="22" spans="1:7" x14ac:dyDescent="0.25">
      <c r="A22" s="142" t="str">
        <f>CO2eq!A259</f>
        <v>3.D.1.a.</v>
      </c>
      <c r="B22" s="142" t="str">
        <f>CO2eq!B259</f>
        <v>Fertilizante inorgánicos</v>
      </c>
      <c r="C22" s="94">
        <f>CO2eq!AE259</f>
        <v>95.242199644341895</v>
      </c>
      <c r="D22" s="94">
        <f t="shared" si="0"/>
        <v>95.242199644341895</v>
      </c>
      <c r="F22" s="139">
        <f t="shared" si="1"/>
        <v>3.6003029362168923E-3</v>
      </c>
      <c r="G22" s="140">
        <f t="shared" si="2"/>
        <v>0.97125899164247054</v>
      </c>
    </row>
    <row r="23" spans="1:7" x14ac:dyDescent="0.25">
      <c r="A23" s="142" t="str">
        <f>CO2eq!A164</f>
        <v>2.F.1.c.</v>
      </c>
      <c r="B23" s="142" t="str">
        <f>CO2eq!B164</f>
        <v>Refrigeración industrial</v>
      </c>
      <c r="C23" s="94">
        <f>CO2eq!AE164</f>
        <v>92.306267904000791</v>
      </c>
      <c r="D23" s="94">
        <f t="shared" si="0"/>
        <v>92.306267904000791</v>
      </c>
      <c r="F23" s="139">
        <f t="shared" si="1"/>
        <v>3.4893201606745975E-3</v>
      </c>
      <c r="G23" s="140">
        <f t="shared" si="2"/>
        <v>0.97474831180314514</v>
      </c>
    </row>
    <row r="24" spans="1:7" x14ac:dyDescent="0.25">
      <c r="A24" s="143" t="str">
        <f>CO2eq!A385</f>
        <v>4.B.2.</v>
      </c>
      <c r="B24" s="143" t="str">
        <f>CO2eq!B385</f>
        <v>Tierras convertidas en tierras de cultivo</v>
      </c>
      <c r="C24" s="33">
        <f>CO2eq!AE385</f>
        <v>74.174748779216316</v>
      </c>
      <c r="D24" s="94">
        <f t="shared" si="0"/>
        <v>74.174748779216316</v>
      </c>
      <c r="F24" s="139">
        <f t="shared" si="1"/>
        <v>2.8039206026341259E-3</v>
      </c>
      <c r="G24" s="140">
        <f t="shared" si="2"/>
        <v>0.97755223240577926</v>
      </c>
    </row>
    <row r="25" spans="1:7" x14ac:dyDescent="0.25">
      <c r="A25" s="142" t="str">
        <f>CO2eq!A264</f>
        <v>3.D.1.c.</v>
      </c>
      <c r="B25" s="142" t="str">
        <f>CO2eq!B264</f>
        <v>Orina y estiércol depositado por animales de pastoreo</v>
      </c>
      <c r="C25" s="94">
        <f>CO2eq!AE264</f>
        <v>65.513759034224279</v>
      </c>
      <c r="D25" s="94">
        <f t="shared" si="0"/>
        <v>65.513759034224279</v>
      </c>
      <c r="F25" s="139">
        <f t="shared" si="1"/>
        <v>2.4765217508028862E-3</v>
      </c>
      <c r="G25" s="140">
        <f t="shared" si="2"/>
        <v>0.98002875415658219</v>
      </c>
    </row>
    <row r="26" spans="1:7" x14ac:dyDescent="0.25">
      <c r="A26" s="142" t="str">
        <f>CO2eq!A52</f>
        <v>1.A.3.e.ii.</v>
      </c>
      <c r="B26" s="142" t="str">
        <f>CO2eq!B52</f>
        <v>Todo terreno</v>
      </c>
      <c r="C26" s="94">
        <f>CO2eq!AE52</f>
        <v>51.81673625428305</v>
      </c>
      <c r="D26" s="94">
        <f t="shared" si="0"/>
        <v>51.81673625428305</v>
      </c>
      <c r="F26" s="139">
        <f t="shared" si="1"/>
        <v>1.9587530357143995E-3</v>
      </c>
      <c r="G26" s="140">
        <f t="shared" si="2"/>
        <v>0.98198750719229655</v>
      </c>
    </row>
    <row r="27" spans="1:7" x14ac:dyDescent="0.25">
      <c r="A27" s="142" t="str">
        <f>CO2eq!A59</f>
        <v>1.A.4.c.iii.</v>
      </c>
      <c r="B27" s="142" t="str">
        <f>CO2eq!B59</f>
        <v>Pesca (combustión móvil)</v>
      </c>
      <c r="C27" s="94">
        <f>CO2eq!AE59</f>
        <v>45.798136692200188</v>
      </c>
      <c r="D27" s="94">
        <f t="shared" si="0"/>
        <v>45.798136692200188</v>
      </c>
      <c r="F27" s="139">
        <f t="shared" si="1"/>
        <v>1.7312406330588824E-3</v>
      </c>
      <c r="G27" s="140">
        <f t="shared" si="2"/>
        <v>0.9837187478253554</v>
      </c>
    </row>
    <row r="28" spans="1:7" x14ac:dyDescent="0.25">
      <c r="A28" s="143" t="str">
        <f>CO2eq!A226</f>
        <v>3.B.3.</v>
      </c>
      <c r="B28" s="143" t="str">
        <f>CO2eq!B226</f>
        <v>Porcinos</v>
      </c>
      <c r="C28" s="33">
        <f>CO2eq!AE226</f>
        <v>40.783166723565103</v>
      </c>
      <c r="D28" s="94">
        <f t="shared" si="0"/>
        <v>40.783166723565103</v>
      </c>
      <c r="F28" s="139">
        <f t="shared" si="1"/>
        <v>1.5416669863923854E-3</v>
      </c>
      <c r="G28" s="140">
        <f t="shared" si="2"/>
        <v>0.98526041481174775</v>
      </c>
    </row>
    <row r="29" spans="1:7" x14ac:dyDescent="0.25">
      <c r="A29" s="142" t="str">
        <f>CO2eq!A55</f>
        <v>1.A.4.b.</v>
      </c>
      <c r="B29" s="142" t="str">
        <f>CO2eq!B55</f>
        <v>Residencial</v>
      </c>
      <c r="C29" s="94">
        <f>CO2eq!AE55</f>
        <v>38.287288554781831</v>
      </c>
      <c r="D29" s="94">
        <f t="shared" si="0"/>
        <v>38.287288554781831</v>
      </c>
      <c r="F29" s="139">
        <f t="shared" si="1"/>
        <v>1.4473189186969132E-3</v>
      </c>
      <c r="G29" s="140">
        <f t="shared" si="2"/>
        <v>0.98670773373044462</v>
      </c>
    </row>
    <row r="30" spans="1:7" x14ac:dyDescent="0.25">
      <c r="A30" s="142" t="str">
        <f>CO2eq!A54</f>
        <v>1.A.4.a.</v>
      </c>
      <c r="B30" s="142" t="str">
        <f>CO2eq!B54</f>
        <v>Comercial / Institucional</v>
      </c>
      <c r="C30" s="94">
        <f>CO2eq!AE54</f>
        <v>38.157341115606116</v>
      </c>
      <c r="D30" s="94">
        <f t="shared" si="0"/>
        <v>38.157341115606116</v>
      </c>
      <c r="F30" s="139">
        <f t="shared" si="1"/>
        <v>1.4424067038534378E-3</v>
      </c>
      <c r="G30" s="140">
        <f t="shared" si="2"/>
        <v>0.98815014043429805</v>
      </c>
    </row>
    <row r="31" spans="1:7" x14ac:dyDescent="0.25">
      <c r="A31" s="142" t="str">
        <f>CO2eq!A265</f>
        <v>3.D.1.d.</v>
      </c>
      <c r="B31" s="142" t="str">
        <f>CO2eq!B265</f>
        <v>Residuos de cosechas</v>
      </c>
      <c r="C31" s="94">
        <f>CO2eq!AE265</f>
        <v>34.811368255710754</v>
      </c>
      <c r="D31" s="94">
        <f t="shared" si="0"/>
        <v>34.811368255710754</v>
      </c>
      <c r="F31" s="139">
        <f t="shared" si="1"/>
        <v>1.3159237377211141E-3</v>
      </c>
      <c r="G31" s="140">
        <f t="shared" si="2"/>
        <v>0.98946606417201921</v>
      </c>
    </row>
    <row r="32" spans="1:7" x14ac:dyDescent="0.25">
      <c r="A32" s="142" t="str">
        <f>CO2eq!A294</f>
        <v>3.H.</v>
      </c>
      <c r="B32" s="142" t="str">
        <f>CO2eq!B294</f>
        <v>Aplicación de urea</v>
      </c>
      <c r="C32" s="94">
        <f>CO2eq!AE294</f>
        <v>28.543111635204802</v>
      </c>
      <c r="D32" s="94">
        <f t="shared" si="0"/>
        <v>28.543111635204802</v>
      </c>
      <c r="F32" s="139">
        <f t="shared" si="1"/>
        <v>1.0789739108582142E-3</v>
      </c>
      <c r="G32" s="140">
        <f t="shared" si="2"/>
        <v>0.99054503808287742</v>
      </c>
    </row>
    <row r="33" spans="1:7" x14ac:dyDescent="0.25">
      <c r="A33" s="142" t="str">
        <f>CO2eq!A167</f>
        <v>2.F.1.f.</v>
      </c>
      <c r="B33" s="142" t="str">
        <f>CO2eq!B167</f>
        <v>Aire acondicionado móvil</v>
      </c>
      <c r="C33" s="94">
        <f>CO2eq!AE167</f>
        <v>23.896945379587279</v>
      </c>
      <c r="D33" s="94">
        <f t="shared" si="0"/>
        <v>23.896945379587279</v>
      </c>
      <c r="F33" s="139">
        <f t="shared" si="1"/>
        <v>9.0334161682556209E-4</v>
      </c>
      <c r="G33" s="140">
        <f t="shared" si="2"/>
        <v>0.99144837969970301</v>
      </c>
    </row>
    <row r="34" spans="1:7" x14ac:dyDescent="0.25">
      <c r="A34" s="94" t="str">
        <f>'GPC alcances 2018'!B37</f>
        <v>I.2</v>
      </c>
      <c r="B34" s="94" t="str">
        <f>'GPC alcances 2018'!C37</f>
        <v>Edificios/instalaciones comerciales e institucionales (electricidad)</v>
      </c>
      <c r="C34" s="94">
        <f>'GPC alcances 2018'!K37</f>
        <v>23.886872792548385</v>
      </c>
      <c r="D34" s="94">
        <f t="shared" si="0"/>
        <v>23.886872792548385</v>
      </c>
      <c r="F34" s="139">
        <f t="shared" si="1"/>
        <v>9.029608574056111E-4</v>
      </c>
      <c r="G34" s="140">
        <f t="shared" si="2"/>
        <v>0.99235134055710861</v>
      </c>
    </row>
    <row r="35" spans="1:7" x14ac:dyDescent="0.25">
      <c r="A35" s="142" t="str">
        <f>CO2eq!A278</f>
        <v>3.D.2.b.i.</v>
      </c>
      <c r="B35" s="142" t="str">
        <f>CO2eq!B278</f>
        <v>Fertilizante inorgánicos</v>
      </c>
      <c r="C35" s="94">
        <f>CO2eq!AE278</f>
        <v>21.429494919976925</v>
      </c>
      <c r="D35" s="94">
        <f t="shared" si="0"/>
        <v>21.429494919976925</v>
      </c>
      <c r="F35" s="139">
        <f t="shared" si="1"/>
        <v>8.1006816064880074E-4</v>
      </c>
      <c r="G35" s="140">
        <f t="shared" si="2"/>
        <v>0.99316140871775738</v>
      </c>
    </row>
    <row r="36" spans="1:7" x14ac:dyDescent="0.25">
      <c r="A36" s="142" t="str">
        <f>CO2eq!A436</f>
        <v>5.D.2.</v>
      </c>
      <c r="B36" s="142" t="str">
        <f>CO2eq!B436</f>
        <v>Tratamiento y descarga de aguas residuales industriales</v>
      </c>
      <c r="C36" s="94">
        <f>CO2eq!AE436</f>
        <v>17.878971089679986</v>
      </c>
      <c r="D36" s="94">
        <f t="shared" si="0"/>
        <v>17.878971089679986</v>
      </c>
      <c r="F36" s="139">
        <f t="shared" si="1"/>
        <v>6.7585285042853196E-4</v>
      </c>
      <c r="G36" s="140">
        <f t="shared" si="2"/>
        <v>0.99383726156818586</v>
      </c>
    </row>
    <row r="37" spans="1:7" x14ac:dyDescent="0.25">
      <c r="A37" s="142" t="str">
        <f>CO2eq!A372</f>
        <v>4.A.2.b.i.</v>
      </c>
      <c r="B37" s="142" t="str">
        <f>CO2eq!B372</f>
        <v>Pastizales convertidos en bosque nativo</v>
      </c>
      <c r="C37" s="94">
        <f>CO2eq!AE372</f>
        <v>-11.529238186512835</v>
      </c>
      <c r="D37" s="94">
        <f t="shared" si="0"/>
        <v>11.529238186512835</v>
      </c>
      <c r="F37" s="139">
        <f t="shared" si="1"/>
        <v>-4.358230936522896E-4</v>
      </c>
      <c r="G37" s="140">
        <f t="shared" si="2"/>
        <v>0.99427308466183817</v>
      </c>
    </row>
    <row r="38" spans="1:7" x14ac:dyDescent="0.25">
      <c r="A38" s="142" t="str">
        <f>CO2eq!A435</f>
        <v>5.D.1.</v>
      </c>
      <c r="B38" s="142" t="str">
        <f>CO2eq!B435</f>
        <v>Tratamiento y descarga de aguas residuales domésticas</v>
      </c>
      <c r="C38" s="94">
        <f>CO2eq!AE435</f>
        <v>11.016479315697746</v>
      </c>
      <c r="D38" s="94">
        <f t="shared" si="0"/>
        <v>11.016479315697746</v>
      </c>
      <c r="F38" s="139">
        <f t="shared" si="1"/>
        <v>4.1644001267494369E-4</v>
      </c>
      <c r="G38" s="140">
        <f t="shared" si="2"/>
        <v>0.9946895246745131</v>
      </c>
    </row>
    <row r="39" spans="1:7" x14ac:dyDescent="0.25">
      <c r="A39" s="142" t="str">
        <f>CO2eq!A271</f>
        <v>3.D.2.a.i</v>
      </c>
      <c r="B39" s="142" t="str">
        <f>CO2eq!B271</f>
        <v>Fertilizante inorgánicos</v>
      </c>
      <c r="C39" s="94">
        <f>CO2eq!AE271</f>
        <v>9.5242199644341898</v>
      </c>
      <c r="D39" s="94">
        <f t="shared" si="0"/>
        <v>9.5242199644341898</v>
      </c>
      <c r="F39" s="139">
        <f t="shared" si="1"/>
        <v>3.6003029362168925E-4</v>
      </c>
      <c r="G39" s="140">
        <f t="shared" si="2"/>
        <v>0.99504955496813474</v>
      </c>
    </row>
    <row r="40" spans="1:7" x14ac:dyDescent="0.25">
      <c r="A40" s="142" t="str">
        <f>CO2eq!A261</f>
        <v>3.D.1.b.i.</v>
      </c>
      <c r="B40" s="142" t="str">
        <f>CO2eq!B261</f>
        <v>Estiércol animal aplicado a los suelos</v>
      </c>
      <c r="C40" s="94">
        <f>CO2eq!AE261</f>
        <v>9.0886428569251105</v>
      </c>
      <c r="D40" s="94">
        <f t="shared" si="0"/>
        <v>9.0886428569251105</v>
      </c>
      <c r="F40" s="139">
        <f t="shared" si="1"/>
        <v>3.4356480306214861E-4</v>
      </c>
      <c r="G40" s="140">
        <f t="shared" si="2"/>
        <v>0.99539311977119693</v>
      </c>
    </row>
    <row r="41" spans="1:7" x14ac:dyDescent="0.25">
      <c r="A41" s="142" t="str">
        <f>CO2eq!A283</f>
        <v>3.D.2.b.iii.</v>
      </c>
      <c r="B41" s="142" t="str">
        <f>CO2eq!B283</f>
        <v>Orina y estiércol depositado por animales de pastoreo</v>
      </c>
      <c r="C41" s="94">
        <f>CO2eq!AE283</f>
        <v>8.8571478558931993</v>
      </c>
      <c r="D41" s="94">
        <f t="shared" si="0"/>
        <v>8.8571478558931993</v>
      </c>
      <c r="F41" s="139">
        <f t="shared" si="1"/>
        <v>3.3481393280666269E-4</v>
      </c>
      <c r="G41" s="140">
        <f t="shared" si="2"/>
        <v>0.99572793370400359</v>
      </c>
    </row>
    <row r="42" spans="1:7" x14ac:dyDescent="0.25">
      <c r="A42" s="143" t="str">
        <f>CO2eq!A252</f>
        <v>3.C.</v>
      </c>
      <c r="B42" s="143" t="str">
        <f>CO2eq!B252</f>
        <v>Cultivo del arroz</v>
      </c>
      <c r="C42" s="33">
        <f>CO2eq!AE252</f>
        <v>8.2463875000000009</v>
      </c>
      <c r="D42" s="94">
        <f t="shared" si="0"/>
        <v>8.2463875000000009</v>
      </c>
      <c r="F42" s="139">
        <f t="shared" si="1"/>
        <v>3.1172624362205251E-4</v>
      </c>
      <c r="G42" s="140">
        <f t="shared" si="2"/>
        <v>0.99603965994762567</v>
      </c>
    </row>
    <row r="43" spans="1:7" x14ac:dyDescent="0.25">
      <c r="A43" s="142" t="str">
        <f>CO2eq!A276</f>
        <v>3.D.2.a.iii.</v>
      </c>
      <c r="B43" s="142" t="str">
        <f>CO2eq!B276</f>
        <v>Orina y estiércol depositado por animales de pastoreo</v>
      </c>
      <c r="C43" s="94">
        <f>CO2eq!AE276</f>
        <v>7.8730203163495123</v>
      </c>
      <c r="D43" s="94">
        <f t="shared" si="0"/>
        <v>7.8730203163495123</v>
      </c>
      <c r="F43" s="139">
        <f t="shared" si="1"/>
        <v>2.9761238471703356E-4</v>
      </c>
      <c r="G43" s="140">
        <f t="shared" si="2"/>
        <v>0.9963372723323427</v>
      </c>
    </row>
    <row r="44" spans="1:7" x14ac:dyDescent="0.25">
      <c r="A44" s="142" t="str">
        <f>CO2eq!A284</f>
        <v>3.D.2.b.iv.</v>
      </c>
      <c r="B44" s="142" t="str">
        <f>CO2eq!B284</f>
        <v>Residuos de cosechas</v>
      </c>
      <c r="C44" s="94">
        <f>CO2eq!AE284</f>
        <v>7.8325578575349173</v>
      </c>
      <c r="D44" s="94">
        <f t="shared" si="0"/>
        <v>7.8325578575349173</v>
      </c>
      <c r="F44" s="139">
        <f t="shared" si="1"/>
        <v>2.9608284098725057E-4</v>
      </c>
      <c r="G44" s="140">
        <f t="shared" si="2"/>
        <v>0.99663335517332996</v>
      </c>
    </row>
    <row r="45" spans="1:7" x14ac:dyDescent="0.25">
      <c r="A45" s="142" t="str">
        <f>CO2eq!A433</f>
        <v>5.C.2.</v>
      </c>
      <c r="B45" s="142" t="str">
        <f>CO2eq!B433</f>
        <v>Incineración abierta de residuos</v>
      </c>
      <c r="C45" s="94">
        <f>CO2eq!AE433</f>
        <v>7.4267717300454921</v>
      </c>
      <c r="D45" s="94">
        <f t="shared" si="0"/>
        <v>7.4267717300454921</v>
      </c>
      <c r="F45" s="139">
        <f t="shared" si="1"/>
        <v>2.8074349569984832E-4</v>
      </c>
      <c r="G45" s="140">
        <f t="shared" si="2"/>
        <v>0.9969140986690298</v>
      </c>
    </row>
    <row r="46" spans="1:7" x14ac:dyDescent="0.25">
      <c r="A46" s="142" t="str">
        <f>CO2eq!A209</f>
        <v>3.A.4.c.</v>
      </c>
      <c r="B46" s="142" t="str">
        <f>CO2eq!B209</f>
        <v>Equinos</v>
      </c>
      <c r="C46" s="94">
        <f>CO2eq!AE209</f>
        <v>6.8548499999999999</v>
      </c>
      <c r="D46" s="94">
        <f t="shared" si="0"/>
        <v>6.8548499999999999</v>
      </c>
      <c r="F46" s="139">
        <f t="shared" si="1"/>
        <v>2.5912396683913121E-4</v>
      </c>
      <c r="G46" s="140">
        <f t="shared" si="2"/>
        <v>0.99717322263586894</v>
      </c>
    </row>
    <row r="47" spans="1:7" x14ac:dyDescent="0.25">
      <c r="A47" s="142" t="str">
        <f>CO2eq!A166</f>
        <v>2.F.1.e.</v>
      </c>
      <c r="B47" s="142" t="str">
        <f>CO2eq!B166</f>
        <v>Aire acondicionado fijo</v>
      </c>
      <c r="C47" s="94">
        <f>CO2eq!AE166</f>
        <v>6.5957953528453253</v>
      </c>
      <c r="D47" s="94">
        <f t="shared" si="0"/>
        <v>6.5957953528453253</v>
      </c>
      <c r="F47" s="139">
        <f t="shared" si="1"/>
        <v>2.4933129919522495E-4</v>
      </c>
      <c r="G47" s="140">
        <f t="shared" si="2"/>
        <v>0.99742255393506418</v>
      </c>
    </row>
    <row r="48" spans="1:7" x14ac:dyDescent="0.25">
      <c r="A48" s="142" t="str">
        <f>CO2eq!A201</f>
        <v>3.A.2.</v>
      </c>
      <c r="B48" s="142" t="str">
        <f>CO2eq!B201</f>
        <v>Ovinos</v>
      </c>
      <c r="C48" s="94">
        <f>CO2eq!AE201</f>
        <v>5.7502092558304438</v>
      </c>
      <c r="D48" s="94">
        <f t="shared" si="0"/>
        <v>5.7502092558304438</v>
      </c>
      <c r="F48" s="139">
        <f t="shared" si="1"/>
        <v>2.173668326113443E-4</v>
      </c>
      <c r="G48" s="140">
        <f t="shared" si="2"/>
        <v>0.99763992076767549</v>
      </c>
    </row>
    <row r="49" spans="1:7" x14ac:dyDescent="0.25">
      <c r="A49" s="143" t="str">
        <f>CO2eq!A217</f>
        <v>3.B.1.</v>
      </c>
      <c r="B49" s="143" t="str">
        <f>CO2eq!B217</f>
        <v>Ganado vacuno</v>
      </c>
      <c r="C49" s="33">
        <f>CO2eq!AE217</f>
        <v>5.5449582482265578</v>
      </c>
      <c r="D49" s="94">
        <f t="shared" si="0"/>
        <v>5.5449582482265578</v>
      </c>
      <c r="F49" s="139">
        <f t="shared" si="1"/>
        <v>2.0960802603088699E-4</v>
      </c>
      <c r="G49" s="140">
        <f t="shared" si="2"/>
        <v>0.99784952879370636</v>
      </c>
    </row>
    <row r="50" spans="1:7" x14ac:dyDescent="0.25">
      <c r="A50" s="143" t="str">
        <f>CO2eq!A417</f>
        <v>4.F.2.</v>
      </c>
      <c r="B50" s="143" t="str">
        <f>CO2eq!B417</f>
        <v>Tierras convertidas en otras tierras</v>
      </c>
      <c r="C50" s="33">
        <f>CO2eq!AE417</f>
        <v>5.2603783454430486</v>
      </c>
      <c r="D50" s="94">
        <f t="shared" si="0"/>
        <v>5.2603783454430486</v>
      </c>
      <c r="F50" s="139">
        <f t="shared" si="1"/>
        <v>1.9885046411604462E-4</v>
      </c>
      <c r="G50" s="140">
        <f t="shared" si="2"/>
        <v>0.99804837925782242</v>
      </c>
    </row>
    <row r="51" spans="1:7" x14ac:dyDescent="0.25">
      <c r="A51" s="143" t="str">
        <f>CO2eq!A202</f>
        <v>3.A.3.</v>
      </c>
      <c r="B51" s="143" t="str">
        <f>CO2eq!B202</f>
        <v>Porcinos</v>
      </c>
      <c r="C51" s="33">
        <f>CO2eq!AE202</f>
        <v>4.3830472563483394</v>
      </c>
      <c r="D51" s="94">
        <f t="shared" si="0"/>
        <v>4.3830472563483394</v>
      </c>
      <c r="F51" s="139">
        <f t="shared" si="1"/>
        <v>1.6568598757206243E-4</v>
      </c>
      <c r="G51" s="140">
        <f t="shared" si="2"/>
        <v>0.99821406524539447</v>
      </c>
    </row>
    <row r="52" spans="1:7" x14ac:dyDescent="0.25">
      <c r="A52" s="142" t="str">
        <f>CO2eq!A150</f>
        <v>2.D.1.</v>
      </c>
      <c r="B52" s="142" t="str">
        <f>CO2eq!B150</f>
        <v>Uso de lubricantes</v>
      </c>
      <c r="C52" s="94">
        <f>CO2eq!AE150</f>
        <v>4.1674706614166084</v>
      </c>
      <c r="D52" s="94">
        <f t="shared" si="0"/>
        <v>4.1674706614166084</v>
      </c>
      <c r="F52" s="139">
        <f t="shared" si="1"/>
        <v>1.5753685776814512E-4</v>
      </c>
      <c r="G52" s="140">
        <f t="shared" si="2"/>
        <v>0.99837160210316256</v>
      </c>
    </row>
    <row r="53" spans="1:7" x14ac:dyDescent="0.25">
      <c r="A53" s="143" t="str">
        <f>CO2eq!A409</f>
        <v>4.E.2.</v>
      </c>
      <c r="B53" s="143" t="str">
        <f>CO2eq!B409</f>
        <v>Tierras convertidas en asentamientos</v>
      </c>
      <c r="C53" s="33">
        <f>CO2eq!AE409</f>
        <v>3.9316866319751664</v>
      </c>
      <c r="D53" s="94">
        <f t="shared" si="0"/>
        <v>3.9316866319751664</v>
      </c>
      <c r="F53" s="139">
        <f t="shared" si="1"/>
        <v>1.486238555833882E-4</v>
      </c>
      <c r="G53" s="140">
        <f t="shared" si="2"/>
        <v>0.9985202259587459</v>
      </c>
    </row>
    <row r="54" spans="1:7" x14ac:dyDescent="0.25">
      <c r="A54" s="142" t="str">
        <f>CO2eq!A165</f>
        <v>2.F.1.d.</v>
      </c>
      <c r="B54" s="142" t="str">
        <f>CO2eq!B165</f>
        <v>Transporte refrigerado</v>
      </c>
      <c r="C54" s="94">
        <f>CO2eq!AE165</f>
        <v>3.6562261348699816</v>
      </c>
      <c r="D54" s="94">
        <f t="shared" si="0"/>
        <v>3.6562261348699816</v>
      </c>
      <c r="F54" s="139">
        <f t="shared" si="1"/>
        <v>1.3821102135399229E-4</v>
      </c>
      <c r="G54" s="140">
        <f t="shared" si="2"/>
        <v>0.99865843698009993</v>
      </c>
    </row>
    <row r="55" spans="1:7" x14ac:dyDescent="0.25">
      <c r="A55" s="143" t="str">
        <f>CO2eq!A393</f>
        <v>4.C.2.</v>
      </c>
      <c r="B55" s="143" t="str">
        <f>CO2eq!B393</f>
        <v>Tierras convertidas en pastizales</v>
      </c>
      <c r="C55" s="33">
        <f>CO2eq!AE393</f>
        <v>3.2093252507955654</v>
      </c>
      <c r="D55" s="94">
        <f t="shared" si="0"/>
        <v>3.2093252507955654</v>
      </c>
      <c r="F55" s="139">
        <f t="shared" si="1"/>
        <v>1.2131747446889963E-4</v>
      </c>
      <c r="G55" s="140">
        <f t="shared" si="2"/>
        <v>0.99877975445456879</v>
      </c>
    </row>
    <row r="56" spans="1:7" x14ac:dyDescent="0.25">
      <c r="A56" s="94" t="str">
        <f>'GPC alcances 2018'!B36</f>
        <v xml:space="preserve">I.1 </v>
      </c>
      <c r="B56" s="94" t="str">
        <f>'GPC alcances 2018'!C36</f>
        <v>Edificios residenciales (electricidad)</v>
      </c>
      <c r="C56" s="94">
        <f>'GPC alcances 2018'!K36</f>
        <v>2.9960408975400878</v>
      </c>
      <c r="D56" s="94">
        <f t="shared" si="0"/>
        <v>2.9960408975400878</v>
      </c>
      <c r="F56" s="139">
        <f t="shared" si="1"/>
        <v>1.132549949572724E-4</v>
      </c>
      <c r="G56" s="140">
        <f t="shared" si="2"/>
        <v>0.99889300944952608</v>
      </c>
    </row>
    <row r="57" spans="1:7" x14ac:dyDescent="0.25">
      <c r="A57" s="142" t="str">
        <f>CO2eq!A43</f>
        <v>1.A.3.b.iv.</v>
      </c>
      <c r="B57" s="142" t="str">
        <f>CO2eq!B43</f>
        <v>Motocicletas</v>
      </c>
      <c r="C57" s="94">
        <f>CO2eq!AE43</f>
        <v>2.6472649537183681</v>
      </c>
      <c r="D57" s="94">
        <f t="shared" si="0"/>
        <v>2.6472649537183681</v>
      </c>
      <c r="F57" s="139">
        <f t="shared" si="1"/>
        <v>1.0007072307661185E-4</v>
      </c>
      <c r="G57" s="140">
        <f t="shared" si="2"/>
        <v>0.99899308017260269</v>
      </c>
    </row>
    <row r="58" spans="1:7" x14ac:dyDescent="0.25">
      <c r="A58" s="142" t="str">
        <f>CO2eq!A243</f>
        <v>3.B.5.c.</v>
      </c>
      <c r="B58" s="142" t="str">
        <f>CO2eq!B243</f>
        <v>Porcinos</v>
      </c>
      <c r="C58" s="94">
        <f>CO2eq!AE243</f>
        <v>2.1897843051043107</v>
      </c>
      <c r="D58" s="94">
        <f t="shared" si="0"/>
        <v>2.1897843051043107</v>
      </c>
      <c r="F58" s="139">
        <f t="shared" si="1"/>
        <v>8.2777244675040208E-5</v>
      </c>
      <c r="G58" s="140">
        <f t="shared" si="2"/>
        <v>0.99907585741727778</v>
      </c>
    </row>
    <row r="59" spans="1:7" x14ac:dyDescent="0.25">
      <c r="A59" s="142" t="str">
        <f>CO2eq!A280</f>
        <v>3.D.2.b.ii.1.</v>
      </c>
      <c r="B59" s="142" t="str">
        <f>CO2eq!B280</f>
        <v>Estiércol animal aplicado a los suelos</v>
      </c>
      <c r="C59" s="94">
        <f>CO2eq!AE280</f>
        <v>2.0449446428081495</v>
      </c>
      <c r="D59" s="94">
        <f t="shared" si="0"/>
        <v>2.0449446428081495</v>
      </c>
      <c r="F59" s="139">
        <f t="shared" si="1"/>
        <v>7.7302080688983421E-5</v>
      </c>
      <c r="G59" s="140">
        <f t="shared" si="2"/>
        <v>0.99915315949796679</v>
      </c>
    </row>
    <row r="60" spans="1:7" x14ac:dyDescent="0.25">
      <c r="A60" s="142" t="str">
        <f>CO2eq!A163</f>
        <v>2.F.1.b.</v>
      </c>
      <c r="B60" s="142" t="str">
        <f>CO2eq!B163</f>
        <v>Refrigeración doméstica</v>
      </c>
      <c r="C60" s="94">
        <f>CO2eq!AE163</f>
        <v>2.033974879356033</v>
      </c>
      <c r="D60" s="94">
        <f t="shared" si="0"/>
        <v>2.033974879356033</v>
      </c>
      <c r="F60" s="139">
        <f t="shared" si="1"/>
        <v>7.6887406608441996E-5</v>
      </c>
      <c r="G60" s="140">
        <f t="shared" si="2"/>
        <v>0.99923004690457529</v>
      </c>
    </row>
    <row r="61" spans="1:7" x14ac:dyDescent="0.25">
      <c r="A61" s="142" t="str">
        <f>CO2eq!A208</f>
        <v>3.A.4.b.</v>
      </c>
      <c r="B61" s="142" t="str">
        <f>CO2eq!B208</f>
        <v>Caprinos</v>
      </c>
      <c r="C61" s="94">
        <f>CO2eq!AE208</f>
        <v>1.9126171236291127</v>
      </c>
      <c r="D61" s="94">
        <f t="shared" si="0"/>
        <v>1.9126171236291127</v>
      </c>
      <c r="F61" s="139">
        <f t="shared" si="1"/>
        <v>7.2299895128153749E-5</v>
      </c>
      <c r="G61" s="140">
        <f t="shared" si="2"/>
        <v>0.99930234679970342</v>
      </c>
    </row>
    <row r="62" spans="1:7" x14ac:dyDescent="0.25">
      <c r="A62" s="142" t="str">
        <f>CO2eq!A273</f>
        <v>3.D.2.a.ii.1.</v>
      </c>
      <c r="B62" s="142" t="str">
        <f>CO2eq!B273</f>
        <v>Estiércol animal aplicado a los suelos</v>
      </c>
      <c r="C62" s="94">
        <f>CO2eq!AE273</f>
        <v>1.8177285713850218</v>
      </c>
      <c r="D62" s="94">
        <f t="shared" si="0"/>
        <v>1.8177285713850218</v>
      </c>
      <c r="F62" s="139">
        <f t="shared" si="1"/>
        <v>6.8712960612429705E-5</v>
      </c>
      <c r="G62" s="140">
        <f t="shared" si="2"/>
        <v>0.99937105976031582</v>
      </c>
    </row>
    <row r="63" spans="1:7" x14ac:dyDescent="0.25">
      <c r="A63" s="142" t="str">
        <f>CO2eq!A168</f>
        <v>2.F.2.</v>
      </c>
      <c r="B63" s="142" t="str">
        <f>CO2eq!B168</f>
        <v>Agentes espumantes</v>
      </c>
      <c r="C63" s="94">
        <f>CO2eq!AE168</f>
        <v>1.7977011284467543</v>
      </c>
      <c r="D63" s="94">
        <f t="shared" si="0"/>
        <v>1.7977011284467543</v>
      </c>
      <c r="F63" s="139">
        <f t="shared" si="1"/>
        <v>6.7955892192288021E-5</v>
      </c>
      <c r="G63" s="140">
        <f t="shared" si="2"/>
        <v>0.99943901565250814</v>
      </c>
    </row>
    <row r="64" spans="1:7" x14ac:dyDescent="0.25">
      <c r="A64" s="142" t="str">
        <f>CO2eq!A58</f>
        <v>1.A.4.c.ii.</v>
      </c>
      <c r="B64" s="142" t="str">
        <f>CO2eq!B58</f>
        <v>Vehículo todo terreno y otra maquinaria</v>
      </c>
      <c r="C64" s="94">
        <f>CO2eq!AE58</f>
        <v>1.7200681081204376</v>
      </c>
      <c r="D64" s="94">
        <f t="shared" si="0"/>
        <v>1.7200681081204376</v>
      </c>
      <c r="F64" s="139">
        <f t="shared" si="1"/>
        <v>6.5021243558888593E-5</v>
      </c>
      <c r="G64" s="140">
        <f t="shared" si="2"/>
        <v>0.99950403689606704</v>
      </c>
    </row>
    <row r="65" spans="1:7" x14ac:dyDescent="0.25">
      <c r="A65" s="142" t="str">
        <f>CO2eq!A162</f>
        <v>2.F.1.a.</v>
      </c>
      <c r="B65" s="142" t="str">
        <f>CO2eq!B162</f>
        <v>Refrigeración comercial</v>
      </c>
      <c r="C65" s="94">
        <f>CO2eq!AE162</f>
        <v>1.5929846454411798</v>
      </c>
      <c r="D65" s="94">
        <f t="shared" si="0"/>
        <v>1.5929846454411798</v>
      </c>
      <c r="F65" s="139">
        <f t="shared" si="1"/>
        <v>6.0217291471081858E-5</v>
      </c>
      <c r="G65" s="140">
        <f t="shared" si="2"/>
        <v>0.99956425418753814</v>
      </c>
    </row>
    <row r="66" spans="1:7" x14ac:dyDescent="0.25">
      <c r="A66" s="94" t="str">
        <f>'GPC alcances 2018'!B39</f>
        <v>I.4</v>
      </c>
      <c r="B66" s="94" t="str">
        <f>'GPC alcances 2018'!C39</f>
        <v>Industrias energéticas (electricidad)</v>
      </c>
      <c r="C66" s="94">
        <f>'GPC alcances 2018'!K39</f>
        <v>1.4186754036836602</v>
      </c>
      <c r="D66" s="94">
        <f t="shared" ref="D66:D129" si="3">ABS(C66)</f>
        <v>1.4186754036836602</v>
      </c>
      <c r="F66" s="139">
        <f t="shared" si="1"/>
        <v>5.3628131652715357E-5</v>
      </c>
      <c r="G66" s="140">
        <f t="shared" si="2"/>
        <v>0.9996178823191908</v>
      </c>
    </row>
    <row r="67" spans="1:7" x14ac:dyDescent="0.25">
      <c r="A67" s="94" t="str">
        <f>'GPC alcances 2018'!B41</f>
        <v>I.4.4</v>
      </c>
      <c r="B67" s="94" t="str">
        <f>'GPC alcances 2018'!C41</f>
        <v>Generación de electricidad suministrada a la red (electricidad)</v>
      </c>
      <c r="C67" s="94">
        <f>'GPC alcances 2018'!K41</f>
        <v>1.4186754036836602</v>
      </c>
      <c r="D67" s="94">
        <f t="shared" si="3"/>
        <v>1.4186754036836602</v>
      </c>
      <c r="F67" s="139">
        <f t="shared" si="1"/>
        <v>5.3628131652715357E-5</v>
      </c>
      <c r="G67" s="140">
        <f t="shared" si="2"/>
        <v>0.99967151045084346</v>
      </c>
    </row>
    <row r="68" spans="1:7" x14ac:dyDescent="0.25">
      <c r="A68" s="142" t="str">
        <f>CO2eq!A249</f>
        <v>3.B.5.d.v.</v>
      </c>
      <c r="B68" s="142" t="str">
        <f>CO2eq!B249</f>
        <v>Aves de corral</v>
      </c>
      <c r="C68" s="94">
        <f>CO2eq!AE249</f>
        <v>1.2717397943790585</v>
      </c>
      <c r="D68" s="94">
        <f t="shared" si="3"/>
        <v>1.2717397943790585</v>
      </c>
      <c r="F68" s="139">
        <f t="shared" ref="F68:F131" si="4">C68/D$1</f>
        <v>4.8073737617407047E-5</v>
      </c>
      <c r="G68" s="140">
        <f t="shared" si="2"/>
        <v>0.99971958418846085</v>
      </c>
    </row>
    <row r="69" spans="1:7" x14ac:dyDescent="0.25">
      <c r="A69" s="142" t="str">
        <f>CO2eq!A169</f>
        <v>2.F.3.</v>
      </c>
      <c r="B69" s="142" t="str">
        <f>CO2eq!B169</f>
        <v>Protección contra incendios</v>
      </c>
      <c r="C69" s="94">
        <f>CO2eq!AE169</f>
        <v>1.0204995277133142</v>
      </c>
      <c r="D69" s="94">
        <f t="shared" si="3"/>
        <v>1.0204995277133142</v>
      </c>
      <c r="F69" s="139">
        <f t="shared" si="4"/>
        <v>3.8576465681748532E-5</v>
      </c>
      <c r="G69" s="140">
        <f t="shared" ref="G69:G132" si="5">G68+ABS(F69)</f>
        <v>0.99975816065414258</v>
      </c>
    </row>
    <row r="70" spans="1:7" x14ac:dyDescent="0.25">
      <c r="A70" s="142" t="str">
        <f>CO2eq!A235</f>
        <v>3.B.4.e.</v>
      </c>
      <c r="B70" s="142" t="str">
        <f>CO2eq!B235</f>
        <v>Aves de corral</v>
      </c>
      <c r="C70" s="94">
        <f>CO2eq!AE235</f>
        <v>0.77161599859476504</v>
      </c>
      <c r="D70" s="94">
        <f t="shared" si="3"/>
        <v>0.77161599859476504</v>
      </c>
      <c r="F70" s="139">
        <f t="shared" si="4"/>
        <v>2.9168282082381527E-5</v>
      </c>
      <c r="G70" s="140">
        <f t="shared" si="5"/>
        <v>0.99978732893622502</v>
      </c>
    </row>
    <row r="71" spans="1:7" x14ac:dyDescent="0.25">
      <c r="A71" s="142" t="str">
        <f>CO2eq!A171</f>
        <v>2.F.5.</v>
      </c>
      <c r="B71" s="142" t="str">
        <f>CO2eq!B171</f>
        <v>Solventes</v>
      </c>
      <c r="C71" s="94">
        <f>CO2eq!AE171</f>
        <v>0.72054809557137323</v>
      </c>
      <c r="D71" s="94">
        <f t="shared" si="3"/>
        <v>0.72054809557137323</v>
      </c>
      <c r="F71" s="139">
        <f t="shared" si="4"/>
        <v>2.7237836104777736E-5</v>
      </c>
      <c r="G71" s="140">
        <f t="shared" si="5"/>
        <v>0.99981456677232983</v>
      </c>
    </row>
    <row r="72" spans="1:7" x14ac:dyDescent="0.25">
      <c r="A72" s="94" t="str">
        <f>'GPC alcances 2018'!B45</f>
        <v>II.2</v>
      </c>
      <c r="B72" s="94" t="str">
        <f>'GPC alcances 2018'!C45</f>
        <v>Ferroviario (electricidad)</v>
      </c>
      <c r="C72" s="94">
        <f>'GPC alcances 2018'!K45</f>
        <v>0.68044255185222124</v>
      </c>
      <c r="D72" s="94">
        <f t="shared" si="3"/>
        <v>0.68044255185222124</v>
      </c>
      <c r="F72" s="139">
        <f t="shared" si="4"/>
        <v>2.5721784319436431E-5</v>
      </c>
      <c r="G72" s="140">
        <f t="shared" si="5"/>
        <v>0.9998402885566493</v>
      </c>
    </row>
    <row r="73" spans="1:7" x14ac:dyDescent="0.25">
      <c r="A73" s="143" t="str">
        <f>CO2eq!A287</f>
        <v>3.F.</v>
      </c>
      <c r="B73" s="143" t="str">
        <f>CO2eq!B287</f>
        <v>Quema de residuos agrícola en el campo</v>
      </c>
      <c r="C73" s="33">
        <f>CO2eq!AE287</f>
        <v>0.66700389719760012</v>
      </c>
      <c r="D73" s="94">
        <f t="shared" si="3"/>
        <v>0.66700389719760012</v>
      </c>
      <c r="F73" s="139">
        <f t="shared" si="4"/>
        <v>2.521378232040121E-5</v>
      </c>
      <c r="G73" s="140">
        <f t="shared" si="5"/>
        <v>0.99986550233896976</v>
      </c>
    </row>
    <row r="74" spans="1:7" x14ac:dyDescent="0.25">
      <c r="A74" s="142" t="str">
        <f>CO2eq!A49</f>
        <v>1.A.3.d.ii.</v>
      </c>
      <c r="B74" s="142" t="str">
        <f>CO2eq!B49</f>
        <v>Navegación marítima y fluvial nacional</v>
      </c>
      <c r="C74" s="94">
        <f>CO2eq!AE49</f>
        <v>0.64117702242696528</v>
      </c>
      <c r="D74" s="94">
        <f t="shared" si="3"/>
        <v>0.64117702242696528</v>
      </c>
      <c r="F74" s="139">
        <f t="shared" si="4"/>
        <v>2.4237486377875206E-5</v>
      </c>
      <c r="G74" s="140">
        <f t="shared" si="5"/>
        <v>0.99988973982534768</v>
      </c>
    </row>
    <row r="75" spans="1:7" x14ac:dyDescent="0.25">
      <c r="A75" s="142" t="str">
        <f>CO2eq!A233</f>
        <v>3.B.4.c.</v>
      </c>
      <c r="B75" s="142" t="str">
        <f>CO2eq!B233</f>
        <v>Equinos</v>
      </c>
      <c r="C75" s="94">
        <f>CO2eq!AE233</f>
        <v>0.62455299999999991</v>
      </c>
      <c r="D75" s="94">
        <f t="shared" si="3"/>
        <v>0.62455299999999991</v>
      </c>
      <c r="F75" s="139">
        <f t="shared" si="4"/>
        <v>2.3609072534231951E-5</v>
      </c>
      <c r="G75" s="140">
        <f t="shared" si="5"/>
        <v>0.99991334889788186</v>
      </c>
    </row>
    <row r="76" spans="1:7" x14ac:dyDescent="0.25">
      <c r="A76" s="142" t="str">
        <f>CO2eq!A170</f>
        <v>2.F.4.</v>
      </c>
      <c r="B76" s="142" t="str">
        <f>CO2eq!B170</f>
        <v>Aerosoles</v>
      </c>
      <c r="C76" s="94">
        <f>CO2eq!AE170</f>
        <v>0.57382928134786915</v>
      </c>
      <c r="D76" s="94">
        <f t="shared" si="3"/>
        <v>0.57382928134786915</v>
      </c>
      <c r="F76" s="139">
        <f t="shared" si="4"/>
        <v>2.1691637259941173E-5</v>
      </c>
      <c r="G76" s="140">
        <f t="shared" si="5"/>
        <v>0.99993504053514182</v>
      </c>
    </row>
    <row r="77" spans="1:7" x14ac:dyDescent="0.25">
      <c r="A77" s="142" t="str">
        <f>CO2eq!A151</f>
        <v>2.D.2.</v>
      </c>
      <c r="B77" s="142" t="str">
        <f>CO2eq!B151</f>
        <v>Uso de la cera de parafina</v>
      </c>
      <c r="C77" s="94">
        <f>CO2eq!AE151</f>
        <v>0.33575260966396342</v>
      </c>
      <c r="D77" s="94">
        <f t="shared" si="3"/>
        <v>0.33575260966396342</v>
      </c>
      <c r="F77" s="139">
        <f t="shared" si="4"/>
        <v>1.2691969640869841E-5</v>
      </c>
      <c r="G77" s="140">
        <f t="shared" si="5"/>
        <v>0.99994773250478264</v>
      </c>
    </row>
    <row r="78" spans="1:7" x14ac:dyDescent="0.25">
      <c r="A78" s="142" t="str">
        <f>CO2eq!A376</f>
        <v>4.A.2.c.ii.</v>
      </c>
      <c r="B78" s="142" t="str">
        <f>CO2eq!B376</f>
        <v>Humedales convertidos en plantaciones forestales</v>
      </c>
      <c r="C78" s="94">
        <f>CO2eq!AE376</f>
        <v>-0.31981577234450465</v>
      </c>
      <c r="D78" s="94">
        <f t="shared" si="3"/>
        <v>0.31981577234450465</v>
      </c>
      <c r="F78" s="139">
        <f t="shared" si="4"/>
        <v>-1.2089532460612349E-5</v>
      </c>
      <c r="G78" s="140">
        <f t="shared" si="5"/>
        <v>0.99995982203724321</v>
      </c>
    </row>
    <row r="79" spans="1:7" x14ac:dyDescent="0.25">
      <c r="A79" s="142" t="str">
        <f>CO2eq!A392</f>
        <v>4.C.1.</v>
      </c>
      <c r="B79" s="142" t="str">
        <f>CO2eq!B392</f>
        <v>Pastizales que permanecen como tales</v>
      </c>
      <c r="C79" s="94">
        <f>CO2eq!AE392</f>
        <v>0.27146525922863995</v>
      </c>
      <c r="D79" s="94">
        <f t="shared" si="3"/>
        <v>0.27146525922863995</v>
      </c>
      <c r="F79" s="139">
        <f t="shared" si="4"/>
        <v>1.0261808038153755E-5</v>
      </c>
      <c r="G79" s="140">
        <f t="shared" si="5"/>
        <v>0.99997008384528141</v>
      </c>
    </row>
    <row r="80" spans="1:7" x14ac:dyDescent="0.25">
      <c r="A80" s="142" t="str">
        <f>CO2eq!A241</f>
        <v>3.B.5.a.</v>
      </c>
      <c r="B80" s="142" t="str">
        <f>CO2eq!B241</f>
        <v>Ganado vacuno</v>
      </c>
      <c r="C80" s="94">
        <f>CO2eq!AE241</f>
        <v>0.25471338345414812</v>
      </c>
      <c r="D80" s="94">
        <f t="shared" si="3"/>
        <v>0.25471338345414812</v>
      </c>
      <c r="F80" s="139">
        <f t="shared" si="4"/>
        <v>9.6285611395808208E-6</v>
      </c>
      <c r="G80" s="140">
        <f t="shared" si="5"/>
        <v>0.99997971240642103</v>
      </c>
    </row>
    <row r="81" spans="1:7" x14ac:dyDescent="0.25">
      <c r="A81" s="142" t="str">
        <f>CO2eq!A225</f>
        <v>3.B.2.</v>
      </c>
      <c r="B81" s="142" t="str">
        <f>CO2eq!B225</f>
        <v>Ovinos</v>
      </c>
      <c r="C81" s="94">
        <f>CO2eq!AE225</f>
        <v>0.17250627767491333</v>
      </c>
      <c r="D81" s="94">
        <f t="shared" si="3"/>
        <v>0.17250627767491333</v>
      </c>
      <c r="F81" s="139">
        <f t="shared" si="4"/>
        <v>6.5210049783403293E-6</v>
      </c>
      <c r="G81" s="140">
        <f t="shared" si="5"/>
        <v>0.99998623341139936</v>
      </c>
    </row>
    <row r="82" spans="1:7" x14ac:dyDescent="0.25">
      <c r="A82" s="142" t="str">
        <f>CO2eq!A232</f>
        <v>3.B.4.b.</v>
      </c>
      <c r="B82" s="142" t="str">
        <f>CO2eq!B232</f>
        <v>Caprinos</v>
      </c>
      <c r="C82" s="94">
        <f>CO2eq!AE232</f>
        <v>6.5028982203389832E-2</v>
      </c>
      <c r="D82" s="94">
        <f t="shared" si="3"/>
        <v>6.5028982203389832E-2</v>
      </c>
      <c r="F82" s="139">
        <f t="shared" si="4"/>
        <v>2.4581964343572277E-6</v>
      </c>
      <c r="G82" s="140">
        <f t="shared" si="5"/>
        <v>0.99998869160783377</v>
      </c>
    </row>
    <row r="83" spans="1:7" x14ac:dyDescent="0.25">
      <c r="A83" s="142" t="str">
        <f>CO2eq!A212</f>
        <v>3.A.4.f.</v>
      </c>
      <c r="B83" s="142" t="str">
        <f>CO2eq!B212</f>
        <v>Camélidos (llamas y alpacas)</v>
      </c>
      <c r="C83" s="94">
        <f>CO2eq!AE212</f>
        <v>6.2699999999999992E-2</v>
      </c>
      <c r="D83" s="94">
        <f t="shared" si="3"/>
        <v>6.2699999999999992E-2</v>
      </c>
      <c r="F83" s="139">
        <f t="shared" si="4"/>
        <v>2.3701572931301963E-6</v>
      </c>
      <c r="G83" s="140">
        <f t="shared" si="5"/>
        <v>0.99999106176512687</v>
      </c>
    </row>
    <row r="84" spans="1:7" x14ac:dyDescent="0.25">
      <c r="A84" s="142" t="str">
        <f>CO2eq!A384</f>
        <v>4.B.1.</v>
      </c>
      <c r="B84" s="142" t="str">
        <f>CO2eq!B384</f>
        <v>Tierras de cultivo que permanecen como tales</v>
      </c>
      <c r="C84" s="94">
        <f>CO2eq!AE384</f>
        <v>6.1266880080000002E-2</v>
      </c>
      <c r="D84" s="94">
        <f t="shared" si="3"/>
        <v>6.1266880080000002E-2</v>
      </c>
      <c r="F84" s="139">
        <f t="shared" si="4"/>
        <v>2.3159831363468127E-6</v>
      </c>
      <c r="G84" s="140">
        <f t="shared" si="5"/>
        <v>0.99999337774826325</v>
      </c>
    </row>
    <row r="85" spans="1:7" x14ac:dyDescent="0.25">
      <c r="A85" s="142" t="str">
        <f>CO2eq!A214</f>
        <v>3.A.4.g.i.</v>
      </c>
      <c r="B85" s="142" t="str">
        <f>CO2eq!B214</f>
        <v>Ciervos</v>
      </c>
      <c r="C85" s="94">
        <f>CO2eq!AE214</f>
        <v>3.9375E-2</v>
      </c>
      <c r="D85" s="94">
        <f t="shared" si="3"/>
        <v>3.9375E-2</v>
      </c>
      <c r="F85" s="139">
        <f t="shared" si="4"/>
        <v>1.4884360991547288E-6</v>
      </c>
      <c r="G85" s="140">
        <f t="shared" si="5"/>
        <v>0.9999948661843624</v>
      </c>
    </row>
    <row r="86" spans="1:7" x14ac:dyDescent="0.25">
      <c r="A86" s="142" t="str">
        <f>CO2eq!A210</f>
        <v>3.A.4.d.</v>
      </c>
      <c r="B86" s="142" t="str">
        <f>CO2eq!B210</f>
        <v>Mulas y asnos</v>
      </c>
      <c r="C86" s="94">
        <f>CO2eq!AE210</f>
        <v>2.9000000000000001E-2</v>
      </c>
      <c r="D86" s="94">
        <f t="shared" si="3"/>
        <v>2.9000000000000001E-2</v>
      </c>
      <c r="F86" s="139">
        <f t="shared" si="4"/>
        <v>1.0962450000123717E-6</v>
      </c>
      <c r="G86" s="140">
        <f t="shared" si="5"/>
        <v>0.99999596242936239</v>
      </c>
    </row>
    <row r="87" spans="1:7" x14ac:dyDescent="0.25">
      <c r="A87" s="142" t="str">
        <f>CO2eq!A23</f>
        <v>1.A.2.f.</v>
      </c>
      <c r="B87" s="142" t="str">
        <f>CO2eq!B23</f>
        <v>Minerales no metálicos</v>
      </c>
      <c r="C87" s="94">
        <f>CO2eq!AE23</f>
        <v>2.4271759607702149E-2</v>
      </c>
      <c r="D87" s="94">
        <f t="shared" si="3"/>
        <v>2.4271759607702149E-2</v>
      </c>
      <c r="F87" s="139">
        <f t="shared" si="4"/>
        <v>9.175101762567491E-7</v>
      </c>
      <c r="G87" s="140">
        <f t="shared" si="5"/>
        <v>0.99999687993953867</v>
      </c>
    </row>
    <row r="88" spans="1:7" x14ac:dyDescent="0.25">
      <c r="A88" s="142" t="str">
        <f>CO2eq!A113</f>
        <v>2.A.1.</v>
      </c>
      <c r="B88" s="142" t="str">
        <f>CO2eq!B113</f>
        <v>Producción de cemento</v>
      </c>
      <c r="C88" s="94">
        <f>CO2eq!AE113</f>
        <v>2.3728898015459732E-2</v>
      </c>
      <c r="D88" s="94">
        <f t="shared" si="3"/>
        <v>2.3728898015459732E-2</v>
      </c>
      <c r="F88" s="139">
        <f t="shared" si="4"/>
        <v>8.9698916569831792E-7</v>
      </c>
      <c r="G88" s="140">
        <f t="shared" si="5"/>
        <v>0.9999977769287044</v>
      </c>
    </row>
    <row r="89" spans="1:7" x14ac:dyDescent="0.25">
      <c r="A89" s="142" t="str">
        <f>CO2eq!A215</f>
        <v>3.A.4.g.ii.</v>
      </c>
      <c r="B89" s="142" t="str">
        <f>CO2eq!B215</f>
        <v>Jabalíes</v>
      </c>
      <c r="C89" s="94">
        <f>CO2eq!AE215</f>
        <v>1.6059374999999997E-2</v>
      </c>
      <c r="D89" s="94">
        <f t="shared" si="3"/>
        <v>1.6059374999999997E-2</v>
      </c>
      <c r="F89" s="139">
        <f t="shared" si="4"/>
        <v>6.0706929472667854E-7</v>
      </c>
      <c r="G89" s="140">
        <f t="shared" si="5"/>
        <v>0.99999838399799912</v>
      </c>
    </row>
    <row r="90" spans="1:7" x14ac:dyDescent="0.25">
      <c r="A90" s="142" t="str">
        <f>CO2eq!A236</f>
        <v>3.B.4.f.</v>
      </c>
      <c r="B90" s="142" t="str">
        <f>CO2eq!B236</f>
        <v>Camélidos (llamas y alpacas)</v>
      </c>
      <c r="C90" s="94">
        <f>CO2eq!AE236</f>
        <v>1.5047999999999999E-2</v>
      </c>
      <c r="D90" s="94">
        <f t="shared" si="3"/>
        <v>1.5047999999999999E-2</v>
      </c>
      <c r="F90" s="139">
        <f t="shared" si="4"/>
        <v>5.6883775035124709E-7</v>
      </c>
      <c r="G90" s="140">
        <f t="shared" si="5"/>
        <v>0.99999895283574947</v>
      </c>
    </row>
    <row r="91" spans="1:7" x14ac:dyDescent="0.25">
      <c r="A91" s="142" t="str">
        <f>CO2eq!A239</f>
        <v>3.B.4.g.ii.</v>
      </c>
      <c r="B91" s="142" t="str">
        <f>CO2eq!B239</f>
        <v>Jabalíes</v>
      </c>
      <c r="C91" s="94">
        <f>CO2eq!AE239</f>
        <v>1.0706249999999999E-2</v>
      </c>
      <c r="D91" s="94">
        <f t="shared" si="3"/>
        <v>1.0706249999999999E-2</v>
      </c>
      <c r="F91" s="139">
        <f t="shared" si="4"/>
        <v>4.0471286315111903E-7</v>
      </c>
      <c r="G91" s="140">
        <f t="shared" si="5"/>
        <v>0.99999935754861258</v>
      </c>
    </row>
    <row r="92" spans="1:7" x14ac:dyDescent="0.25">
      <c r="A92" s="142" t="str">
        <f>CO2eq!A183</f>
        <v>2.G.3.a.</v>
      </c>
      <c r="B92" s="142" t="str">
        <f>CO2eq!B183</f>
        <v>Aplicaciones médicas</v>
      </c>
      <c r="C92" s="94">
        <f>CO2eq!AE183</f>
        <v>6.6206586012675381E-3</v>
      </c>
      <c r="D92" s="94">
        <f t="shared" si="3"/>
        <v>6.6206586012675381E-3</v>
      </c>
      <c r="F92" s="139">
        <f t="shared" si="4"/>
        <v>2.5027116856649794E-7</v>
      </c>
      <c r="G92" s="140">
        <f t="shared" si="5"/>
        <v>0.99999960781978114</v>
      </c>
    </row>
    <row r="93" spans="1:7" x14ac:dyDescent="0.25">
      <c r="A93" s="94" t="str">
        <f>'GPC alcances 2018'!B44</f>
        <v>II.1</v>
      </c>
      <c r="B93" s="94" t="str">
        <f>'GPC alcances 2018'!C44</f>
        <v>Transporte por carretera (electricidad)</v>
      </c>
      <c r="C93" s="94">
        <f>'GPC alcances 2018'!K44</f>
        <v>4.1873387806290541E-3</v>
      </c>
      <c r="D93" s="94">
        <f t="shared" si="3"/>
        <v>4.1873387806290541E-3</v>
      </c>
      <c r="F93" s="139">
        <f t="shared" si="4"/>
        <v>1.5828790350422419E-7</v>
      </c>
      <c r="G93" s="140">
        <f t="shared" si="5"/>
        <v>0.9999997661076846</v>
      </c>
    </row>
    <row r="94" spans="1:7" x14ac:dyDescent="0.25">
      <c r="A94" s="142" t="str">
        <f>CO2eq!A10</f>
        <v>1.A.1.a.i.</v>
      </c>
      <c r="B94" s="142" t="str">
        <f>CO2eq!B10</f>
        <v>Generación de electricidad</v>
      </c>
      <c r="C94" s="94">
        <f>CO2eq!AE10</f>
        <v>3.1442483910616168E-3</v>
      </c>
      <c r="D94" s="94">
        <f t="shared" si="3"/>
        <v>3.1442483910616168E-3</v>
      </c>
      <c r="F94" s="139">
        <f t="shared" si="4"/>
        <v>1.1885746818959453E-7</v>
      </c>
      <c r="G94" s="140">
        <f t="shared" si="5"/>
        <v>0.9999998849651528</v>
      </c>
    </row>
    <row r="95" spans="1:7" x14ac:dyDescent="0.25">
      <c r="A95" s="142" t="str">
        <f>CO2eq!A234</f>
        <v>3.B.4.d.</v>
      </c>
      <c r="B95" s="142" t="str">
        <f>CO2eq!B234</f>
        <v>Mulas y asnos</v>
      </c>
      <c r="C95" s="94">
        <f>CO2eq!AE234</f>
        <v>2.6099999999999999E-3</v>
      </c>
      <c r="D95" s="94">
        <f t="shared" si="3"/>
        <v>2.6099999999999999E-3</v>
      </c>
      <c r="F95" s="139">
        <f t="shared" si="4"/>
        <v>9.8662050001113434E-8</v>
      </c>
      <c r="G95" s="140">
        <f t="shared" si="5"/>
        <v>0.99999998362720277</v>
      </c>
    </row>
    <row r="96" spans="1:7" x14ac:dyDescent="0.25">
      <c r="A96" s="142" t="str">
        <f>CO2eq!A238</f>
        <v>3.B.4.g.i.</v>
      </c>
      <c r="B96" s="142" t="str">
        <f>CO2eq!B238</f>
        <v>Ciervos</v>
      </c>
      <c r="C96" s="94">
        <f>CO2eq!AE238</f>
        <v>4.3312499999999992E-4</v>
      </c>
      <c r="D96" s="94">
        <f t="shared" si="3"/>
        <v>4.3312499999999992E-4</v>
      </c>
      <c r="F96" s="139">
        <f t="shared" si="4"/>
        <v>1.6372797090702014E-8</v>
      </c>
      <c r="G96" s="140">
        <f t="shared" si="5"/>
        <v>0.99999999999999989</v>
      </c>
    </row>
    <row r="97" spans="1:7" x14ac:dyDescent="0.25">
      <c r="A97" s="142" t="str">
        <f>CO2eq!A11</f>
        <v>1.A.1.a.ii.</v>
      </c>
      <c r="B97" s="142" t="str">
        <f>CO2eq!B11</f>
        <v>Generación combinada de calor y energía (CHP)</v>
      </c>
      <c r="C97" s="94">
        <f>CO2eq!AE11</f>
        <v>0</v>
      </c>
      <c r="D97" s="94">
        <f t="shared" si="3"/>
        <v>0</v>
      </c>
      <c r="F97" s="139">
        <f t="shared" si="4"/>
        <v>0</v>
      </c>
      <c r="G97" s="140">
        <f t="shared" si="5"/>
        <v>0.99999999999999989</v>
      </c>
    </row>
    <row r="98" spans="1:7" x14ac:dyDescent="0.25">
      <c r="A98" s="142" t="str">
        <f>CO2eq!A12</f>
        <v>1.A.1.a.iii.</v>
      </c>
      <c r="B98" s="142" t="str">
        <f>CO2eq!B12</f>
        <v>Plantas generadoras de energía</v>
      </c>
      <c r="C98" s="94">
        <f>CO2eq!AE12</f>
        <v>0</v>
      </c>
      <c r="D98" s="94">
        <f t="shared" si="3"/>
        <v>0</v>
      </c>
      <c r="F98" s="139">
        <f t="shared" si="4"/>
        <v>0</v>
      </c>
      <c r="G98" s="140">
        <f t="shared" si="5"/>
        <v>0.99999999999999989</v>
      </c>
    </row>
    <row r="99" spans="1:7" x14ac:dyDescent="0.25">
      <c r="A99" s="142" t="str">
        <f>CO2eq!A13</f>
        <v>1.A.1.b.</v>
      </c>
      <c r="B99" s="142" t="str">
        <f>CO2eq!B13</f>
        <v>Refinación del petróleo</v>
      </c>
      <c r="C99" s="94">
        <f>CO2eq!AE13</f>
        <v>0</v>
      </c>
      <c r="D99" s="94">
        <f t="shared" si="3"/>
        <v>0</v>
      </c>
      <c r="F99" s="139">
        <f t="shared" si="4"/>
        <v>0</v>
      </c>
      <c r="G99" s="140">
        <f t="shared" si="5"/>
        <v>0.99999999999999989</v>
      </c>
    </row>
    <row r="100" spans="1:7" x14ac:dyDescent="0.25">
      <c r="A100" s="142" t="str">
        <f>CO2eq!A15</f>
        <v>1.A.1.c.i.</v>
      </c>
      <c r="B100" s="142" t="str">
        <f>CO2eq!B15</f>
        <v>Manufactura de combustibles sólidos</v>
      </c>
      <c r="C100" s="94">
        <f>CO2eq!AE15</f>
        <v>0</v>
      </c>
      <c r="D100" s="94">
        <f t="shared" si="3"/>
        <v>0</v>
      </c>
      <c r="F100" s="139">
        <f t="shared" si="4"/>
        <v>0</v>
      </c>
      <c r="G100" s="140">
        <f t="shared" si="5"/>
        <v>0.99999999999999989</v>
      </c>
    </row>
    <row r="101" spans="1:7" x14ac:dyDescent="0.25">
      <c r="A101" s="142" t="str">
        <f>CO2eq!A16</f>
        <v>1.A.1.c.ii.</v>
      </c>
      <c r="B101" s="142" t="str">
        <f>CO2eq!B16</f>
        <v>Otras industrias de la energía</v>
      </c>
      <c r="C101" s="94">
        <f>CO2eq!AE16</f>
        <v>0</v>
      </c>
      <c r="D101" s="94">
        <f t="shared" si="3"/>
        <v>0</v>
      </c>
      <c r="F101" s="139">
        <f t="shared" si="4"/>
        <v>0</v>
      </c>
      <c r="G101" s="140">
        <f t="shared" si="5"/>
        <v>0.99999999999999989</v>
      </c>
    </row>
    <row r="102" spans="1:7" x14ac:dyDescent="0.25">
      <c r="A102" s="142" t="str">
        <f>CO2eq!A18</f>
        <v>1.A.2.a.</v>
      </c>
      <c r="B102" s="142" t="str">
        <f>CO2eq!B18</f>
        <v>Hierro y acero</v>
      </c>
      <c r="C102" s="94">
        <f>CO2eq!AE18</f>
        <v>0</v>
      </c>
      <c r="D102" s="94">
        <f t="shared" si="3"/>
        <v>0</v>
      </c>
      <c r="F102" s="139">
        <f t="shared" si="4"/>
        <v>0</v>
      </c>
      <c r="G102" s="140">
        <f t="shared" si="5"/>
        <v>0.99999999999999989</v>
      </c>
    </row>
    <row r="103" spans="1:7" x14ac:dyDescent="0.25">
      <c r="A103" s="142" t="str">
        <f>CO2eq!A19</f>
        <v>1.A.2.b.</v>
      </c>
      <c r="B103" s="142" t="str">
        <f>CO2eq!B19</f>
        <v>Metales no ferrosos</v>
      </c>
      <c r="C103" s="94">
        <f>CO2eq!AE19</f>
        <v>0</v>
      </c>
      <c r="D103" s="94">
        <f t="shared" si="3"/>
        <v>0</v>
      </c>
      <c r="F103" s="139">
        <f t="shared" si="4"/>
        <v>0</v>
      </c>
      <c r="G103" s="140">
        <f t="shared" si="5"/>
        <v>0.99999999999999989</v>
      </c>
    </row>
    <row r="104" spans="1:7" x14ac:dyDescent="0.25">
      <c r="A104" s="142" t="str">
        <f>CO2eq!A20</f>
        <v>1.A.2.c.</v>
      </c>
      <c r="B104" s="142" t="str">
        <f>CO2eq!B20</f>
        <v>Sustancias químicas</v>
      </c>
      <c r="C104" s="94">
        <f>CO2eq!AE20</f>
        <v>0</v>
      </c>
      <c r="D104" s="94">
        <f t="shared" si="3"/>
        <v>0</v>
      </c>
      <c r="F104" s="139">
        <f t="shared" si="4"/>
        <v>0</v>
      </c>
      <c r="G104" s="140">
        <f t="shared" si="5"/>
        <v>0.99999999999999989</v>
      </c>
    </row>
    <row r="105" spans="1:7" x14ac:dyDescent="0.25">
      <c r="A105" s="142" t="str">
        <f>CO2eq!A24</f>
        <v>1.A.2.g.</v>
      </c>
      <c r="B105" s="142" t="str">
        <f>CO2eq!B24</f>
        <v>Equipo de transporte</v>
      </c>
      <c r="C105" s="94">
        <f>CO2eq!AE24</f>
        <v>0</v>
      </c>
      <c r="D105" s="94">
        <f t="shared" si="3"/>
        <v>0</v>
      </c>
      <c r="F105" s="139">
        <f t="shared" si="4"/>
        <v>0</v>
      </c>
      <c r="G105" s="140">
        <f t="shared" si="5"/>
        <v>0.99999999999999989</v>
      </c>
    </row>
    <row r="106" spans="1:7" x14ac:dyDescent="0.25">
      <c r="A106" s="142" t="str">
        <f>CO2eq!A25</f>
        <v>1.A.2.h.</v>
      </c>
      <c r="B106" s="142" t="str">
        <f>CO2eq!B25</f>
        <v>Maquinaria</v>
      </c>
      <c r="C106" s="94">
        <f>CO2eq!AE25</f>
        <v>0</v>
      </c>
      <c r="D106" s="94">
        <f t="shared" si="3"/>
        <v>0</v>
      </c>
      <c r="F106" s="139">
        <f t="shared" si="4"/>
        <v>0</v>
      </c>
      <c r="G106" s="140">
        <f t="shared" si="5"/>
        <v>0.99999999999999989</v>
      </c>
    </row>
    <row r="107" spans="1:7" x14ac:dyDescent="0.25">
      <c r="A107" s="142" t="str">
        <f>CO2eq!A26</f>
        <v>1.A.2.i.</v>
      </c>
      <c r="B107" s="142" t="str">
        <f>CO2eq!B26</f>
        <v>Minería (con excepción de combustibles) y cantería</v>
      </c>
      <c r="C107" s="94">
        <f>CO2eq!AE26</f>
        <v>0</v>
      </c>
      <c r="D107" s="94">
        <f t="shared" si="3"/>
        <v>0</v>
      </c>
      <c r="F107" s="139">
        <f t="shared" si="4"/>
        <v>0</v>
      </c>
      <c r="G107" s="140">
        <f t="shared" si="5"/>
        <v>0.99999999999999989</v>
      </c>
    </row>
    <row r="108" spans="1:7" x14ac:dyDescent="0.25">
      <c r="A108" s="142" t="str">
        <f>CO2eq!A27</f>
        <v>1.A.2.j.</v>
      </c>
      <c r="B108" s="142" t="str">
        <f>CO2eq!B27</f>
        <v>Madera y productos de la madera</v>
      </c>
      <c r="C108" s="94">
        <f>CO2eq!AE27</f>
        <v>0</v>
      </c>
      <c r="D108" s="94">
        <f t="shared" si="3"/>
        <v>0</v>
      </c>
      <c r="F108" s="139">
        <f t="shared" si="4"/>
        <v>0</v>
      </c>
      <c r="G108" s="140">
        <f t="shared" si="5"/>
        <v>0.99999999999999989</v>
      </c>
    </row>
    <row r="109" spans="1:7" x14ac:dyDescent="0.25">
      <c r="A109" s="142" t="str">
        <f>CO2eq!A28</f>
        <v>1.A.2.k.</v>
      </c>
      <c r="B109" s="142" t="str">
        <f>CO2eq!B28</f>
        <v>Construcción</v>
      </c>
      <c r="C109" s="94">
        <f>CO2eq!AE28</f>
        <v>0</v>
      </c>
      <c r="D109" s="94">
        <f t="shared" si="3"/>
        <v>0</v>
      </c>
      <c r="F109" s="139">
        <f t="shared" si="4"/>
        <v>0</v>
      </c>
      <c r="G109" s="140">
        <f t="shared" si="5"/>
        <v>0.99999999999999989</v>
      </c>
    </row>
    <row r="110" spans="1:7" x14ac:dyDescent="0.25">
      <c r="A110" s="142" t="str">
        <f>CO2eq!A29</f>
        <v>1.A.2.l.</v>
      </c>
      <c r="B110" s="142" t="str">
        <f>CO2eq!B29</f>
        <v>Textiles y cueros</v>
      </c>
      <c r="C110" s="94">
        <f>CO2eq!AE29</f>
        <v>0</v>
      </c>
      <c r="D110" s="94">
        <f t="shared" si="3"/>
        <v>0</v>
      </c>
      <c r="F110" s="139">
        <f t="shared" si="4"/>
        <v>0</v>
      </c>
      <c r="G110" s="140">
        <f t="shared" si="5"/>
        <v>0.99999999999999989</v>
      </c>
    </row>
    <row r="111" spans="1:7" x14ac:dyDescent="0.25">
      <c r="A111" s="142" t="str">
        <f>CO2eq!A34</f>
        <v>1.A.3.a.ii.</v>
      </c>
      <c r="B111" s="142" t="str">
        <f>CO2eq!B34</f>
        <v>Aviación de cabotaje</v>
      </c>
      <c r="C111" s="94">
        <f>CO2eq!AE34</f>
        <v>0</v>
      </c>
      <c r="D111" s="94">
        <f t="shared" si="3"/>
        <v>0</v>
      </c>
      <c r="F111" s="139">
        <f t="shared" si="4"/>
        <v>0</v>
      </c>
      <c r="G111" s="140">
        <f t="shared" si="5"/>
        <v>0.99999999999999989</v>
      </c>
    </row>
    <row r="112" spans="1:7" x14ac:dyDescent="0.25">
      <c r="A112" s="142" t="str">
        <f>CO2eq!A44</f>
        <v>1.A.3.b.v.</v>
      </c>
      <c r="B112" s="142" t="str">
        <f>CO2eq!B44</f>
        <v>Emisiones por evaporación procedentes de vehículos</v>
      </c>
      <c r="C112" s="94">
        <f>CO2eq!AE44</f>
        <v>0</v>
      </c>
      <c r="D112" s="94">
        <f t="shared" si="3"/>
        <v>0</v>
      </c>
      <c r="F112" s="139">
        <f t="shared" si="4"/>
        <v>0</v>
      </c>
      <c r="G112" s="140">
        <f t="shared" si="5"/>
        <v>0.99999999999999989</v>
      </c>
    </row>
    <row r="113" spans="1:7" x14ac:dyDescent="0.25">
      <c r="A113" s="142" t="str">
        <f>CO2eq!A45</f>
        <v>1.A.3.b.vi.</v>
      </c>
      <c r="B113" s="142" t="str">
        <f>CO2eq!B45</f>
        <v>Catalizadores basados en urea</v>
      </c>
      <c r="C113" s="94">
        <f>CO2eq!AE45</f>
        <v>0</v>
      </c>
      <c r="D113" s="94">
        <f t="shared" si="3"/>
        <v>0</v>
      </c>
      <c r="F113" s="139">
        <f t="shared" si="4"/>
        <v>0</v>
      </c>
      <c r="G113" s="140">
        <f t="shared" si="5"/>
        <v>0.99999999999999989</v>
      </c>
    </row>
    <row r="114" spans="1:7" x14ac:dyDescent="0.25">
      <c r="A114" s="142" t="str">
        <f>CO2eq!A46</f>
        <v>1.A.3.c.</v>
      </c>
      <c r="B114" s="142" t="str">
        <f>CO2eq!B46</f>
        <v>Ferrocarriles</v>
      </c>
      <c r="C114" s="94">
        <f>CO2eq!AE46</f>
        <v>0</v>
      </c>
      <c r="D114" s="94">
        <f t="shared" si="3"/>
        <v>0</v>
      </c>
      <c r="F114" s="139">
        <f t="shared" si="4"/>
        <v>0</v>
      </c>
      <c r="G114" s="140">
        <f t="shared" si="5"/>
        <v>0.99999999999999989</v>
      </c>
    </row>
    <row r="115" spans="1:7" x14ac:dyDescent="0.25">
      <c r="A115" s="142" t="str">
        <f>CO2eq!A51</f>
        <v>1.A.3.e.i.</v>
      </c>
      <c r="B115" s="142" t="str">
        <f>CO2eq!B51</f>
        <v>Transporte por gasoductos</v>
      </c>
      <c r="C115" s="94">
        <f>CO2eq!AE51</f>
        <v>0</v>
      </c>
      <c r="D115" s="94">
        <f t="shared" si="3"/>
        <v>0</v>
      </c>
      <c r="F115" s="139">
        <f t="shared" si="4"/>
        <v>0</v>
      </c>
      <c r="G115" s="140">
        <f t="shared" si="5"/>
        <v>0.99999999999999989</v>
      </c>
    </row>
    <row r="116" spans="1:7" x14ac:dyDescent="0.25">
      <c r="A116" s="142" t="str">
        <f>CO2eq!A57</f>
        <v>1.A.4.c.i.</v>
      </c>
      <c r="B116" s="142" t="str">
        <f>CO2eq!B57</f>
        <v>Estacionaria</v>
      </c>
      <c r="C116" s="94">
        <f>CO2eq!AE57</f>
        <v>0</v>
      </c>
      <c r="D116" s="94">
        <f t="shared" si="3"/>
        <v>0</v>
      </c>
      <c r="F116" s="139">
        <f t="shared" si="4"/>
        <v>0</v>
      </c>
      <c r="G116" s="140">
        <f t="shared" si="5"/>
        <v>0.99999999999999989</v>
      </c>
    </row>
    <row r="117" spans="1:7" x14ac:dyDescent="0.25">
      <c r="A117" s="142" t="str">
        <f>CO2eq!A61</f>
        <v>1.A.5.a.</v>
      </c>
      <c r="B117" s="142" t="str">
        <f>CO2eq!B61</f>
        <v>Estacionaria</v>
      </c>
      <c r="C117" s="94">
        <f>CO2eq!AE61</f>
        <v>0</v>
      </c>
      <c r="D117" s="94">
        <f t="shared" si="3"/>
        <v>0</v>
      </c>
      <c r="F117" s="139">
        <f t="shared" si="4"/>
        <v>0</v>
      </c>
      <c r="G117" s="140">
        <f t="shared" si="5"/>
        <v>0.99999999999999989</v>
      </c>
    </row>
    <row r="118" spans="1:7" x14ac:dyDescent="0.25">
      <c r="A118" s="142" t="str">
        <f>CO2eq!A63</f>
        <v>1.A.5.b.i.</v>
      </c>
      <c r="B118" s="142" t="str">
        <f>CO2eq!B63</f>
        <v>Móvil (componente aviación)</v>
      </c>
      <c r="C118" s="94">
        <f>CO2eq!AE63</f>
        <v>0</v>
      </c>
      <c r="D118" s="94">
        <f t="shared" si="3"/>
        <v>0</v>
      </c>
      <c r="F118" s="139">
        <f t="shared" si="4"/>
        <v>0</v>
      </c>
      <c r="G118" s="140">
        <f t="shared" si="5"/>
        <v>0.99999999999999989</v>
      </c>
    </row>
    <row r="119" spans="1:7" x14ac:dyDescent="0.25">
      <c r="A119" s="142" t="str">
        <f>CO2eq!A64</f>
        <v>1.A.5.b.ii.</v>
      </c>
      <c r="B119" s="142" t="str">
        <f>CO2eq!B64</f>
        <v>Móvil (componente marítimo y fluvial)</v>
      </c>
      <c r="C119" s="94">
        <f>CO2eq!AE64</f>
        <v>0</v>
      </c>
      <c r="D119" s="94">
        <f t="shared" si="3"/>
        <v>0</v>
      </c>
      <c r="F119" s="139">
        <f t="shared" si="4"/>
        <v>0</v>
      </c>
      <c r="G119" s="140">
        <f t="shared" si="5"/>
        <v>0.99999999999999989</v>
      </c>
    </row>
    <row r="120" spans="1:7" x14ac:dyDescent="0.25">
      <c r="A120" s="142" t="str">
        <f>CO2eq!A65</f>
        <v>1.A.5.b.iii.</v>
      </c>
      <c r="B120" s="142" t="str">
        <f>CO2eq!B65</f>
        <v>Móvil (otro)</v>
      </c>
      <c r="C120" s="94">
        <f>CO2eq!AE65</f>
        <v>0</v>
      </c>
      <c r="D120" s="94">
        <f t="shared" si="3"/>
        <v>0</v>
      </c>
      <c r="F120" s="139">
        <f t="shared" si="4"/>
        <v>0</v>
      </c>
      <c r="G120" s="140">
        <f t="shared" si="5"/>
        <v>0.99999999999999989</v>
      </c>
    </row>
    <row r="121" spans="1:7" x14ac:dyDescent="0.25">
      <c r="A121" s="142" t="str">
        <f>CO2eq!A71</f>
        <v>1.B.1.a.i.1.</v>
      </c>
      <c r="B121" s="142" t="str">
        <f>CO2eq!B71</f>
        <v>Minería</v>
      </c>
      <c r="C121" s="94">
        <f>CO2eq!AE71</f>
        <v>0</v>
      </c>
      <c r="D121" s="94">
        <f t="shared" si="3"/>
        <v>0</v>
      </c>
      <c r="F121" s="139">
        <f t="shared" si="4"/>
        <v>0</v>
      </c>
      <c r="G121" s="140">
        <f t="shared" si="5"/>
        <v>0.99999999999999989</v>
      </c>
    </row>
    <row r="122" spans="1:7" x14ac:dyDescent="0.25">
      <c r="A122" s="142" t="str">
        <f>CO2eq!A72</f>
        <v>1.B.1.a.i.2.</v>
      </c>
      <c r="B122" s="142" t="str">
        <f>CO2eq!B72</f>
        <v>Emisiones de gas de carbono posteriores a la minería</v>
      </c>
      <c r="C122" s="94">
        <f>CO2eq!AE72</f>
        <v>0</v>
      </c>
      <c r="D122" s="94">
        <f t="shared" si="3"/>
        <v>0</v>
      </c>
      <c r="F122" s="139">
        <f t="shared" si="4"/>
        <v>0</v>
      </c>
      <c r="G122" s="140">
        <f t="shared" si="5"/>
        <v>0.99999999999999989</v>
      </c>
    </row>
    <row r="123" spans="1:7" x14ac:dyDescent="0.25">
      <c r="A123" s="142" t="str">
        <f>CO2eq!A73</f>
        <v>1.B.1.a.i.3.</v>
      </c>
      <c r="B123" s="142" t="str">
        <f>CO2eq!B73</f>
        <v>Minas subterráneas abandonadas</v>
      </c>
      <c r="C123" s="94">
        <f>CO2eq!AE73</f>
        <v>0</v>
      </c>
      <c r="D123" s="94">
        <f t="shared" si="3"/>
        <v>0</v>
      </c>
      <c r="F123" s="139">
        <f t="shared" si="4"/>
        <v>0</v>
      </c>
      <c r="G123" s="140">
        <f t="shared" si="5"/>
        <v>0.99999999999999989</v>
      </c>
    </row>
    <row r="124" spans="1:7" x14ac:dyDescent="0.25">
      <c r="A124" s="142" t="str">
        <f>CO2eq!A74</f>
        <v>1.B.1.a.i.4.</v>
      </c>
      <c r="B124" s="142" t="str">
        <f>CO2eq!B74</f>
        <v>Quema en antorcha de metano drenado o conversión de metano en CO2</v>
      </c>
      <c r="C124" s="94">
        <f>CO2eq!AE74</f>
        <v>0</v>
      </c>
      <c r="D124" s="94">
        <f t="shared" si="3"/>
        <v>0</v>
      </c>
      <c r="F124" s="139">
        <f t="shared" si="4"/>
        <v>0</v>
      </c>
      <c r="G124" s="140">
        <f t="shared" si="5"/>
        <v>0.99999999999999989</v>
      </c>
    </row>
    <row r="125" spans="1:7" x14ac:dyDescent="0.25">
      <c r="A125" s="142" t="str">
        <f>CO2eq!A76</f>
        <v>1.B.1.a.ii.1.</v>
      </c>
      <c r="B125" s="142" t="str">
        <f>CO2eq!B76</f>
        <v>Minería</v>
      </c>
      <c r="C125" s="94">
        <f>CO2eq!AE76</f>
        <v>0</v>
      </c>
      <c r="D125" s="94">
        <f t="shared" si="3"/>
        <v>0</v>
      </c>
      <c r="F125" s="139">
        <f t="shared" si="4"/>
        <v>0</v>
      </c>
      <c r="G125" s="140">
        <f t="shared" si="5"/>
        <v>0.99999999999999989</v>
      </c>
    </row>
    <row r="126" spans="1:7" x14ac:dyDescent="0.25">
      <c r="A126" s="142" t="str">
        <f>CO2eq!A77</f>
        <v>1.B.1.a.ii.2.</v>
      </c>
      <c r="B126" s="142" t="str">
        <f>CO2eq!B77</f>
        <v>Emisiones de gas de carbono posteriores a la minería</v>
      </c>
      <c r="C126" s="94">
        <f>CO2eq!AE77</f>
        <v>0</v>
      </c>
      <c r="D126" s="94">
        <f t="shared" si="3"/>
        <v>0</v>
      </c>
      <c r="F126" s="139">
        <f t="shared" si="4"/>
        <v>0</v>
      </c>
      <c r="G126" s="140">
        <f t="shared" si="5"/>
        <v>0.99999999999999989</v>
      </c>
    </row>
    <row r="127" spans="1:7" x14ac:dyDescent="0.25">
      <c r="A127" s="142" t="str">
        <f>CO2eq!A78</f>
        <v>1.B.1.b.</v>
      </c>
      <c r="B127" s="142" t="str">
        <f>CO2eq!B78</f>
        <v>Combustión espontánea y vertederos para quema de carbón</v>
      </c>
      <c r="C127" s="94">
        <f>CO2eq!AE78</f>
        <v>0</v>
      </c>
      <c r="D127" s="94">
        <f t="shared" si="3"/>
        <v>0</v>
      </c>
      <c r="F127" s="139">
        <f t="shared" si="4"/>
        <v>0</v>
      </c>
      <c r="G127" s="140">
        <f t="shared" si="5"/>
        <v>0.99999999999999989</v>
      </c>
    </row>
    <row r="128" spans="1:7" x14ac:dyDescent="0.25">
      <c r="A128" s="142" t="str">
        <f>CO2eq!A79</f>
        <v>1.B.1.c.</v>
      </c>
      <c r="B128" s="142" t="str">
        <f>CO2eq!B79</f>
        <v>Otros</v>
      </c>
      <c r="C128" s="94">
        <f>CO2eq!AE79</f>
        <v>0</v>
      </c>
      <c r="D128" s="94">
        <f t="shared" si="3"/>
        <v>0</v>
      </c>
      <c r="F128" s="139">
        <f t="shared" si="4"/>
        <v>0</v>
      </c>
      <c r="G128" s="140">
        <f t="shared" si="5"/>
        <v>0.99999999999999989</v>
      </c>
    </row>
    <row r="129" spans="1:7" x14ac:dyDescent="0.25">
      <c r="A129" s="142" t="str">
        <f>CO2eq!A82</f>
        <v>1.B.2.a.i.</v>
      </c>
      <c r="B129" s="142" t="str">
        <f>CO2eq!B82</f>
        <v>Venteo</v>
      </c>
      <c r="C129" s="94">
        <f>CO2eq!AE82</f>
        <v>0</v>
      </c>
      <c r="D129" s="94">
        <f t="shared" si="3"/>
        <v>0</v>
      </c>
      <c r="F129" s="139">
        <f t="shared" si="4"/>
        <v>0</v>
      </c>
      <c r="G129" s="140">
        <f t="shared" si="5"/>
        <v>0.99999999999999989</v>
      </c>
    </row>
    <row r="130" spans="1:7" x14ac:dyDescent="0.25">
      <c r="A130" s="142" t="str">
        <f>CO2eq!A83</f>
        <v>1.B.2.a.ii.</v>
      </c>
      <c r="B130" s="142" t="str">
        <f>CO2eq!B83</f>
        <v>Quema en antorcha</v>
      </c>
      <c r="C130" s="94">
        <f>CO2eq!AE83</f>
        <v>0</v>
      </c>
      <c r="D130" s="94">
        <f t="shared" ref="D130:D193" si="6">ABS(C130)</f>
        <v>0</v>
      </c>
      <c r="F130" s="139">
        <f t="shared" si="4"/>
        <v>0</v>
      </c>
      <c r="G130" s="140">
        <f t="shared" si="5"/>
        <v>0.99999999999999989</v>
      </c>
    </row>
    <row r="131" spans="1:7" x14ac:dyDescent="0.25">
      <c r="A131" s="142" t="str">
        <f>CO2eq!A85</f>
        <v>1.B.2.a.iii.1.</v>
      </c>
      <c r="B131" s="142" t="str">
        <f>CO2eq!B85</f>
        <v>Exploración</v>
      </c>
      <c r="C131" s="94">
        <f>CO2eq!AE85</f>
        <v>0</v>
      </c>
      <c r="D131" s="94">
        <f t="shared" si="6"/>
        <v>0</v>
      </c>
      <c r="F131" s="139">
        <f t="shared" si="4"/>
        <v>0</v>
      </c>
      <c r="G131" s="140">
        <f t="shared" si="5"/>
        <v>0.99999999999999989</v>
      </c>
    </row>
    <row r="132" spans="1:7" x14ac:dyDescent="0.25">
      <c r="A132" s="142" t="str">
        <f>CO2eq!A86</f>
        <v>1.B.2.a.iii.2.</v>
      </c>
      <c r="B132" s="142" t="str">
        <f>CO2eq!B86</f>
        <v>Producción y refinación</v>
      </c>
      <c r="C132" s="94">
        <f>CO2eq!AE86</f>
        <v>0</v>
      </c>
      <c r="D132" s="94">
        <f t="shared" si="6"/>
        <v>0</v>
      </c>
      <c r="F132" s="139">
        <f t="shared" ref="F132:F195" si="7">C132/D$1</f>
        <v>0</v>
      </c>
      <c r="G132" s="140">
        <f t="shared" si="5"/>
        <v>0.99999999999999989</v>
      </c>
    </row>
    <row r="133" spans="1:7" x14ac:dyDescent="0.25">
      <c r="A133" s="142" t="str">
        <f>CO2eq!A87</f>
        <v>1.B.2.a.iii.3.</v>
      </c>
      <c r="B133" s="142" t="str">
        <f>CO2eq!B87</f>
        <v>Transporte</v>
      </c>
      <c r="C133" s="94">
        <f>CO2eq!AE87</f>
        <v>0</v>
      </c>
      <c r="D133" s="94">
        <f t="shared" si="6"/>
        <v>0</v>
      </c>
      <c r="F133" s="139">
        <f t="shared" si="7"/>
        <v>0</v>
      </c>
      <c r="G133" s="140">
        <f t="shared" ref="G133:G196" si="8">G132+ABS(F133)</f>
        <v>0.99999999999999989</v>
      </c>
    </row>
    <row r="134" spans="1:7" x14ac:dyDescent="0.25">
      <c r="A134" s="142" t="str">
        <f>CO2eq!A88</f>
        <v>1.B.2.a.iii.4.</v>
      </c>
      <c r="B134" s="142" t="str">
        <f>CO2eq!B88</f>
        <v>Refinación</v>
      </c>
      <c r="C134" s="94">
        <f>CO2eq!AE88</f>
        <v>0</v>
      </c>
      <c r="D134" s="94">
        <f t="shared" si="6"/>
        <v>0</v>
      </c>
      <c r="F134" s="139">
        <f t="shared" si="7"/>
        <v>0</v>
      </c>
      <c r="G134" s="140">
        <f t="shared" si="8"/>
        <v>0.99999999999999989</v>
      </c>
    </row>
    <row r="135" spans="1:7" x14ac:dyDescent="0.25">
      <c r="A135" s="142" t="str">
        <f>CO2eq!A89</f>
        <v>1.B.2.a.iii.5.</v>
      </c>
      <c r="B135" s="142" t="str">
        <f>CO2eq!B89</f>
        <v>Distribución de productos de petróleo</v>
      </c>
      <c r="C135" s="94">
        <f>CO2eq!AE89</f>
        <v>0</v>
      </c>
      <c r="D135" s="94">
        <f t="shared" si="6"/>
        <v>0</v>
      </c>
      <c r="F135" s="139">
        <f t="shared" si="7"/>
        <v>0</v>
      </c>
      <c r="G135" s="140">
        <f t="shared" si="8"/>
        <v>0.99999999999999989</v>
      </c>
    </row>
    <row r="136" spans="1:7" x14ac:dyDescent="0.25">
      <c r="A136" s="142" t="str">
        <f>CO2eq!A90</f>
        <v>1.B.2.a.iii.6.</v>
      </c>
      <c r="B136" s="142" t="str">
        <f>CO2eq!B90</f>
        <v>Otros</v>
      </c>
      <c r="C136" s="94">
        <f>CO2eq!AE90</f>
        <v>0</v>
      </c>
      <c r="D136" s="94">
        <f t="shared" si="6"/>
        <v>0</v>
      </c>
      <c r="F136" s="139">
        <f t="shared" si="7"/>
        <v>0</v>
      </c>
      <c r="G136" s="140">
        <f t="shared" si="8"/>
        <v>0.99999999999999989</v>
      </c>
    </row>
    <row r="137" spans="1:7" x14ac:dyDescent="0.25">
      <c r="A137" s="142" t="str">
        <f>CO2eq!A92</f>
        <v>1.B.2.b.i.</v>
      </c>
      <c r="B137" s="142" t="str">
        <f>CO2eq!B92</f>
        <v>Venteo</v>
      </c>
      <c r="C137" s="94">
        <f>CO2eq!AE92</f>
        <v>0</v>
      </c>
      <c r="D137" s="94">
        <f t="shared" si="6"/>
        <v>0</v>
      </c>
      <c r="F137" s="139">
        <f t="shared" si="7"/>
        <v>0</v>
      </c>
      <c r="G137" s="140">
        <f t="shared" si="8"/>
        <v>0.99999999999999989</v>
      </c>
    </row>
    <row r="138" spans="1:7" x14ac:dyDescent="0.25">
      <c r="A138" s="142" t="str">
        <f>CO2eq!A93</f>
        <v>1.B.2.b.ii.</v>
      </c>
      <c r="B138" s="142" t="str">
        <f>CO2eq!B93</f>
        <v>Quema en antorcha</v>
      </c>
      <c r="C138" s="94">
        <f>CO2eq!AE93</f>
        <v>0</v>
      </c>
      <c r="D138" s="94">
        <f t="shared" si="6"/>
        <v>0</v>
      </c>
      <c r="F138" s="139">
        <f t="shared" si="7"/>
        <v>0</v>
      </c>
      <c r="G138" s="140">
        <f t="shared" si="8"/>
        <v>0.99999999999999989</v>
      </c>
    </row>
    <row r="139" spans="1:7" x14ac:dyDescent="0.25">
      <c r="A139" s="142" t="str">
        <f>CO2eq!A95</f>
        <v>1.B.2.b.iii.1.</v>
      </c>
      <c r="B139" s="142" t="str">
        <f>CO2eq!B95</f>
        <v>Exploración</v>
      </c>
      <c r="C139" s="94">
        <f>CO2eq!AE95</f>
        <v>0</v>
      </c>
      <c r="D139" s="94">
        <f t="shared" si="6"/>
        <v>0</v>
      </c>
      <c r="F139" s="139">
        <f t="shared" si="7"/>
        <v>0</v>
      </c>
      <c r="G139" s="140">
        <f t="shared" si="8"/>
        <v>0.99999999999999989</v>
      </c>
    </row>
    <row r="140" spans="1:7" x14ac:dyDescent="0.25">
      <c r="A140" s="142" t="str">
        <f>CO2eq!A96</f>
        <v>1.B.2.b.iii.2.</v>
      </c>
      <c r="B140" s="142" t="str">
        <f>CO2eq!B96</f>
        <v>Producción y refinación</v>
      </c>
      <c r="C140" s="94">
        <f>CO2eq!AE96</f>
        <v>0</v>
      </c>
      <c r="D140" s="94">
        <f t="shared" si="6"/>
        <v>0</v>
      </c>
      <c r="F140" s="139">
        <f t="shared" si="7"/>
        <v>0</v>
      </c>
      <c r="G140" s="140">
        <f t="shared" si="8"/>
        <v>0.99999999999999989</v>
      </c>
    </row>
    <row r="141" spans="1:7" x14ac:dyDescent="0.25">
      <c r="A141" s="142" t="str">
        <f>CO2eq!A97</f>
        <v>1.B.2.b.iii.3.</v>
      </c>
      <c r="B141" s="142" t="str">
        <f>CO2eq!B97</f>
        <v>Procesamiento</v>
      </c>
      <c r="C141" s="94">
        <f>CO2eq!AE97</f>
        <v>0</v>
      </c>
      <c r="D141" s="94">
        <f t="shared" si="6"/>
        <v>0</v>
      </c>
      <c r="F141" s="139">
        <f t="shared" si="7"/>
        <v>0</v>
      </c>
      <c r="G141" s="140">
        <f t="shared" si="8"/>
        <v>0.99999999999999989</v>
      </c>
    </row>
    <row r="142" spans="1:7" x14ac:dyDescent="0.25">
      <c r="A142" s="142" t="str">
        <f>CO2eq!A98</f>
        <v>1.B.2.b.iii.4.</v>
      </c>
      <c r="B142" s="142" t="str">
        <f>CO2eq!B98</f>
        <v>Transmisión y almacenamiento</v>
      </c>
      <c r="C142" s="94">
        <f>CO2eq!AE98</f>
        <v>0</v>
      </c>
      <c r="D142" s="94">
        <f t="shared" si="6"/>
        <v>0</v>
      </c>
      <c r="F142" s="139">
        <f t="shared" si="7"/>
        <v>0</v>
      </c>
      <c r="G142" s="140">
        <f t="shared" si="8"/>
        <v>0.99999999999999989</v>
      </c>
    </row>
    <row r="143" spans="1:7" x14ac:dyDescent="0.25">
      <c r="A143" s="142" t="str">
        <f>CO2eq!A99</f>
        <v>1.B.2.b.iii.5.</v>
      </c>
      <c r="B143" s="142" t="str">
        <f>CO2eq!B99</f>
        <v>Distribución</v>
      </c>
      <c r="C143" s="94">
        <f>CO2eq!AE99</f>
        <v>0</v>
      </c>
      <c r="D143" s="94">
        <f t="shared" si="6"/>
        <v>0</v>
      </c>
      <c r="F143" s="139">
        <f t="shared" si="7"/>
        <v>0</v>
      </c>
      <c r="G143" s="140">
        <f t="shared" si="8"/>
        <v>0.99999999999999989</v>
      </c>
    </row>
    <row r="144" spans="1:7" x14ac:dyDescent="0.25">
      <c r="A144" s="142" t="str">
        <f>CO2eq!A100</f>
        <v>1.B.2.b.iii.6.</v>
      </c>
      <c r="B144" s="142" t="str">
        <f>CO2eq!B100</f>
        <v>Otros</v>
      </c>
      <c r="C144" s="94">
        <f>CO2eq!AE100</f>
        <v>0</v>
      </c>
      <c r="D144" s="94">
        <f t="shared" si="6"/>
        <v>0</v>
      </c>
      <c r="F144" s="139">
        <f t="shared" si="7"/>
        <v>0</v>
      </c>
      <c r="G144" s="140">
        <f t="shared" si="8"/>
        <v>0.99999999999999989</v>
      </c>
    </row>
    <row r="145" spans="1:7" x14ac:dyDescent="0.25">
      <c r="A145" s="142" t="str">
        <f>CO2eq!A101</f>
        <v>1.B.3.</v>
      </c>
      <c r="B145" s="142" t="str">
        <f>CO2eq!B101</f>
        <v>Otras emisiones provenientes de la producción de energía</v>
      </c>
      <c r="C145" s="94">
        <f>CO2eq!AE101</f>
        <v>0</v>
      </c>
      <c r="D145" s="94">
        <f t="shared" si="6"/>
        <v>0</v>
      </c>
      <c r="F145" s="139">
        <f t="shared" si="7"/>
        <v>0</v>
      </c>
      <c r="G145" s="140">
        <f t="shared" si="8"/>
        <v>0.99999999999999989</v>
      </c>
    </row>
    <row r="146" spans="1:7" x14ac:dyDescent="0.25">
      <c r="A146" s="142" t="str">
        <f>CO2eq!A104</f>
        <v>1.C.1.a.</v>
      </c>
      <c r="B146" s="142" t="str">
        <f>CO2eq!B104</f>
        <v>Gasoductos</v>
      </c>
      <c r="C146" s="94">
        <f>CO2eq!AE104</f>
        <v>0</v>
      </c>
      <c r="D146" s="94">
        <f t="shared" si="6"/>
        <v>0</v>
      </c>
      <c r="F146" s="139">
        <f t="shared" si="7"/>
        <v>0</v>
      </c>
      <c r="G146" s="140">
        <f t="shared" si="8"/>
        <v>0.99999999999999989</v>
      </c>
    </row>
    <row r="147" spans="1:7" x14ac:dyDescent="0.25">
      <c r="A147" s="142" t="str">
        <f>CO2eq!A105</f>
        <v>1.C.1.b.</v>
      </c>
      <c r="B147" s="142" t="str">
        <f>CO2eq!B105</f>
        <v>Embarcaciones</v>
      </c>
      <c r="C147" s="94">
        <f>CO2eq!AE105</f>
        <v>0</v>
      </c>
      <c r="D147" s="94">
        <f t="shared" si="6"/>
        <v>0</v>
      </c>
      <c r="F147" s="139">
        <f t="shared" si="7"/>
        <v>0</v>
      </c>
      <c r="G147" s="140">
        <f t="shared" si="8"/>
        <v>0.99999999999999989</v>
      </c>
    </row>
    <row r="148" spans="1:7" x14ac:dyDescent="0.25">
      <c r="A148" s="142" t="str">
        <f>CO2eq!A106</f>
        <v>1.C.1.c.</v>
      </c>
      <c r="B148" s="142" t="str">
        <f>CO2eq!B106</f>
        <v>Otros (sírvase especificar)</v>
      </c>
      <c r="C148" s="94">
        <f>CO2eq!AE106</f>
        <v>0</v>
      </c>
      <c r="D148" s="94">
        <f t="shared" si="6"/>
        <v>0</v>
      </c>
      <c r="F148" s="139">
        <f t="shared" si="7"/>
        <v>0</v>
      </c>
      <c r="G148" s="140">
        <f t="shared" si="8"/>
        <v>0.99999999999999989</v>
      </c>
    </row>
    <row r="149" spans="1:7" x14ac:dyDescent="0.25">
      <c r="A149" s="142" t="str">
        <f>CO2eq!A108</f>
        <v>1.C.2.a.</v>
      </c>
      <c r="B149" s="142" t="str">
        <f>CO2eq!B108</f>
        <v>Inyección</v>
      </c>
      <c r="C149" s="94">
        <f>CO2eq!AE108</f>
        <v>0</v>
      </c>
      <c r="D149" s="94">
        <f t="shared" si="6"/>
        <v>0</v>
      </c>
      <c r="F149" s="139">
        <f t="shared" si="7"/>
        <v>0</v>
      </c>
      <c r="G149" s="140">
        <f t="shared" si="8"/>
        <v>0.99999999999999989</v>
      </c>
    </row>
    <row r="150" spans="1:7" x14ac:dyDescent="0.25">
      <c r="A150" s="142" t="str">
        <f>CO2eq!A109</f>
        <v>1.C.2.b.</v>
      </c>
      <c r="B150" s="142" t="str">
        <f>CO2eq!B109</f>
        <v>Almacenamiento</v>
      </c>
      <c r="C150" s="94">
        <f>CO2eq!AE109</f>
        <v>0</v>
      </c>
      <c r="D150" s="94">
        <f t="shared" si="6"/>
        <v>0</v>
      </c>
      <c r="F150" s="139">
        <f t="shared" si="7"/>
        <v>0</v>
      </c>
      <c r="G150" s="140">
        <f t="shared" si="8"/>
        <v>0.99999999999999989</v>
      </c>
    </row>
    <row r="151" spans="1:7" x14ac:dyDescent="0.25">
      <c r="A151" s="142" t="str">
        <f>CO2eq!A110</f>
        <v>1.C.3.</v>
      </c>
      <c r="B151" s="142" t="str">
        <f>CO2eq!B110</f>
        <v>Otros</v>
      </c>
      <c r="C151" s="94">
        <f>CO2eq!AE110</f>
        <v>0</v>
      </c>
      <c r="D151" s="94">
        <f t="shared" si="6"/>
        <v>0</v>
      </c>
      <c r="F151" s="139">
        <f t="shared" si="7"/>
        <v>0</v>
      </c>
      <c r="G151" s="140">
        <f t="shared" si="8"/>
        <v>0.99999999999999989</v>
      </c>
    </row>
    <row r="152" spans="1:7" x14ac:dyDescent="0.25">
      <c r="A152" s="142" t="str">
        <f>CO2eq!A114</f>
        <v>2.A.2.</v>
      </c>
      <c r="B152" s="142" t="str">
        <f>CO2eq!B114</f>
        <v>Producción de cal</v>
      </c>
      <c r="C152" s="94">
        <f>CO2eq!AE114</f>
        <v>0</v>
      </c>
      <c r="D152" s="94">
        <f t="shared" si="6"/>
        <v>0</v>
      </c>
      <c r="F152" s="139">
        <f t="shared" si="7"/>
        <v>0</v>
      </c>
      <c r="G152" s="140">
        <f t="shared" si="8"/>
        <v>0.99999999999999989</v>
      </c>
    </row>
    <row r="153" spans="1:7" x14ac:dyDescent="0.25">
      <c r="A153" s="142" t="str">
        <f>CO2eq!A115</f>
        <v>2.A.3.</v>
      </c>
      <c r="B153" s="142" t="str">
        <f>CO2eq!B115</f>
        <v>Producción de vidrio</v>
      </c>
      <c r="C153" s="94">
        <f>CO2eq!AE115</f>
        <v>0</v>
      </c>
      <c r="D153" s="94">
        <f t="shared" si="6"/>
        <v>0</v>
      </c>
      <c r="F153" s="139">
        <f t="shared" si="7"/>
        <v>0</v>
      </c>
      <c r="G153" s="140">
        <f t="shared" si="8"/>
        <v>0.99999999999999989</v>
      </c>
    </row>
    <row r="154" spans="1:7" x14ac:dyDescent="0.25">
      <c r="A154" s="143" t="str">
        <f>CO2eq!A116</f>
        <v>2.A.4.</v>
      </c>
      <c r="B154" s="143" t="str">
        <f>CO2eq!B116</f>
        <v>Otros uso de carbonatos en los procesos</v>
      </c>
      <c r="C154" s="33">
        <f>CO2eq!AE116</f>
        <v>0</v>
      </c>
      <c r="D154" s="94">
        <f t="shared" si="6"/>
        <v>0</v>
      </c>
      <c r="F154" s="139">
        <f t="shared" si="7"/>
        <v>0</v>
      </c>
      <c r="G154" s="140">
        <f t="shared" si="8"/>
        <v>0.99999999999999989</v>
      </c>
    </row>
    <row r="155" spans="1:7" x14ac:dyDescent="0.25">
      <c r="A155" s="142" t="str">
        <f>CO2eq!A123</f>
        <v>2.B.1.</v>
      </c>
      <c r="B155" s="142" t="str">
        <f>CO2eq!B123</f>
        <v>Producción de amoníaco</v>
      </c>
      <c r="C155" s="94">
        <f>CO2eq!AE123</f>
        <v>0</v>
      </c>
      <c r="D155" s="94">
        <f t="shared" si="6"/>
        <v>0</v>
      </c>
      <c r="F155" s="139">
        <f t="shared" si="7"/>
        <v>0</v>
      </c>
      <c r="G155" s="140">
        <f t="shared" si="8"/>
        <v>0.99999999999999989</v>
      </c>
    </row>
    <row r="156" spans="1:7" x14ac:dyDescent="0.25">
      <c r="A156" s="142" t="str">
        <f>CO2eq!A124</f>
        <v>2.B.2.</v>
      </c>
      <c r="B156" s="142" t="str">
        <f>CO2eq!B124</f>
        <v>Producción de ácido nítrico</v>
      </c>
      <c r="C156" s="94">
        <f>CO2eq!AE124</f>
        <v>0</v>
      </c>
      <c r="D156" s="94">
        <f t="shared" si="6"/>
        <v>0</v>
      </c>
      <c r="F156" s="139">
        <f t="shared" si="7"/>
        <v>0</v>
      </c>
      <c r="G156" s="140">
        <f t="shared" si="8"/>
        <v>0.99999999999999989</v>
      </c>
    </row>
    <row r="157" spans="1:7" x14ac:dyDescent="0.25">
      <c r="A157" s="142" t="str">
        <f>CO2eq!A125</f>
        <v>2.B.3.</v>
      </c>
      <c r="B157" s="142" t="str">
        <f>CO2eq!B125</f>
        <v>Producción de ácido adípico</v>
      </c>
      <c r="C157" s="94">
        <f>CO2eq!AE125</f>
        <v>0</v>
      </c>
      <c r="D157" s="94">
        <f t="shared" si="6"/>
        <v>0</v>
      </c>
      <c r="F157" s="139">
        <f t="shared" si="7"/>
        <v>0</v>
      </c>
      <c r="G157" s="140">
        <f t="shared" si="8"/>
        <v>0.99999999999999989</v>
      </c>
    </row>
    <row r="158" spans="1:7" x14ac:dyDescent="0.25">
      <c r="A158" s="142" t="str">
        <f>CO2eq!A126</f>
        <v>2.B.4.</v>
      </c>
      <c r="B158" s="142" t="str">
        <f>CO2eq!B126</f>
        <v>Producción de caprolactama, glioxil y ácido glioxílico</v>
      </c>
      <c r="C158" s="94">
        <f>CO2eq!AE126</f>
        <v>0</v>
      </c>
      <c r="D158" s="94">
        <f t="shared" si="6"/>
        <v>0</v>
      </c>
      <c r="F158" s="139">
        <f t="shared" si="7"/>
        <v>0</v>
      </c>
      <c r="G158" s="140">
        <f t="shared" si="8"/>
        <v>0.99999999999999989</v>
      </c>
    </row>
    <row r="159" spans="1:7" x14ac:dyDescent="0.25">
      <c r="A159" s="142" t="str">
        <f>CO2eq!A127</f>
        <v>2.B.5.</v>
      </c>
      <c r="B159" s="142" t="str">
        <f>CO2eq!B127</f>
        <v>Producción de carburo</v>
      </c>
      <c r="C159" s="94">
        <f>CO2eq!AE127</f>
        <v>0</v>
      </c>
      <c r="D159" s="94">
        <f t="shared" si="6"/>
        <v>0</v>
      </c>
      <c r="F159" s="139">
        <f t="shared" si="7"/>
        <v>0</v>
      </c>
      <c r="G159" s="140">
        <f t="shared" si="8"/>
        <v>0.99999999999999989</v>
      </c>
    </row>
    <row r="160" spans="1:7" x14ac:dyDescent="0.25">
      <c r="A160" s="142" t="str">
        <f>CO2eq!A128</f>
        <v>2.B.6.</v>
      </c>
      <c r="B160" s="142" t="str">
        <f>CO2eq!B128</f>
        <v>Producción de dióxido de titanio</v>
      </c>
      <c r="C160" s="94">
        <f>CO2eq!AE128</f>
        <v>0</v>
      </c>
      <c r="D160" s="94">
        <f t="shared" si="6"/>
        <v>0</v>
      </c>
      <c r="F160" s="139">
        <f t="shared" si="7"/>
        <v>0</v>
      </c>
      <c r="G160" s="140">
        <f t="shared" si="8"/>
        <v>0.99999999999999989</v>
      </c>
    </row>
    <row r="161" spans="1:7" x14ac:dyDescent="0.25">
      <c r="A161" s="142" t="str">
        <f>CO2eq!A129</f>
        <v>2.B.7.</v>
      </c>
      <c r="B161" s="142" t="str">
        <f>CO2eq!B129</f>
        <v>Producción de ceniza de sosa</v>
      </c>
      <c r="C161" s="94">
        <f>CO2eq!AE129</f>
        <v>0</v>
      </c>
      <c r="D161" s="94">
        <f t="shared" si="6"/>
        <v>0</v>
      </c>
      <c r="F161" s="139">
        <f t="shared" si="7"/>
        <v>0</v>
      </c>
      <c r="G161" s="140">
        <f t="shared" si="8"/>
        <v>0.99999999999999989</v>
      </c>
    </row>
    <row r="162" spans="1:7" x14ac:dyDescent="0.25">
      <c r="A162" s="142" t="str">
        <f>CO2eq!A131</f>
        <v>2.B.8.a.</v>
      </c>
      <c r="B162" s="142" t="str">
        <f>CO2eq!B131</f>
        <v>Metanol</v>
      </c>
      <c r="C162" s="94">
        <f>CO2eq!AE131</f>
        <v>0</v>
      </c>
      <c r="D162" s="94">
        <f t="shared" si="6"/>
        <v>0</v>
      </c>
      <c r="F162" s="139">
        <f t="shared" si="7"/>
        <v>0</v>
      </c>
      <c r="G162" s="140">
        <f t="shared" si="8"/>
        <v>0.99999999999999989</v>
      </c>
    </row>
    <row r="163" spans="1:7" x14ac:dyDescent="0.25">
      <c r="A163" s="142" t="str">
        <f>CO2eq!A132</f>
        <v>2.B.8.b.</v>
      </c>
      <c r="B163" s="142" t="str">
        <f>CO2eq!B132</f>
        <v>Etileno</v>
      </c>
      <c r="C163" s="94">
        <f>CO2eq!AE132</f>
        <v>0</v>
      </c>
      <c r="D163" s="94">
        <f t="shared" si="6"/>
        <v>0</v>
      </c>
      <c r="F163" s="139">
        <f t="shared" si="7"/>
        <v>0</v>
      </c>
      <c r="G163" s="140">
        <f t="shared" si="8"/>
        <v>0.99999999999999989</v>
      </c>
    </row>
    <row r="164" spans="1:7" x14ac:dyDescent="0.25">
      <c r="A164" s="142" t="str">
        <f>CO2eq!A133</f>
        <v>2.B.8.c.</v>
      </c>
      <c r="B164" s="142" t="str">
        <f>CO2eq!B133</f>
        <v>Dicloruro de etileno y monómero cloruro de vinilo</v>
      </c>
      <c r="C164" s="94">
        <f>CO2eq!AE133</f>
        <v>0</v>
      </c>
      <c r="D164" s="94">
        <f t="shared" si="6"/>
        <v>0</v>
      </c>
      <c r="F164" s="139">
        <f t="shared" si="7"/>
        <v>0</v>
      </c>
      <c r="G164" s="140">
        <f t="shared" si="8"/>
        <v>0.99999999999999989</v>
      </c>
    </row>
    <row r="165" spans="1:7" x14ac:dyDescent="0.25">
      <c r="A165" s="142" t="str">
        <f>CO2eq!A134</f>
        <v>2.B.8.d.</v>
      </c>
      <c r="B165" s="142" t="str">
        <f>CO2eq!B134</f>
        <v>Óxido de etileno</v>
      </c>
      <c r="C165" s="94">
        <f>CO2eq!AE134</f>
        <v>0</v>
      </c>
      <c r="D165" s="94">
        <f t="shared" si="6"/>
        <v>0</v>
      </c>
      <c r="F165" s="139">
        <f t="shared" si="7"/>
        <v>0</v>
      </c>
      <c r="G165" s="140">
        <f t="shared" si="8"/>
        <v>0.99999999999999989</v>
      </c>
    </row>
    <row r="166" spans="1:7" x14ac:dyDescent="0.25">
      <c r="A166" s="142" t="str">
        <f>CO2eq!A135</f>
        <v>2.B.8.e.</v>
      </c>
      <c r="B166" s="142" t="str">
        <f>CO2eq!B135</f>
        <v>Acrilonitrilo</v>
      </c>
      <c r="C166" s="94">
        <f>CO2eq!AE135</f>
        <v>0</v>
      </c>
      <c r="D166" s="94">
        <f t="shared" si="6"/>
        <v>0</v>
      </c>
      <c r="F166" s="139">
        <f t="shared" si="7"/>
        <v>0</v>
      </c>
      <c r="G166" s="140">
        <f t="shared" si="8"/>
        <v>0.99999999999999989</v>
      </c>
    </row>
    <row r="167" spans="1:7" x14ac:dyDescent="0.25">
      <c r="A167" s="142" t="str">
        <f>CO2eq!A136</f>
        <v>2.B.8.f.</v>
      </c>
      <c r="B167" s="142" t="str">
        <f>CO2eq!B136</f>
        <v>Negro de humo</v>
      </c>
      <c r="C167" s="94">
        <f>CO2eq!AE136</f>
        <v>0</v>
      </c>
      <c r="D167" s="94">
        <f t="shared" si="6"/>
        <v>0</v>
      </c>
      <c r="F167" s="139">
        <f t="shared" si="7"/>
        <v>0</v>
      </c>
      <c r="G167" s="140">
        <f t="shared" si="8"/>
        <v>0.99999999999999989</v>
      </c>
    </row>
    <row r="168" spans="1:7" x14ac:dyDescent="0.25">
      <c r="A168" s="142" t="str">
        <f>CO2eq!A138</f>
        <v>2.B.9.a.</v>
      </c>
      <c r="B168" s="142" t="str">
        <f>CO2eq!B138</f>
        <v>Emisiones de productos derivados</v>
      </c>
      <c r="C168" s="94">
        <f>CO2eq!AE138</f>
        <v>0</v>
      </c>
      <c r="D168" s="94">
        <f t="shared" si="6"/>
        <v>0</v>
      </c>
      <c r="F168" s="139">
        <f t="shared" si="7"/>
        <v>0</v>
      </c>
      <c r="G168" s="140">
        <f t="shared" si="8"/>
        <v>0.99999999999999989</v>
      </c>
    </row>
    <row r="169" spans="1:7" x14ac:dyDescent="0.25">
      <c r="A169" s="142" t="str">
        <f>CO2eq!A139</f>
        <v>2.B.9.b.</v>
      </c>
      <c r="B169" s="142" t="str">
        <f>CO2eq!B139</f>
        <v>Emisiones fugitivas</v>
      </c>
      <c r="C169" s="94">
        <f>CO2eq!AE139</f>
        <v>0</v>
      </c>
      <c r="D169" s="94">
        <f t="shared" si="6"/>
        <v>0</v>
      </c>
      <c r="F169" s="139">
        <f t="shared" si="7"/>
        <v>0</v>
      </c>
      <c r="G169" s="140">
        <f t="shared" si="8"/>
        <v>0.99999999999999989</v>
      </c>
    </row>
    <row r="170" spans="1:7" x14ac:dyDescent="0.25">
      <c r="A170" s="142" t="str">
        <f>CO2eq!A140</f>
        <v>2.B.10.</v>
      </c>
      <c r="B170" s="142" t="str">
        <f>CO2eq!B140</f>
        <v>Otros (especificar)</v>
      </c>
      <c r="C170" s="94">
        <f>CO2eq!AE140</f>
        <v>0</v>
      </c>
      <c r="D170" s="94">
        <f t="shared" si="6"/>
        <v>0</v>
      </c>
      <c r="F170" s="139">
        <f t="shared" si="7"/>
        <v>0</v>
      </c>
      <c r="G170" s="140">
        <f t="shared" si="8"/>
        <v>0.99999999999999989</v>
      </c>
    </row>
    <row r="171" spans="1:7" x14ac:dyDescent="0.25">
      <c r="A171" s="142" t="str">
        <f>CO2eq!A142</f>
        <v>2.C.1.</v>
      </c>
      <c r="B171" s="142" t="str">
        <f>CO2eq!B142</f>
        <v>Producción de hierro y acero</v>
      </c>
      <c r="C171" s="94">
        <f>CO2eq!AE142</f>
        <v>0</v>
      </c>
      <c r="D171" s="94">
        <f t="shared" si="6"/>
        <v>0</v>
      </c>
      <c r="F171" s="139">
        <f t="shared" si="7"/>
        <v>0</v>
      </c>
      <c r="G171" s="140">
        <f t="shared" si="8"/>
        <v>0.99999999999999989</v>
      </c>
    </row>
    <row r="172" spans="1:7" x14ac:dyDescent="0.25">
      <c r="A172" s="142" t="str">
        <f>CO2eq!A143</f>
        <v>2.C.2.</v>
      </c>
      <c r="B172" s="142" t="str">
        <f>CO2eq!B143</f>
        <v>Producción de ferroaleaciones</v>
      </c>
      <c r="C172" s="94">
        <f>CO2eq!AE143</f>
        <v>0</v>
      </c>
      <c r="D172" s="94">
        <f t="shared" si="6"/>
        <v>0</v>
      </c>
      <c r="F172" s="139">
        <f t="shared" si="7"/>
        <v>0</v>
      </c>
      <c r="G172" s="140">
        <f t="shared" si="8"/>
        <v>0.99999999999999989</v>
      </c>
    </row>
    <row r="173" spans="1:7" x14ac:dyDescent="0.25">
      <c r="A173" s="142" t="str">
        <f>CO2eq!A144</f>
        <v>2.C.3.</v>
      </c>
      <c r="B173" s="142" t="str">
        <f>CO2eq!B144</f>
        <v>Producción de aluminio</v>
      </c>
      <c r="C173" s="94">
        <f>CO2eq!AE144</f>
        <v>0</v>
      </c>
      <c r="D173" s="94">
        <f t="shared" si="6"/>
        <v>0</v>
      </c>
      <c r="F173" s="139">
        <f t="shared" si="7"/>
        <v>0</v>
      </c>
      <c r="G173" s="140">
        <f t="shared" si="8"/>
        <v>0.99999999999999989</v>
      </c>
    </row>
    <row r="174" spans="1:7" x14ac:dyDescent="0.25">
      <c r="A174" s="142" t="str">
        <f>CO2eq!A145</f>
        <v>2.C.4.</v>
      </c>
      <c r="B174" s="142" t="str">
        <f>CO2eq!B145</f>
        <v>Producción de magnesio</v>
      </c>
      <c r="C174" s="94">
        <f>CO2eq!AE145</f>
        <v>0</v>
      </c>
      <c r="D174" s="94">
        <f t="shared" si="6"/>
        <v>0</v>
      </c>
      <c r="F174" s="139">
        <f t="shared" si="7"/>
        <v>0</v>
      </c>
      <c r="G174" s="140">
        <f t="shared" si="8"/>
        <v>0.99999999999999989</v>
      </c>
    </row>
    <row r="175" spans="1:7" x14ac:dyDescent="0.25">
      <c r="A175" s="142" t="str">
        <f>CO2eq!A146</f>
        <v>2.C.5.</v>
      </c>
      <c r="B175" s="142" t="str">
        <f>CO2eq!B146</f>
        <v>Producción de plomo</v>
      </c>
      <c r="C175" s="94">
        <f>CO2eq!AE146</f>
        <v>0</v>
      </c>
      <c r="D175" s="94">
        <f t="shared" si="6"/>
        <v>0</v>
      </c>
      <c r="F175" s="139">
        <f t="shared" si="7"/>
        <v>0</v>
      </c>
      <c r="G175" s="140">
        <f t="shared" si="8"/>
        <v>0.99999999999999989</v>
      </c>
    </row>
    <row r="176" spans="1:7" x14ac:dyDescent="0.25">
      <c r="A176" s="142" t="str">
        <f>CO2eq!A147</f>
        <v>2.C.6.</v>
      </c>
      <c r="B176" s="142" t="str">
        <f>CO2eq!B147</f>
        <v>Producción de cinc</v>
      </c>
      <c r="C176" s="94">
        <f>CO2eq!AE147</f>
        <v>0</v>
      </c>
      <c r="D176" s="94">
        <f t="shared" si="6"/>
        <v>0</v>
      </c>
      <c r="F176" s="139">
        <f t="shared" si="7"/>
        <v>0</v>
      </c>
      <c r="G176" s="140">
        <f t="shared" si="8"/>
        <v>0.99999999999999989</v>
      </c>
    </row>
    <row r="177" spans="1:7" x14ac:dyDescent="0.25">
      <c r="A177" s="142" t="str">
        <f>CO2eq!A148</f>
        <v>2.C.7.</v>
      </c>
      <c r="B177" s="142" t="str">
        <f>CO2eq!B148</f>
        <v>Otros (especificar)</v>
      </c>
      <c r="C177" s="94">
        <f>CO2eq!AE148</f>
        <v>0</v>
      </c>
      <c r="D177" s="94">
        <f t="shared" si="6"/>
        <v>0</v>
      </c>
      <c r="F177" s="139">
        <f t="shared" si="7"/>
        <v>0</v>
      </c>
      <c r="G177" s="140">
        <f t="shared" si="8"/>
        <v>0.99999999999999989</v>
      </c>
    </row>
    <row r="178" spans="1:7" x14ac:dyDescent="0.25">
      <c r="A178" s="142" t="str">
        <f>CO2eq!A152</f>
        <v>2.D.3.</v>
      </c>
      <c r="B178" s="142" t="str">
        <f>CO2eq!B152</f>
        <v>Uso de solventes</v>
      </c>
      <c r="C178" s="94">
        <f>CO2eq!AE152</f>
        <v>0</v>
      </c>
      <c r="D178" s="94">
        <f t="shared" si="6"/>
        <v>0</v>
      </c>
      <c r="F178" s="139">
        <f t="shared" si="7"/>
        <v>0</v>
      </c>
      <c r="G178" s="140">
        <f t="shared" si="8"/>
        <v>0.99999999999999989</v>
      </c>
    </row>
    <row r="179" spans="1:7" x14ac:dyDescent="0.25">
      <c r="A179" s="142" t="str">
        <f>CO2eq!A153</f>
        <v>2.D.4.</v>
      </c>
      <c r="B179" s="142" t="str">
        <f>CO2eq!B153</f>
        <v>Otros (especificar)</v>
      </c>
      <c r="C179" s="94">
        <f>CO2eq!AE153</f>
        <v>0</v>
      </c>
      <c r="D179" s="94">
        <f t="shared" si="6"/>
        <v>0</v>
      </c>
      <c r="F179" s="139">
        <f t="shared" si="7"/>
        <v>0</v>
      </c>
      <c r="G179" s="140">
        <f t="shared" si="8"/>
        <v>0.99999999999999989</v>
      </c>
    </row>
    <row r="180" spans="1:7" x14ac:dyDescent="0.25">
      <c r="A180" s="142" t="str">
        <f>CO2eq!A155</f>
        <v>2.E.1.</v>
      </c>
      <c r="B180" s="142" t="str">
        <f>CO2eq!B155</f>
        <v>Circuitos integrados o semiconductores</v>
      </c>
      <c r="C180" s="94">
        <f>CO2eq!AE155</f>
        <v>0</v>
      </c>
      <c r="D180" s="94">
        <f t="shared" si="6"/>
        <v>0</v>
      </c>
      <c r="F180" s="139">
        <f t="shared" si="7"/>
        <v>0</v>
      </c>
      <c r="G180" s="140">
        <f t="shared" si="8"/>
        <v>0.99999999999999989</v>
      </c>
    </row>
    <row r="181" spans="1:7" x14ac:dyDescent="0.25">
      <c r="A181" s="142" t="str">
        <f>CO2eq!A156</f>
        <v>2.E.2.</v>
      </c>
      <c r="B181" s="142" t="str">
        <f>CO2eq!B156</f>
        <v>Pantalla plana tipo TFT</v>
      </c>
      <c r="C181" s="94">
        <f>CO2eq!AE156</f>
        <v>0</v>
      </c>
      <c r="D181" s="94">
        <f t="shared" si="6"/>
        <v>0</v>
      </c>
      <c r="F181" s="139">
        <f t="shared" si="7"/>
        <v>0</v>
      </c>
      <c r="G181" s="140">
        <f t="shared" si="8"/>
        <v>0.99999999999999989</v>
      </c>
    </row>
    <row r="182" spans="1:7" x14ac:dyDescent="0.25">
      <c r="A182" s="142" t="str">
        <f>CO2eq!A157</f>
        <v>2.E.3.</v>
      </c>
      <c r="B182" s="142" t="str">
        <f>CO2eq!B157</f>
        <v>Células fotovoltaicas</v>
      </c>
      <c r="C182" s="94">
        <f>CO2eq!AE157</f>
        <v>0</v>
      </c>
      <c r="D182" s="94">
        <f t="shared" si="6"/>
        <v>0</v>
      </c>
      <c r="F182" s="139">
        <f t="shared" si="7"/>
        <v>0</v>
      </c>
      <c r="G182" s="140">
        <f t="shared" si="8"/>
        <v>0.99999999999999989</v>
      </c>
    </row>
    <row r="183" spans="1:7" x14ac:dyDescent="0.25">
      <c r="A183" s="142" t="str">
        <f>CO2eq!A158</f>
        <v>2.E.4.</v>
      </c>
      <c r="B183" s="142" t="str">
        <f>CO2eq!B158</f>
        <v>Fluidos de transferencia térmica</v>
      </c>
      <c r="C183" s="94">
        <f>CO2eq!AE158</f>
        <v>0</v>
      </c>
      <c r="D183" s="94">
        <f t="shared" si="6"/>
        <v>0</v>
      </c>
      <c r="F183" s="139">
        <f t="shared" si="7"/>
        <v>0</v>
      </c>
      <c r="G183" s="140">
        <f t="shared" si="8"/>
        <v>0.99999999999999989</v>
      </c>
    </row>
    <row r="184" spans="1:7" x14ac:dyDescent="0.25">
      <c r="A184" s="142" t="str">
        <f>CO2eq!A159</f>
        <v>2.E.5.</v>
      </c>
      <c r="B184" s="142" t="str">
        <f>CO2eq!B159</f>
        <v>Otros (especificar)</v>
      </c>
      <c r="C184" s="94">
        <f>CO2eq!AE159</f>
        <v>0</v>
      </c>
      <c r="D184" s="94">
        <f t="shared" si="6"/>
        <v>0</v>
      </c>
      <c r="F184" s="139">
        <f t="shared" si="7"/>
        <v>0</v>
      </c>
      <c r="G184" s="140">
        <f t="shared" si="8"/>
        <v>0.99999999999999989</v>
      </c>
    </row>
    <row r="185" spans="1:7" x14ac:dyDescent="0.25">
      <c r="A185" s="142" t="str">
        <f>CO2eq!A172</f>
        <v>2.F.6.</v>
      </c>
      <c r="B185" s="142" t="str">
        <f>CO2eq!B172</f>
        <v>Otras aplicaciones (especificar)</v>
      </c>
      <c r="C185" s="94">
        <f>CO2eq!AE172</f>
        <v>0</v>
      </c>
      <c r="D185" s="94">
        <f t="shared" si="6"/>
        <v>0</v>
      </c>
      <c r="F185" s="139">
        <f t="shared" si="7"/>
        <v>0</v>
      </c>
      <c r="G185" s="140">
        <f t="shared" si="8"/>
        <v>0.99999999999999989</v>
      </c>
    </row>
    <row r="186" spans="1:7" x14ac:dyDescent="0.25">
      <c r="A186" s="142" t="str">
        <f>CO2eq!A175</f>
        <v>2.G.1.a.</v>
      </c>
      <c r="B186" s="142" t="str">
        <f>CO2eq!B175</f>
        <v>Manufactura de equipos eléctricos</v>
      </c>
      <c r="C186" s="94">
        <f>CO2eq!AE175</f>
        <v>0</v>
      </c>
      <c r="D186" s="94">
        <f t="shared" si="6"/>
        <v>0</v>
      </c>
      <c r="F186" s="139">
        <f t="shared" si="7"/>
        <v>0</v>
      </c>
      <c r="G186" s="140">
        <f t="shared" si="8"/>
        <v>0.99999999999999989</v>
      </c>
    </row>
    <row r="187" spans="1:7" x14ac:dyDescent="0.25">
      <c r="A187" s="142" t="str">
        <f>CO2eq!A176</f>
        <v>2.G.1.b.</v>
      </c>
      <c r="B187" s="142" t="str">
        <f>CO2eq!B176</f>
        <v>Uso de equipos eléctricos</v>
      </c>
      <c r="C187" s="94">
        <f>CO2eq!AE176</f>
        <v>0</v>
      </c>
      <c r="D187" s="94">
        <f t="shared" si="6"/>
        <v>0</v>
      </c>
      <c r="F187" s="139">
        <f t="shared" si="7"/>
        <v>0</v>
      </c>
      <c r="G187" s="140">
        <f t="shared" si="8"/>
        <v>0.99999999999999989</v>
      </c>
    </row>
    <row r="188" spans="1:7" x14ac:dyDescent="0.25">
      <c r="A188" s="142" t="str">
        <f>CO2eq!A177</f>
        <v>2.G.1.c.</v>
      </c>
      <c r="B188" s="142" t="str">
        <f>CO2eq!B177</f>
        <v>Eliminación de equipos eléctricos</v>
      </c>
      <c r="C188" s="94">
        <f>CO2eq!AE177</f>
        <v>0</v>
      </c>
      <c r="D188" s="94">
        <f t="shared" si="6"/>
        <v>0</v>
      </c>
      <c r="F188" s="139">
        <f t="shared" si="7"/>
        <v>0</v>
      </c>
      <c r="G188" s="140">
        <f t="shared" si="8"/>
        <v>0.99999999999999989</v>
      </c>
    </row>
    <row r="189" spans="1:7" x14ac:dyDescent="0.25">
      <c r="A189" s="142" t="str">
        <f>CO2eq!A179</f>
        <v>2.G.2.a.</v>
      </c>
      <c r="B189" s="142" t="str">
        <f>CO2eq!B179</f>
        <v>Aplicaciones militares</v>
      </c>
      <c r="C189" s="94">
        <f>CO2eq!AE179</f>
        <v>0</v>
      </c>
      <c r="D189" s="94">
        <f t="shared" si="6"/>
        <v>0</v>
      </c>
      <c r="F189" s="139">
        <f t="shared" si="7"/>
        <v>0</v>
      </c>
      <c r="G189" s="140">
        <f t="shared" si="8"/>
        <v>0.99999999999999989</v>
      </c>
    </row>
    <row r="190" spans="1:7" x14ac:dyDescent="0.25">
      <c r="A190" s="142" t="str">
        <f>CO2eq!A180</f>
        <v>2.G.2.b.</v>
      </c>
      <c r="B190" s="142" t="str">
        <f>CO2eq!B180</f>
        <v>Aceleradores</v>
      </c>
      <c r="C190" s="94">
        <f>CO2eq!AE180</f>
        <v>0</v>
      </c>
      <c r="D190" s="94">
        <f t="shared" si="6"/>
        <v>0</v>
      </c>
      <c r="F190" s="139">
        <f t="shared" si="7"/>
        <v>0</v>
      </c>
      <c r="G190" s="140">
        <f t="shared" si="8"/>
        <v>0.99999999999999989</v>
      </c>
    </row>
    <row r="191" spans="1:7" x14ac:dyDescent="0.25">
      <c r="A191" s="142" t="str">
        <f>CO2eq!A181</f>
        <v>2.G.2.c.</v>
      </c>
      <c r="B191" s="142" t="str">
        <f>CO2eq!B181</f>
        <v>Otros (especificar)</v>
      </c>
      <c r="C191" s="94">
        <f>CO2eq!AE181</f>
        <v>0</v>
      </c>
      <c r="D191" s="94">
        <f t="shared" si="6"/>
        <v>0</v>
      </c>
      <c r="F191" s="139">
        <f t="shared" si="7"/>
        <v>0</v>
      </c>
      <c r="G191" s="140">
        <f t="shared" si="8"/>
        <v>0.99999999999999989</v>
      </c>
    </row>
    <row r="192" spans="1:7" x14ac:dyDescent="0.25">
      <c r="A192" s="142" t="str">
        <f>CO2eq!A184</f>
        <v>2.G.3.b.</v>
      </c>
      <c r="B192" s="142" t="str">
        <f>CO2eq!B184</f>
        <v>Propulsor para productos presurizados y aerosoles</v>
      </c>
      <c r="C192" s="94">
        <f>CO2eq!AE184</f>
        <v>0</v>
      </c>
      <c r="D192" s="94">
        <f t="shared" si="6"/>
        <v>0</v>
      </c>
      <c r="F192" s="139">
        <f t="shared" si="7"/>
        <v>0</v>
      </c>
      <c r="G192" s="140">
        <f t="shared" si="8"/>
        <v>0.99999999999999989</v>
      </c>
    </row>
    <row r="193" spans="1:7" x14ac:dyDescent="0.25">
      <c r="A193" s="142" t="str">
        <f>CO2eq!A185</f>
        <v>2.G.3.c.</v>
      </c>
      <c r="B193" s="142" t="str">
        <f>CO2eq!B185</f>
        <v>Otros (especificar)</v>
      </c>
      <c r="C193" s="94">
        <f>CO2eq!AE185</f>
        <v>0</v>
      </c>
      <c r="D193" s="94">
        <f t="shared" si="6"/>
        <v>0</v>
      </c>
      <c r="F193" s="139">
        <f t="shared" si="7"/>
        <v>0</v>
      </c>
      <c r="G193" s="140">
        <f t="shared" si="8"/>
        <v>0.99999999999999989</v>
      </c>
    </row>
    <row r="194" spans="1:7" x14ac:dyDescent="0.25">
      <c r="A194" s="142" t="str">
        <f>CO2eq!A186</f>
        <v>2.G.4.</v>
      </c>
      <c r="B194" s="142" t="str">
        <f>CO2eq!B186</f>
        <v>Otros (especificar)</v>
      </c>
      <c r="C194" s="94">
        <f>CO2eq!AE186</f>
        <v>0</v>
      </c>
      <c r="D194" s="94">
        <f t="shared" ref="D194:D238" si="9">ABS(C194)</f>
        <v>0</v>
      </c>
      <c r="F194" s="139">
        <f t="shared" si="7"/>
        <v>0</v>
      </c>
      <c r="G194" s="140">
        <f t="shared" si="8"/>
        <v>0.99999999999999989</v>
      </c>
    </row>
    <row r="195" spans="1:7" x14ac:dyDescent="0.25">
      <c r="A195" s="142" t="str">
        <f>CO2eq!A188</f>
        <v>2.H.1.</v>
      </c>
      <c r="B195" s="142" t="str">
        <f>CO2eq!B188</f>
        <v>Industria de la pulpa y el papel</v>
      </c>
      <c r="C195" s="94">
        <f>CO2eq!AE188</f>
        <v>0</v>
      </c>
      <c r="D195" s="94">
        <f t="shared" si="9"/>
        <v>0</v>
      </c>
      <c r="F195" s="139">
        <f t="shared" si="7"/>
        <v>0</v>
      </c>
      <c r="G195" s="140">
        <f t="shared" si="8"/>
        <v>0.99999999999999989</v>
      </c>
    </row>
    <row r="196" spans="1:7" x14ac:dyDescent="0.25">
      <c r="A196" s="142" t="str">
        <f>CO2eq!A189</f>
        <v>2.H.2.</v>
      </c>
      <c r="B196" s="142" t="str">
        <f>CO2eq!B189</f>
        <v>Industria de la alimentación y las bebidas</v>
      </c>
      <c r="C196" s="94">
        <f>CO2eq!AE189</f>
        <v>0</v>
      </c>
      <c r="D196" s="94">
        <f t="shared" si="9"/>
        <v>0</v>
      </c>
      <c r="F196" s="139">
        <f t="shared" ref="F196:F254" si="10">C196/D$1</f>
        <v>0</v>
      </c>
      <c r="G196" s="140">
        <f t="shared" si="8"/>
        <v>0.99999999999999989</v>
      </c>
    </row>
    <row r="197" spans="1:7" x14ac:dyDescent="0.25">
      <c r="A197" s="142" t="str">
        <f>CO2eq!A190</f>
        <v>2.H.3.</v>
      </c>
      <c r="B197" s="142" t="str">
        <f>CO2eq!B190</f>
        <v>Otros (especificar)</v>
      </c>
      <c r="C197" s="94">
        <f>CO2eq!AE190</f>
        <v>0</v>
      </c>
      <c r="D197" s="94">
        <f t="shared" si="9"/>
        <v>0</v>
      </c>
      <c r="F197" s="139">
        <f t="shared" si="10"/>
        <v>0</v>
      </c>
      <c r="G197" s="140">
        <f t="shared" ref="G197:G254" si="11">G196+ABS(F197)</f>
        <v>0.99999999999999989</v>
      </c>
    </row>
    <row r="198" spans="1:7" x14ac:dyDescent="0.25">
      <c r="A198" s="142" t="str">
        <f>CO2eq!A207</f>
        <v>3.A.4.a.</v>
      </c>
      <c r="B198" s="142" t="str">
        <f>CO2eq!B207</f>
        <v>Búfalos</v>
      </c>
      <c r="C198" s="94">
        <f>CO2eq!AE207</f>
        <v>0</v>
      </c>
      <c r="D198" s="94">
        <f t="shared" si="9"/>
        <v>0</v>
      </c>
      <c r="F198" s="139">
        <f t="shared" si="10"/>
        <v>0</v>
      </c>
      <c r="G198" s="140">
        <f t="shared" si="11"/>
        <v>0.99999999999999989</v>
      </c>
    </row>
    <row r="199" spans="1:7" x14ac:dyDescent="0.25">
      <c r="A199" s="142" t="str">
        <f>CO2eq!A211</f>
        <v>3.A.4.e.</v>
      </c>
      <c r="B199" s="142" t="str">
        <f>CO2eq!B211</f>
        <v>Aves de corral</v>
      </c>
      <c r="C199" s="94">
        <f>CO2eq!AE211</f>
        <v>0</v>
      </c>
      <c r="D199" s="94">
        <f t="shared" si="9"/>
        <v>0</v>
      </c>
      <c r="F199" s="139">
        <f t="shared" si="10"/>
        <v>0</v>
      </c>
      <c r="G199" s="140">
        <f t="shared" si="11"/>
        <v>0.99999999999999989</v>
      </c>
    </row>
    <row r="200" spans="1:7" x14ac:dyDescent="0.25">
      <c r="A200" s="142" t="str">
        <f>CO2eq!A231</f>
        <v>3.B.4.a.</v>
      </c>
      <c r="B200" s="142" t="str">
        <f>CO2eq!B231</f>
        <v>Búfalos</v>
      </c>
      <c r="C200" s="94">
        <f>CO2eq!AE231</f>
        <v>0</v>
      </c>
      <c r="D200" s="94">
        <f t="shared" si="9"/>
        <v>0</v>
      </c>
      <c r="F200" s="139">
        <f t="shared" si="10"/>
        <v>0</v>
      </c>
      <c r="G200" s="140">
        <f t="shared" si="11"/>
        <v>0.99999999999999989</v>
      </c>
    </row>
    <row r="201" spans="1:7" x14ac:dyDescent="0.25">
      <c r="A201" s="142" t="str">
        <f>CO2eq!A242</f>
        <v>3.B.5.b.</v>
      </c>
      <c r="B201" s="142" t="str">
        <f>CO2eq!B242</f>
        <v>Ovinos</v>
      </c>
      <c r="C201" s="94">
        <f>CO2eq!AE242</f>
        <v>0</v>
      </c>
      <c r="D201" s="94">
        <f t="shared" si="9"/>
        <v>0</v>
      </c>
      <c r="F201" s="139">
        <f t="shared" si="10"/>
        <v>0</v>
      </c>
      <c r="G201" s="140">
        <f t="shared" si="11"/>
        <v>0.99999999999999989</v>
      </c>
    </row>
    <row r="202" spans="1:7" x14ac:dyDescent="0.25">
      <c r="A202" s="142" t="str">
        <f>CO2eq!A245</f>
        <v>3.B.5.d.i.</v>
      </c>
      <c r="B202" s="142" t="str">
        <f>CO2eq!B245</f>
        <v>Búfalos</v>
      </c>
      <c r="C202" s="94">
        <f>CO2eq!AE245</f>
        <v>0</v>
      </c>
      <c r="D202" s="94">
        <f t="shared" si="9"/>
        <v>0</v>
      </c>
      <c r="F202" s="139">
        <f t="shared" si="10"/>
        <v>0</v>
      </c>
      <c r="G202" s="140">
        <f t="shared" si="11"/>
        <v>0.99999999999999989</v>
      </c>
    </row>
    <row r="203" spans="1:7" x14ac:dyDescent="0.25">
      <c r="A203" s="142" t="str">
        <f>CO2eq!A246</f>
        <v>3.B.5.d.ii.</v>
      </c>
      <c r="B203" s="142" t="str">
        <f>CO2eq!B246</f>
        <v>Caprinos</v>
      </c>
      <c r="C203" s="94">
        <f>CO2eq!AE246</f>
        <v>0</v>
      </c>
      <c r="D203" s="94">
        <f t="shared" si="9"/>
        <v>0</v>
      </c>
      <c r="F203" s="139">
        <f t="shared" si="10"/>
        <v>0</v>
      </c>
      <c r="G203" s="140">
        <f t="shared" si="11"/>
        <v>0.99999999999999989</v>
      </c>
    </row>
    <row r="204" spans="1:7" x14ac:dyDescent="0.25">
      <c r="A204" s="142" t="str">
        <f>CO2eq!A247</f>
        <v>3.B.5.d.iii.</v>
      </c>
      <c r="B204" s="142" t="str">
        <f>CO2eq!B247</f>
        <v>Equinos</v>
      </c>
      <c r="C204" s="94">
        <f>CO2eq!AE247</f>
        <v>0</v>
      </c>
      <c r="D204" s="94">
        <f t="shared" si="9"/>
        <v>0</v>
      </c>
      <c r="F204" s="139">
        <f t="shared" si="10"/>
        <v>0</v>
      </c>
      <c r="G204" s="140">
        <f t="shared" si="11"/>
        <v>0.99999999999999989</v>
      </c>
    </row>
    <row r="205" spans="1:7" x14ac:dyDescent="0.25">
      <c r="A205" s="142" t="str">
        <f>CO2eq!A248</f>
        <v>3.B.5.d.iv.</v>
      </c>
      <c r="B205" s="142" t="str">
        <f>CO2eq!B248</f>
        <v>Mulas y asnos</v>
      </c>
      <c r="C205" s="94">
        <f>CO2eq!AE248</f>
        <v>0</v>
      </c>
      <c r="D205" s="94">
        <f t="shared" si="9"/>
        <v>0</v>
      </c>
      <c r="F205" s="139">
        <f t="shared" si="10"/>
        <v>0</v>
      </c>
      <c r="G205" s="140">
        <f t="shared" si="11"/>
        <v>0.99999999999999989</v>
      </c>
    </row>
    <row r="206" spans="1:7" x14ac:dyDescent="0.25">
      <c r="A206" s="142" t="str">
        <f>CO2eq!A250</f>
        <v>3.B.5.d.vi.</v>
      </c>
      <c r="B206" s="142" t="str">
        <f>CO2eq!B250</f>
        <v>Camélidos (llamas y alpacas)</v>
      </c>
      <c r="C206" s="94">
        <f>CO2eq!AE250</f>
        <v>0</v>
      </c>
      <c r="D206" s="94">
        <f t="shared" si="9"/>
        <v>0</v>
      </c>
      <c r="F206" s="139">
        <f t="shared" si="10"/>
        <v>0</v>
      </c>
      <c r="G206" s="140">
        <f t="shared" si="11"/>
        <v>0.99999999999999989</v>
      </c>
    </row>
    <row r="207" spans="1:7" x14ac:dyDescent="0.25">
      <c r="A207" s="142" t="str">
        <f>CO2eq!A251</f>
        <v>3.B.5.d.vii.</v>
      </c>
      <c r="B207" s="142" t="str">
        <f>CO2eq!B251</f>
        <v>Otros</v>
      </c>
      <c r="C207" s="94">
        <f>CO2eq!AE251</f>
        <v>0</v>
      </c>
      <c r="D207" s="94">
        <f t="shared" si="9"/>
        <v>0</v>
      </c>
      <c r="F207" s="139">
        <f t="shared" si="10"/>
        <v>0</v>
      </c>
      <c r="G207" s="140">
        <f t="shared" si="11"/>
        <v>0.99999999999999989</v>
      </c>
    </row>
    <row r="208" spans="1:7" x14ac:dyDescent="0.25">
      <c r="A208" s="142" t="str">
        <f>CO2eq!A262</f>
        <v>3.D.1.b.ii.</v>
      </c>
      <c r="B208" s="142" t="str">
        <f>CO2eq!B262</f>
        <v>Lodos aplicados a los suelos</v>
      </c>
      <c r="C208" s="94">
        <f>CO2eq!AE262</f>
        <v>0</v>
      </c>
      <c r="D208" s="94">
        <f t="shared" si="9"/>
        <v>0</v>
      </c>
      <c r="F208" s="139">
        <f t="shared" si="10"/>
        <v>0</v>
      </c>
      <c r="G208" s="140">
        <f t="shared" si="11"/>
        <v>0.99999999999999989</v>
      </c>
    </row>
    <row r="209" spans="1:7" x14ac:dyDescent="0.25">
      <c r="A209" s="142" t="str">
        <f>CO2eq!A263</f>
        <v>3.D.1.b.iii.</v>
      </c>
      <c r="B209" s="142" t="str">
        <f>CO2eq!B263</f>
        <v>Otros fertilizantes orgánicos aplicados a los suelos</v>
      </c>
      <c r="C209" s="94">
        <f>CO2eq!AE263</f>
        <v>0</v>
      </c>
      <c r="D209" s="94">
        <f t="shared" si="9"/>
        <v>0</v>
      </c>
      <c r="F209" s="139">
        <f t="shared" si="10"/>
        <v>0</v>
      </c>
      <c r="G209" s="140">
        <f t="shared" si="11"/>
        <v>0.99999999999999989</v>
      </c>
    </row>
    <row r="210" spans="1:7" x14ac:dyDescent="0.25">
      <c r="A210" s="142" t="str">
        <f>CO2eq!A266</f>
        <v>3.D.1.e.</v>
      </c>
      <c r="B210" s="142" t="str">
        <f>CO2eq!B266</f>
        <v>Mineralización / inmovilización asociada a la pérdida / ganancia de materia orgánica del suelo</v>
      </c>
      <c r="C210" s="94">
        <f>CO2eq!AE266</f>
        <v>0</v>
      </c>
      <c r="D210" s="94">
        <f t="shared" si="9"/>
        <v>0</v>
      </c>
      <c r="F210" s="139">
        <f t="shared" si="10"/>
        <v>0</v>
      </c>
      <c r="G210" s="140">
        <f t="shared" si="11"/>
        <v>0.99999999999999989</v>
      </c>
    </row>
    <row r="211" spans="1:7" x14ac:dyDescent="0.25">
      <c r="A211" s="142" t="str">
        <f>CO2eq!A267</f>
        <v>3.D.1.f.</v>
      </c>
      <c r="B211" s="142" t="str">
        <f>CO2eq!B267</f>
        <v>Cultivo de suelos orgánicos (histosoles)</v>
      </c>
      <c r="C211" s="94">
        <f>CO2eq!AE267</f>
        <v>0</v>
      </c>
      <c r="D211" s="94">
        <f t="shared" si="9"/>
        <v>0</v>
      </c>
      <c r="F211" s="139">
        <f t="shared" si="10"/>
        <v>0</v>
      </c>
      <c r="G211" s="140">
        <f t="shared" si="11"/>
        <v>0.99999999999999989</v>
      </c>
    </row>
    <row r="212" spans="1:7" x14ac:dyDescent="0.25">
      <c r="A212" s="142" t="str">
        <f>CO2eq!A268</f>
        <v>3.D.1.g.</v>
      </c>
      <c r="B212" s="142" t="str">
        <f>CO2eq!B268</f>
        <v>Otros</v>
      </c>
      <c r="C212" s="94">
        <f>CO2eq!AE268</f>
        <v>0</v>
      </c>
      <c r="D212" s="94">
        <f t="shared" si="9"/>
        <v>0</v>
      </c>
      <c r="F212" s="139">
        <f t="shared" si="10"/>
        <v>0</v>
      </c>
      <c r="G212" s="140">
        <f t="shared" si="11"/>
        <v>0.99999999999999989</v>
      </c>
    </row>
    <row r="213" spans="1:7" x14ac:dyDescent="0.25">
      <c r="A213" s="142" t="str">
        <f>CO2eq!A274</f>
        <v>3.D.2.a.ii.2.</v>
      </c>
      <c r="B213" s="142" t="str">
        <f>CO2eq!B274</f>
        <v>Lodos aplicado a los suelos</v>
      </c>
      <c r="C213" s="94">
        <f>CO2eq!AE274</f>
        <v>0</v>
      </c>
      <c r="D213" s="94">
        <f t="shared" si="9"/>
        <v>0</v>
      </c>
      <c r="F213" s="139">
        <f t="shared" si="10"/>
        <v>0</v>
      </c>
      <c r="G213" s="140">
        <f t="shared" si="11"/>
        <v>0.99999999999999989</v>
      </c>
    </row>
    <row r="214" spans="1:7" x14ac:dyDescent="0.25">
      <c r="A214" s="142" t="str">
        <f>CO2eq!A275</f>
        <v>3.D.2.a.ii.3.</v>
      </c>
      <c r="B214" s="142" t="str">
        <f>CO2eq!B275</f>
        <v>Otros fertilizantes orgánicos aplicados a los suelos</v>
      </c>
      <c r="C214" s="94">
        <f>CO2eq!AE275</f>
        <v>0</v>
      </c>
      <c r="D214" s="94">
        <f t="shared" si="9"/>
        <v>0</v>
      </c>
      <c r="F214" s="139">
        <f t="shared" si="10"/>
        <v>0</v>
      </c>
      <c r="G214" s="140">
        <f t="shared" si="11"/>
        <v>0.99999999999999989</v>
      </c>
    </row>
    <row r="215" spans="1:7" x14ac:dyDescent="0.25">
      <c r="A215" s="142" t="str">
        <f>CO2eq!A281</f>
        <v>3.D.2.b.ii.2.</v>
      </c>
      <c r="B215" s="142" t="str">
        <f>CO2eq!B281</f>
        <v>Lodos aplicado a los suelos</v>
      </c>
      <c r="C215" s="94">
        <f>CO2eq!AE281</f>
        <v>0</v>
      </c>
      <c r="D215" s="94">
        <f t="shared" si="9"/>
        <v>0</v>
      </c>
      <c r="F215" s="139">
        <f t="shared" si="10"/>
        <v>0</v>
      </c>
      <c r="G215" s="140">
        <f t="shared" si="11"/>
        <v>0.99999999999999989</v>
      </c>
    </row>
    <row r="216" spans="1:7" x14ac:dyDescent="0.25">
      <c r="A216" s="142" t="str">
        <f>CO2eq!A282</f>
        <v>3.D.2.b.ii.3.</v>
      </c>
      <c r="B216" s="142" t="str">
        <f>CO2eq!B282</f>
        <v>Otros fertilizantes orgánicos aplicados a los suelos</v>
      </c>
      <c r="C216" s="94">
        <f>CO2eq!AE282</f>
        <v>0</v>
      </c>
      <c r="D216" s="94">
        <f t="shared" si="9"/>
        <v>0</v>
      </c>
      <c r="F216" s="139">
        <f t="shared" si="10"/>
        <v>0</v>
      </c>
      <c r="G216" s="140">
        <f t="shared" si="11"/>
        <v>0.99999999999999989</v>
      </c>
    </row>
    <row r="217" spans="1:7" x14ac:dyDescent="0.25">
      <c r="A217" s="142" t="str">
        <f>CO2eq!A285</f>
        <v>3.D.2.b.v.</v>
      </c>
      <c r="B217" s="142" t="str">
        <f>CO2eq!B285</f>
        <v>Mineralización / inmovilización asociada a la pérdida / ganancia de materia orgánica del suelo</v>
      </c>
      <c r="C217" s="94">
        <f>CO2eq!AE285</f>
        <v>0</v>
      </c>
      <c r="D217" s="94">
        <f t="shared" si="9"/>
        <v>0</v>
      </c>
      <c r="F217" s="139">
        <f t="shared" si="10"/>
        <v>0</v>
      </c>
      <c r="G217" s="140">
        <f t="shared" si="11"/>
        <v>0.99999999999999989</v>
      </c>
    </row>
    <row r="218" spans="1:7" x14ac:dyDescent="0.25">
      <c r="A218" s="142" t="str">
        <f>CO2eq!A286</f>
        <v>3.E.</v>
      </c>
      <c r="B218" s="142" t="str">
        <f>CO2eq!B286</f>
        <v>Quema prescrita de sabanas</v>
      </c>
      <c r="C218" s="94">
        <f>CO2eq!AE286</f>
        <v>0</v>
      </c>
      <c r="D218" s="94">
        <f t="shared" si="9"/>
        <v>0</v>
      </c>
      <c r="F218" s="139">
        <f t="shared" si="10"/>
        <v>0</v>
      </c>
      <c r="G218" s="140">
        <f t="shared" si="11"/>
        <v>0.99999999999999989</v>
      </c>
    </row>
    <row r="219" spans="1:7" x14ac:dyDescent="0.25">
      <c r="A219" s="143" t="str">
        <f>CO2eq!A291</f>
        <v>3.G.</v>
      </c>
      <c r="B219" s="143" t="str">
        <f>CO2eq!B291</f>
        <v>Encalado</v>
      </c>
      <c r="C219" s="33">
        <f>CO2eq!AE291</f>
        <v>0</v>
      </c>
      <c r="D219" s="94">
        <f t="shared" si="9"/>
        <v>0</v>
      </c>
      <c r="F219" s="139">
        <f t="shared" si="10"/>
        <v>0</v>
      </c>
      <c r="G219" s="140">
        <f t="shared" si="11"/>
        <v>0.99999999999999989</v>
      </c>
    </row>
    <row r="220" spans="1:7" x14ac:dyDescent="0.25">
      <c r="A220" s="142" t="str">
        <f>CO2eq!A295</f>
        <v>3.I.</v>
      </c>
      <c r="B220" s="142" t="str">
        <f>CO2eq!B295</f>
        <v>Otros fertilizantes que contienen carbono</v>
      </c>
      <c r="C220" s="94">
        <f>CO2eq!AE295</f>
        <v>0</v>
      </c>
      <c r="D220" s="94">
        <f t="shared" si="9"/>
        <v>0</v>
      </c>
      <c r="F220" s="139">
        <f t="shared" si="10"/>
        <v>0</v>
      </c>
      <c r="G220" s="140">
        <f t="shared" si="11"/>
        <v>0.99999999999999989</v>
      </c>
    </row>
    <row r="221" spans="1:7" x14ac:dyDescent="0.25">
      <c r="A221" s="142" t="str">
        <f>CO2eq!A296</f>
        <v>3.J.</v>
      </c>
      <c r="B221" s="142" t="str">
        <f>CO2eq!B296</f>
        <v>Otros</v>
      </c>
      <c r="C221" s="94">
        <f>CO2eq!AE296</f>
        <v>0</v>
      </c>
      <c r="D221" s="94">
        <f t="shared" si="9"/>
        <v>0</v>
      </c>
      <c r="F221" s="139">
        <f t="shared" si="10"/>
        <v>0</v>
      </c>
      <c r="G221" s="140">
        <f t="shared" si="11"/>
        <v>0.99999999999999989</v>
      </c>
    </row>
    <row r="222" spans="1:7" x14ac:dyDescent="0.25">
      <c r="A222" s="142" t="str">
        <f>CO2eq!A369</f>
        <v>4.A.2.a.i.</v>
      </c>
      <c r="B222" s="142" t="str">
        <f>CO2eq!B369</f>
        <v>Tierras de cultivo convertidas en bosque nativo</v>
      </c>
      <c r="C222" s="94">
        <f>CO2eq!AE369</f>
        <v>0</v>
      </c>
      <c r="D222" s="94">
        <f t="shared" si="9"/>
        <v>0</v>
      </c>
      <c r="F222" s="139">
        <f t="shared" si="10"/>
        <v>0</v>
      </c>
      <c r="G222" s="140">
        <f t="shared" si="11"/>
        <v>0.99999999999999989</v>
      </c>
    </row>
    <row r="223" spans="1:7" x14ac:dyDescent="0.25">
      <c r="A223" s="142" t="str">
        <f>CO2eq!A375</f>
        <v>4.A.2.c.i.</v>
      </c>
      <c r="B223" s="142" t="str">
        <f>CO2eq!B375</f>
        <v>Humedales convertidos en bosque nativo</v>
      </c>
      <c r="C223" s="94">
        <f>CO2eq!AE375</f>
        <v>0</v>
      </c>
      <c r="D223" s="94">
        <f t="shared" si="9"/>
        <v>0</v>
      </c>
      <c r="F223" s="139">
        <f t="shared" si="10"/>
        <v>0</v>
      </c>
      <c r="G223" s="140">
        <f t="shared" si="11"/>
        <v>0.99999999999999989</v>
      </c>
    </row>
    <row r="224" spans="1:7" x14ac:dyDescent="0.25">
      <c r="A224" s="142" t="str">
        <f>CO2eq!A378</f>
        <v>4.A.2.d.i.</v>
      </c>
      <c r="B224" s="142" t="str">
        <f>CO2eq!B378</f>
        <v>Asentamientos convertidos en bosque nativo</v>
      </c>
      <c r="C224" s="94">
        <f>CO2eq!AE378</f>
        <v>0</v>
      </c>
      <c r="D224" s="94">
        <f t="shared" si="9"/>
        <v>0</v>
      </c>
      <c r="F224" s="139">
        <f t="shared" si="10"/>
        <v>0</v>
      </c>
      <c r="G224" s="140">
        <f t="shared" si="11"/>
        <v>0.99999999999999989</v>
      </c>
    </row>
    <row r="225" spans="1:7" x14ac:dyDescent="0.25">
      <c r="A225" s="142" t="str">
        <f>CO2eq!A379</f>
        <v>4.A.2.d.ii.</v>
      </c>
      <c r="B225" s="142" t="str">
        <f>CO2eq!B379</f>
        <v>Asentamientos convertidos en plantaciones forestales</v>
      </c>
      <c r="C225" s="94">
        <f>CO2eq!AE379</f>
        <v>0</v>
      </c>
      <c r="D225" s="94">
        <f t="shared" si="9"/>
        <v>0</v>
      </c>
      <c r="F225" s="139">
        <f t="shared" si="10"/>
        <v>0</v>
      </c>
      <c r="G225" s="140">
        <f t="shared" si="11"/>
        <v>0.99999999999999989</v>
      </c>
    </row>
    <row r="226" spans="1:7" x14ac:dyDescent="0.25">
      <c r="A226" s="142" t="str">
        <f>CO2eq!A381</f>
        <v>4.A.2.e.i.</v>
      </c>
      <c r="B226" s="142" t="str">
        <f>CO2eq!B381</f>
        <v>Otras tierras convertidas en bosque nativo</v>
      </c>
      <c r="C226" s="94">
        <f>CO2eq!AE381</f>
        <v>0</v>
      </c>
      <c r="D226" s="94">
        <f t="shared" si="9"/>
        <v>0</v>
      </c>
      <c r="F226" s="139">
        <f t="shared" si="10"/>
        <v>0</v>
      </c>
      <c r="G226" s="140">
        <f t="shared" si="11"/>
        <v>0.99999999999999989</v>
      </c>
    </row>
    <row r="227" spans="1:7" x14ac:dyDescent="0.25">
      <c r="A227" s="142" t="str">
        <f>CO2eq!A382</f>
        <v>4.A.2.e.ii.</v>
      </c>
      <c r="B227" s="142" t="str">
        <f>CO2eq!B382</f>
        <v>Otras tierras convertidas en plantaciones forestales</v>
      </c>
      <c r="C227" s="94">
        <f>CO2eq!AE382</f>
        <v>0</v>
      </c>
      <c r="D227" s="94">
        <f t="shared" si="9"/>
        <v>0</v>
      </c>
      <c r="F227" s="139">
        <f t="shared" si="10"/>
        <v>0</v>
      </c>
      <c r="G227" s="140">
        <f t="shared" si="11"/>
        <v>0.99999999999999989</v>
      </c>
    </row>
    <row r="228" spans="1:7" x14ac:dyDescent="0.25">
      <c r="A228" s="142" t="str">
        <f>CO2eq!A400</f>
        <v>4.D.1.</v>
      </c>
      <c r="B228" s="142" t="str">
        <f>CO2eq!B400</f>
        <v>Humedales que permanecen como tales</v>
      </c>
      <c r="C228" s="94">
        <f>CO2eq!AE400</f>
        <v>0</v>
      </c>
      <c r="D228" s="94">
        <f t="shared" si="9"/>
        <v>0</v>
      </c>
      <c r="F228" s="139">
        <f t="shared" si="10"/>
        <v>0</v>
      </c>
      <c r="G228" s="140">
        <f t="shared" si="11"/>
        <v>0.99999999999999989</v>
      </c>
    </row>
    <row r="229" spans="1:7" x14ac:dyDescent="0.25">
      <c r="A229" s="143" t="str">
        <f>CO2eq!A401</f>
        <v>4.D.2.</v>
      </c>
      <c r="B229" s="143" t="str">
        <f>CO2eq!B401</f>
        <v>Tierras convertidas en humedales</v>
      </c>
      <c r="C229" s="33">
        <f>CO2eq!AE401</f>
        <v>0</v>
      </c>
      <c r="D229" s="94">
        <f t="shared" si="9"/>
        <v>0</v>
      </c>
      <c r="F229" s="139">
        <f t="shared" si="10"/>
        <v>0</v>
      </c>
      <c r="G229" s="140">
        <f t="shared" si="11"/>
        <v>0.99999999999999989</v>
      </c>
    </row>
    <row r="230" spans="1:7" x14ac:dyDescent="0.25">
      <c r="A230" s="142" t="str">
        <f>CO2eq!A408</f>
        <v>4.E.1.</v>
      </c>
      <c r="B230" s="142" t="str">
        <f>CO2eq!B408</f>
        <v>Asentamientos que permanecen como tales</v>
      </c>
      <c r="C230" s="94">
        <f>CO2eq!AE408</f>
        <v>0</v>
      </c>
      <c r="D230" s="94">
        <f t="shared" si="9"/>
        <v>0</v>
      </c>
      <c r="F230" s="139">
        <f t="shared" si="10"/>
        <v>0</v>
      </c>
      <c r="G230" s="140">
        <f t="shared" si="11"/>
        <v>0.99999999999999989</v>
      </c>
    </row>
    <row r="231" spans="1:7" x14ac:dyDescent="0.25">
      <c r="A231" s="142" t="str">
        <f>CO2eq!A416</f>
        <v>4.F.1.</v>
      </c>
      <c r="B231" s="142" t="str">
        <f>CO2eq!B416</f>
        <v>Otras tierras que permanecen como tales</v>
      </c>
      <c r="C231" s="94">
        <f>CO2eq!AE416</f>
        <v>0</v>
      </c>
      <c r="D231" s="94">
        <f t="shared" si="9"/>
        <v>0</v>
      </c>
      <c r="F231" s="139">
        <f t="shared" si="10"/>
        <v>0</v>
      </c>
      <c r="G231" s="140">
        <f t="shared" si="11"/>
        <v>0.99999999999999989</v>
      </c>
    </row>
    <row r="232" spans="1:7" x14ac:dyDescent="0.25">
      <c r="A232" s="142" t="str">
        <f>CO2eq!A424</f>
        <v>4.H.</v>
      </c>
      <c r="B232" s="142" t="str">
        <f>CO2eq!B424</f>
        <v>Otros (sírvase especificar)</v>
      </c>
      <c r="C232" s="94">
        <f>CO2eq!AE424</f>
        <v>0</v>
      </c>
      <c r="D232" s="94">
        <f t="shared" si="9"/>
        <v>0</v>
      </c>
      <c r="F232" s="139">
        <f t="shared" si="10"/>
        <v>0</v>
      </c>
      <c r="G232" s="140">
        <f t="shared" si="11"/>
        <v>0.99999999999999989</v>
      </c>
    </row>
    <row r="233" spans="1:7" x14ac:dyDescent="0.25">
      <c r="A233" s="142" t="str">
        <f>CO2eq!A430</f>
        <v>5.B.</v>
      </c>
      <c r="B233" s="142" t="str">
        <f>CO2eq!B430</f>
        <v>Tratamiento biológico de residuos sólidos</v>
      </c>
      <c r="C233" s="94">
        <f>CO2eq!AE430</f>
        <v>0</v>
      </c>
      <c r="D233" s="94">
        <f t="shared" si="9"/>
        <v>0</v>
      </c>
      <c r="F233" s="139">
        <f t="shared" si="10"/>
        <v>0</v>
      </c>
      <c r="G233" s="140">
        <f t="shared" si="11"/>
        <v>0.99999999999999989</v>
      </c>
    </row>
    <row r="234" spans="1:7" x14ac:dyDescent="0.25">
      <c r="A234" s="142" t="str">
        <f>CO2eq!A432</f>
        <v>5.C.1.</v>
      </c>
      <c r="B234" s="142" t="str">
        <f>CO2eq!B432</f>
        <v>Incineración de residuos</v>
      </c>
      <c r="C234" s="94">
        <f>CO2eq!AE432</f>
        <v>0</v>
      </c>
      <c r="D234" s="94">
        <f t="shared" si="9"/>
        <v>0</v>
      </c>
      <c r="F234" s="139">
        <f t="shared" si="10"/>
        <v>0</v>
      </c>
      <c r="G234" s="140">
        <f t="shared" si="11"/>
        <v>0.99999999999999989</v>
      </c>
    </row>
    <row r="235" spans="1:7" x14ac:dyDescent="0.25">
      <c r="A235" s="142" t="str">
        <f>CO2eq!A437</f>
        <v>5.E.</v>
      </c>
      <c r="B235" s="142" t="str">
        <f>CO2eq!B437</f>
        <v>Otros</v>
      </c>
      <c r="C235" s="94">
        <f>CO2eq!AE437</f>
        <v>0</v>
      </c>
      <c r="D235" s="94">
        <f t="shared" si="9"/>
        <v>0</v>
      </c>
      <c r="F235" s="139">
        <f t="shared" si="10"/>
        <v>0</v>
      </c>
      <c r="G235" s="140">
        <f t="shared" si="11"/>
        <v>0.99999999999999989</v>
      </c>
    </row>
    <row r="236" spans="1:7" x14ac:dyDescent="0.25">
      <c r="A236" s="94" t="str">
        <f>'GPC alcances 2018'!B40</f>
        <v>I.4.1</v>
      </c>
      <c r="B236" s="94" t="str">
        <f>'GPC alcances 2018'!C40</f>
        <v>Otras industrias de la energía (electricidad)</v>
      </c>
      <c r="C236" s="94">
        <f>'GPC alcances 2018'!K40</f>
        <v>0</v>
      </c>
      <c r="D236" s="94">
        <f t="shared" si="9"/>
        <v>0</v>
      </c>
      <c r="F236" s="139">
        <f t="shared" si="10"/>
        <v>0</v>
      </c>
      <c r="G236" s="140">
        <f t="shared" si="11"/>
        <v>0.99999999999999989</v>
      </c>
    </row>
    <row r="237" spans="1:7" x14ac:dyDescent="0.25">
      <c r="A237" s="94" t="str">
        <f>'GPC alcances 2018'!B42</f>
        <v>I.5</v>
      </c>
      <c r="B237" s="94" t="str">
        <f>'GPC alcances 2018'!C42</f>
        <v>Actividades agrícolas, de silvicultura y de pesca (electricidad)</v>
      </c>
      <c r="C237" s="94">
        <f>'GPC alcances 2018'!K42</f>
        <v>0</v>
      </c>
      <c r="D237" s="94">
        <f t="shared" si="9"/>
        <v>0</v>
      </c>
      <c r="F237" s="139">
        <f t="shared" si="10"/>
        <v>0</v>
      </c>
      <c r="G237" s="140">
        <f t="shared" si="11"/>
        <v>0.99999999999999989</v>
      </c>
    </row>
    <row r="238" spans="1:7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9"/>
        <v>0</v>
      </c>
      <c r="F238" s="139">
        <f t="shared" si="10"/>
        <v>0</v>
      </c>
      <c r="G238" s="140">
        <f t="shared" si="11"/>
        <v>0.99999999999999989</v>
      </c>
    </row>
    <row r="239" spans="1:7" x14ac:dyDescent="0.25">
      <c r="A239" s="94"/>
      <c r="B239" s="94"/>
      <c r="C239" s="94"/>
      <c r="D239" s="94"/>
      <c r="F239" s="139">
        <f t="shared" si="10"/>
        <v>0</v>
      </c>
      <c r="G239" s="140">
        <f t="shared" si="11"/>
        <v>0.99999999999999989</v>
      </c>
    </row>
    <row r="240" spans="1:7" x14ac:dyDescent="0.25">
      <c r="A240" s="94"/>
      <c r="B240" s="94"/>
      <c r="C240" s="94"/>
      <c r="D240" s="94"/>
      <c r="F240" s="139">
        <f t="shared" si="10"/>
        <v>0</v>
      </c>
      <c r="G240" s="140">
        <f t="shared" si="11"/>
        <v>0.99999999999999989</v>
      </c>
    </row>
    <row r="241" spans="1:7" x14ac:dyDescent="0.25">
      <c r="A241" s="94"/>
      <c r="B241" s="94"/>
      <c r="C241" s="94"/>
      <c r="D241" s="94"/>
      <c r="F241" s="139">
        <f t="shared" si="10"/>
        <v>0</v>
      </c>
      <c r="G241" s="140">
        <f t="shared" si="11"/>
        <v>0.99999999999999989</v>
      </c>
    </row>
    <row r="242" spans="1:7" x14ac:dyDescent="0.25">
      <c r="A242" s="94"/>
      <c r="B242" s="94"/>
      <c r="C242" s="94"/>
      <c r="D242" s="94"/>
      <c r="F242" s="139">
        <f t="shared" si="10"/>
        <v>0</v>
      </c>
      <c r="G242" s="140">
        <f t="shared" si="11"/>
        <v>0.99999999999999989</v>
      </c>
    </row>
    <row r="243" spans="1:7" x14ac:dyDescent="0.25">
      <c r="A243" s="94"/>
      <c r="B243" s="94"/>
      <c r="C243" s="94"/>
      <c r="D243" s="94"/>
      <c r="F243" s="139">
        <f t="shared" si="10"/>
        <v>0</v>
      </c>
      <c r="G243" s="140">
        <f t="shared" si="11"/>
        <v>0.99999999999999989</v>
      </c>
    </row>
    <row r="244" spans="1:7" x14ac:dyDescent="0.25">
      <c r="A244" s="94"/>
      <c r="B244" s="94"/>
      <c r="C244" s="94"/>
      <c r="D244" s="94"/>
      <c r="F244" s="139">
        <f t="shared" si="10"/>
        <v>0</v>
      </c>
      <c r="G244" s="140">
        <f t="shared" si="11"/>
        <v>0.99999999999999989</v>
      </c>
    </row>
    <row r="245" spans="1:7" x14ac:dyDescent="0.25">
      <c r="A245" s="94"/>
      <c r="B245" s="94"/>
      <c r="C245" s="94"/>
      <c r="D245" s="94"/>
      <c r="F245" s="139">
        <f t="shared" si="10"/>
        <v>0</v>
      </c>
      <c r="G245" s="140">
        <f t="shared" si="11"/>
        <v>0.99999999999999989</v>
      </c>
    </row>
    <row r="246" spans="1:7" x14ac:dyDescent="0.25">
      <c r="A246" s="94"/>
      <c r="B246" s="94"/>
      <c r="C246" s="94"/>
      <c r="D246" s="94"/>
      <c r="F246" s="139">
        <f t="shared" si="10"/>
        <v>0</v>
      </c>
      <c r="G246" s="140">
        <f t="shared" si="11"/>
        <v>0.99999999999999989</v>
      </c>
    </row>
    <row r="247" spans="1:7" x14ac:dyDescent="0.25">
      <c r="A247" s="94"/>
      <c r="B247" s="94"/>
      <c r="C247" s="94"/>
      <c r="D247" s="94"/>
      <c r="F247" s="139">
        <f t="shared" si="10"/>
        <v>0</v>
      </c>
      <c r="G247" s="140">
        <f t="shared" si="11"/>
        <v>0.99999999999999989</v>
      </c>
    </row>
    <row r="248" spans="1:7" x14ac:dyDescent="0.25">
      <c r="A248" s="94"/>
      <c r="B248" s="94"/>
      <c r="C248" s="94"/>
      <c r="D248" s="94"/>
      <c r="F248" s="139">
        <f t="shared" si="10"/>
        <v>0</v>
      </c>
      <c r="G248" s="140">
        <f t="shared" si="11"/>
        <v>0.99999999999999989</v>
      </c>
    </row>
    <row r="249" spans="1:7" x14ac:dyDescent="0.25">
      <c r="A249" s="94"/>
      <c r="B249" s="94"/>
      <c r="C249" s="94"/>
      <c r="D249" s="94"/>
      <c r="F249" s="139">
        <f t="shared" si="10"/>
        <v>0</v>
      </c>
      <c r="G249" s="140">
        <f t="shared" si="11"/>
        <v>0.99999999999999989</v>
      </c>
    </row>
    <row r="250" spans="1:7" x14ac:dyDescent="0.25">
      <c r="A250" s="94"/>
      <c r="B250" s="94"/>
      <c r="C250" s="94"/>
      <c r="D250" s="94"/>
      <c r="F250" s="139">
        <f t="shared" si="10"/>
        <v>0</v>
      </c>
      <c r="G250" s="140">
        <f t="shared" si="11"/>
        <v>0.99999999999999989</v>
      </c>
    </row>
    <row r="251" spans="1:7" x14ac:dyDescent="0.25">
      <c r="A251" s="94"/>
      <c r="B251" s="94"/>
      <c r="C251" s="94"/>
      <c r="D251" s="94"/>
      <c r="F251" s="139">
        <f t="shared" si="10"/>
        <v>0</v>
      </c>
      <c r="G251" s="140">
        <f t="shared" si="11"/>
        <v>0.99999999999999989</v>
      </c>
    </row>
    <row r="252" spans="1:7" x14ac:dyDescent="0.25">
      <c r="A252" s="94"/>
      <c r="B252" s="94"/>
      <c r="C252" s="94"/>
      <c r="D252" s="94"/>
      <c r="F252" s="139">
        <f t="shared" si="10"/>
        <v>0</v>
      </c>
      <c r="G252" s="140">
        <f t="shared" si="11"/>
        <v>0.99999999999999989</v>
      </c>
    </row>
    <row r="253" spans="1:7" x14ac:dyDescent="0.25">
      <c r="A253" s="94"/>
      <c r="B253" s="94"/>
      <c r="C253" s="94"/>
      <c r="D253" s="94"/>
      <c r="F253" s="139">
        <f t="shared" si="10"/>
        <v>0</v>
      </c>
      <c r="G253" s="140">
        <f t="shared" si="11"/>
        <v>0.99999999999999989</v>
      </c>
    </row>
    <row r="254" spans="1:7" x14ac:dyDescent="0.25">
      <c r="A254" s="94"/>
      <c r="B254" s="94"/>
      <c r="C254" s="94"/>
      <c r="D254" s="94"/>
      <c r="F254" s="139">
        <f t="shared" si="10"/>
        <v>0</v>
      </c>
      <c r="G254" s="140">
        <f t="shared" si="11"/>
        <v>0.99999999999999989</v>
      </c>
    </row>
  </sheetData>
  <autoFilter ref="A2:D254">
    <sortState ref="A3:D254">
      <sortCondition descending="1" ref="D2:D254"/>
    </sortState>
  </autoFilter>
  <conditionalFormatting sqref="A133:C133 A198:C198 A222:C222 A144:C144">
    <cfRule type="cellIs" dxfId="59" priority="13" operator="lessThan">
      <formula>0</formula>
    </cfRule>
  </conditionalFormatting>
  <conditionalFormatting sqref="C219 C217 C215 C213 C211 C199 C194">
    <cfRule type="cellIs" dxfId="58" priority="12" operator="lessThan">
      <formula>0</formula>
    </cfRule>
  </conditionalFormatting>
  <conditionalFormatting sqref="C165">
    <cfRule type="cellIs" dxfId="57" priority="9" operator="lessThan">
      <formula>0</formula>
    </cfRule>
  </conditionalFormatting>
  <conditionalFormatting sqref="C135">
    <cfRule type="cellIs" dxfId="56" priority="11" operator="lessThan">
      <formula>0</formula>
    </cfRule>
  </conditionalFormatting>
  <conditionalFormatting sqref="C146">
    <cfRule type="cellIs" dxfId="55" priority="10" operator="lessThan">
      <formula>0</formula>
    </cfRule>
  </conditionalFormatting>
  <conditionalFormatting sqref="C188">
    <cfRule type="cellIs" dxfId="54" priority="8" operator="lessThan">
      <formula>0</formula>
    </cfRule>
  </conditionalFormatting>
  <conditionalFormatting sqref="C189">
    <cfRule type="cellIs" dxfId="53" priority="7" operator="lessThan">
      <formula>0</formula>
    </cfRule>
  </conditionalFormatting>
  <conditionalFormatting sqref="A219:B219 A217:B217 A215:B215 A213:B213 A211:B211 A199:B199 A194:B194">
    <cfRule type="cellIs" dxfId="52" priority="6" operator="lessThan">
      <formula>0</formula>
    </cfRule>
  </conditionalFormatting>
  <conditionalFormatting sqref="A165:B165">
    <cfRule type="cellIs" dxfId="51" priority="3" operator="lessThan">
      <formula>0</formula>
    </cfRule>
  </conditionalFormatting>
  <conditionalFormatting sqref="A135:B135">
    <cfRule type="cellIs" dxfId="50" priority="5" operator="lessThan">
      <formula>0</formula>
    </cfRule>
  </conditionalFormatting>
  <conditionalFormatting sqref="A146:B146">
    <cfRule type="cellIs" dxfId="49" priority="4" operator="lessThan">
      <formula>0</formula>
    </cfRule>
  </conditionalFormatting>
  <conditionalFormatting sqref="A188:B188">
    <cfRule type="cellIs" dxfId="48" priority="2" operator="lessThan">
      <formula>0</formula>
    </cfRule>
  </conditionalFormatting>
  <conditionalFormatting sqref="A189:B189">
    <cfRule type="cellIs" dxfId="47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J1" zoomScale="60" zoomScaleNormal="6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10</v>
      </c>
    </row>
    <row r="2" spans="1:23" x14ac:dyDescent="0.25">
      <c r="C2" s="105" t="s">
        <v>821</v>
      </c>
      <c r="D2" s="106">
        <f>D5-'CO2'!AE4</f>
        <v>0</v>
      </c>
      <c r="E2" s="106">
        <f>E5-'abs CO2'!AE4</f>
        <v>0</v>
      </c>
      <c r="F2" s="106">
        <f>F5-'CH4'!AE4</f>
        <v>0</v>
      </c>
      <c r="G2" s="106">
        <f>G5-N2O!AE4</f>
        <v>0</v>
      </c>
      <c r="H2" s="106">
        <f>H5-HFC!AE4</f>
        <v>0</v>
      </c>
      <c r="I2" s="106">
        <f>I5-PFC!AE4</f>
        <v>0</v>
      </c>
      <c r="J2" s="106">
        <f>J5-'SF6'!AE4</f>
        <v>0</v>
      </c>
      <c r="K2" s="106">
        <f>K5-CO2eq!AE4</f>
        <v>2.2737367544323206E-12</v>
      </c>
    </row>
    <row r="3" spans="1:23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  <c r="Q4" s="107" t="s">
        <v>830</v>
      </c>
      <c r="R4" s="102" t="s">
        <v>828</v>
      </c>
      <c r="S4" s="108" t="s">
        <v>828</v>
      </c>
      <c r="T4" s="109" t="s">
        <v>831</v>
      </c>
      <c r="W4" s="109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12732.533829820068</v>
      </c>
      <c r="E5" s="32">
        <f t="shared" ref="E5:G5" si="0">+E7+E18+E24+E29+E32</f>
        <v>-12838.31734218057</v>
      </c>
      <c r="F5" s="32">
        <f t="shared" si="0"/>
        <v>18.129303702794289</v>
      </c>
      <c r="G5" s="32">
        <f t="shared" si="0"/>
        <v>1.0427366344038951</v>
      </c>
      <c r="H5" s="32">
        <f>+H7+H18+H24+H29+H32</f>
        <v>134.1947723291799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792.37936959089529</v>
      </c>
      <c r="M5" s="31" t="s">
        <v>834</v>
      </c>
      <c r="N5" s="110">
        <f>$K$7</f>
        <v>544.92652078422179</v>
      </c>
      <c r="Q5" s="31" t="s">
        <v>744</v>
      </c>
      <c r="R5" s="111">
        <f t="shared" ref="R5:R37" si="2">VLOOKUP(Q5,$C$8:$K$48,9,FALSE)</f>
        <v>-1537.6988616781193</v>
      </c>
      <c r="S5" s="112">
        <f t="shared" ref="S5:S37" si="3">ABS(R5)</f>
        <v>1537.6988616781193</v>
      </c>
      <c r="T5" s="113">
        <f t="shared" ref="T5:T37" si="4">S5/$S$40</f>
        <v>0.37892802021110938</v>
      </c>
      <c r="W5" s="114">
        <f>+T5</f>
        <v>0.37892802021110938</v>
      </c>
    </row>
    <row r="6" spans="1:23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188.82472160296132</v>
      </c>
      <c r="M6" s="31" t="s">
        <v>72</v>
      </c>
      <c r="N6" s="110">
        <f>$K$18</f>
        <v>922.16677948230881</v>
      </c>
      <c r="Q6" s="31" t="s">
        <v>836</v>
      </c>
      <c r="R6" s="111">
        <f t="shared" si="2"/>
        <v>869.70886620559884</v>
      </c>
      <c r="S6" s="112">
        <f t="shared" si="3"/>
        <v>869.70886620559884</v>
      </c>
      <c r="T6" s="113">
        <f t="shared" si="4"/>
        <v>0.21431833439200471</v>
      </c>
      <c r="W6" s="114">
        <f>+W5+T6</f>
        <v>0.59324635460311415</v>
      </c>
    </row>
    <row r="7" spans="1:23" x14ac:dyDescent="0.25">
      <c r="A7" s="6">
        <v>1</v>
      </c>
      <c r="B7" s="6" t="s">
        <v>837</v>
      </c>
      <c r="C7" s="31" t="s">
        <v>834</v>
      </c>
      <c r="D7" s="32">
        <f t="shared" ref="D7:K7" si="7">SUM(D8:D11,D14:D17)</f>
        <v>514.13515270388916</v>
      </c>
      <c r="E7" s="32">
        <f t="shared" si="7"/>
        <v>0</v>
      </c>
      <c r="F7" s="32">
        <f t="shared" si="7"/>
        <v>0.77829339315734036</v>
      </c>
      <c r="G7" s="32">
        <f t="shared" si="7"/>
        <v>3.8033668628856501E-2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544.92652078422179</v>
      </c>
      <c r="M7" s="31" t="s">
        <v>722</v>
      </c>
      <c r="N7" s="86">
        <f>$K$24</f>
        <v>217.89215968747112</v>
      </c>
      <c r="Q7" s="31" t="s">
        <v>391</v>
      </c>
      <c r="R7" s="111">
        <f t="shared" si="2"/>
        <v>506.36442615813576</v>
      </c>
      <c r="S7" s="112">
        <f t="shared" si="3"/>
        <v>506.36442615813576</v>
      </c>
      <c r="T7" s="113">
        <f t="shared" si="4"/>
        <v>0.12478104412462099</v>
      </c>
      <c r="W7" s="114">
        <f t="shared" ref="W7:W37" si="8">+W6+T7</f>
        <v>0.71802739872773513</v>
      </c>
    </row>
    <row r="8" spans="1:23" x14ac:dyDescent="0.25">
      <c r="A8" s="6">
        <v>1</v>
      </c>
      <c r="B8" s="13" t="s">
        <v>839</v>
      </c>
      <c r="C8" s="13" t="s">
        <v>840</v>
      </c>
      <c r="D8" s="115">
        <f>'CO2'!AE55</f>
        <v>22.545063202959589</v>
      </c>
      <c r="E8" s="116"/>
      <c r="F8" s="114">
        <f>'CH4'!AE55</f>
        <v>0.54230622392278549</v>
      </c>
      <c r="G8" s="114">
        <f>N2O!AE55</f>
        <v>7.3307709857470061E-3</v>
      </c>
      <c r="H8" s="116"/>
      <c r="I8" s="116"/>
      <c r="J8" s="116"/>
      <c r="K8" s="114">
        <f>D8+E8+F8*PCG!$C$5+G8*PCG!$C$6+H8+I8+J8</f>
        <v>38.287288554781831</v>
      </c>
      <c r="M8" s="31" t="s">
        <v>743</v>
      </c>
      <c r="N8" s="110">
        <f>$K$29</f>
        <v>138.7283451568772</v>
      </c>
      <c r="Q8" s="31" t="s">
        <v>838</v>
      </c>
      <c r="R8" s="111">
        <f t="shared" si="2"/>
        <v>159.8385026185563</v>
      </c>
      <c r="S8" s="112">
        <f t="shared" si="3"/>
        <v>159.8385026185563</v>
      </c>
      <c r="T8" s="113">
        <f t="shared" si="4"/>
        <v>3.9388263111972105E-2</v>
      </c>
      <c r="W8" s="114">
        <f t="shared" si="8"/>
        <v>0.75741566183970721</v>
      </c>
    </row>
    <row r="9" spans="1:23" x14ac:dyDescent="0.25">
      <c r="A9" s="6">
        <v>1</v>
      </c>
      <c r="B9" s="13" t="s">
        <v>841</v>
      </c>
      <c r="C9" s="13" t="s">
        <v>842</v>
      </c>
      <c r="D9" s="115">
        <f>'CO2'!AE54</f>
        <v>37.906165474249875</v>
      </c>
      <c r="E9" s="116"/>
      <c r="F9" s="114">
        <f>'CH4'!AE54</f>
        <v>6.9813611001938135E-3</v>
      </c>
      <c r="G9" s="114">
        <f>N2O!AE54</f>
        <v>2.571866236623852E-4</v>
      </c>
      <c r="H9" s="116"/>
      <c r="I9" s="116"/>
      <c r="J9" s="116"/>
      <c r="K9" s="114">
        <f>D9+E9+F9*PCG!$C$5+G9*PCG!$C$6+H9+I9+J9</f>
        <v>38.157341115606116</v>
      </c>
      <c r="M9" s="31" t="s">
        <v>843</v>
      </c>
      <c r="N9" s="110">
        <f>$K$32</f>
        <v>-1031.3344355199836</v>
      </c>
      <c r="Q9" s="31" t="s">
        <v>44</v>
      </c>
      <c r="R9" s="111">
        <f t="shared" si="2"/>
        <v>420.96054206512224</v>
      </c>
      <c r="S9" s="112">
        <f t="shared" si="3"/>
        <v>420.96054206512224</v>
      </c>
      <c r="T9" s="113">
        <f t="shared" si="4"/>
        <v>0.10373535987251228</v>
      </c>
      <c r="W9" s="114">
        <f t="shared" si="8"/>
        <v>0.86115102171221947</v>
      </c>
    </row>
    <row r="10" spans="1:23" x14ac:dyDescent="0.25">
      <c r="A10" s="6">
        <v>1</v>
      </c>
      <c r="B10" s="13" t="s">
        <v>844</v>
      </c>
      <c r="C10" s="13" t="s">
        <v>44</v>
      </c>
      <c r="D10" s="115">
        <f>'CO2'!AE17</f>
        <v>406.45863144673592</v>
      </c>
      <c r="E10" s="116"/>
      <c r="F10" s="114">
        <f>'CH4'!AE17</f>
        <v>0.22162108313738407</v>
      </c>
      <c r="G10" s="114">
        <f>N2O!AE17</f>
        <v>3.0071756845475531E-2</v>
      </c>
      <c r="H10" s="116"/>
      <c r="I10" s="116"/>
      <c r="J10" s="116"/>
      <c r="K10" s="114">
        <f>D10+E10+F10*PCG!$C$5+G10*PCG!$C$6+H10+I10+J10</f>
        <v>420.96054206512224</v>
      </c>
      <c r="M10" s="31" t="s">
        <v>845</v>
      </c>
      <c r="N10" s="110">
        <f>$K$35</f>
        <v>188.14009171232846</v>
      </c>
      <c r="Q10" s="31" t="s">
        <v>724</v>
      </c>
      <c r="R10" s="111">
        <f t="shared" si="2"/>
        <v>181.56993755204792</v>
      </c>
      <c r="S10" s="112">
        <f t="shared" si="3"/>
        <v>181.56993755204792</v>
      </c>
      <c r="T10" s="113">
        <f t="shared" si="4"/>
        <v>4.4743440137145873E-2</v>
      </c>
      <c r="W10" s="114">
        <f t="shared" si="8"/>
        <v>0.9058944618493654</v>
      </c>
    </row>
    <row r="11" spans="1:23" x14ac:dyDescent="0.25">
      <c r="A11" s="6">
        <v>1</v>
      </c>
      <c r="B11" s="13" t="s">
        <v>846</v>
      </c>
      <c r="C11" s="13" t="s">
        <v>847</v>
      </c>
      <c r="D11" s="117">
        <f>+D12+D13</f>
        <v>3.1268322868415054E-3</v>
      </c>
      <c r="E11" s="32">
        <f t="shared" ref="E11:K11" si="9">+E12+E13</f>
        <v>0</v>
      </c>
      <c r="F11" s="32">
        <f t="shared" si="9"/>
        <v>9.9092669258461426E-8</v>
      </c>
      <c r="G11" s="32">
        <f t="shared" si="9"/>
        <v>5.0130159357885053E-8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3.1442483910616168E-3</v>
      </c>
      <c r="M11" s="31" t="s">
        <v>848</v>
      </c>
      <c r="N11" s="110">
        <f>$K$43</f>
        <v>0.68462989063285029</v>
      </c>
      <c r="Q11" s="31" t="s">
        <v>849</v>
      </c>
      <c r="R11" s="111">
        <f t="shared" si="2"/>
        <v>2.9960408975400878</v>
      </c>
      <c r="S11" s="112">
        <f t="shared" si="3"/>
        <v>2.9960408975400878</v>
      </c>
      <c r="T11" s="113">
        <f t="shared" si="4"/>
        <v>7.3830050477986591E-4</v>
      </c>
      <c r="W11" s="114">
        <f t="shared" si="8"/>
        <v>0.90663276235414525</v>
      </c>
    </row>
    <row r="12" spans="1:23" x14ac:dyDescent="0.25">
      <c r="A12" s="6">
        <v>1</v>
      </c>
      <c r="B12" s="13" t="s">
        <v>850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  <c r="M12" s="118" t="s">
        <v>821</v>
      </c>
      <c r="N12" s="106">
        <f>SUM(N5:N11)-K5-K6</f>
        <v>0</v>
      </c>
      <c r="Q12" s="31" t="s">
        <v>851</v>
      </c>
      <c r="R12" s="111">
        <f t="shared" si="2"/>
        <v>138.70461625886173</v>
      </c>
      <c r="S12" s="112">
        <f t="shared" si="3"/>
        <v>138.70461625886173</v>
      </c>
      <c r="T12" s="113">
        <f t="shared" si="4"/>
        <v>3.4180337218792919E-2</v>
      </c>
      <c r="W12" s="114">
        <f t="shared" si="8"/>
        <v>0.94081309957293813</v>
      </c>
    </row>
    <row r="13" spans="1:23" x14ac:dyDescent="0.25">
      <c r="A13" s="6">
        <v>1</v>
      </c>
      <c r="B13" s="13" t="s">
        <v>852</v>
      </c>
      <c r="C13" s="13" t="s">
        <v>853</v>
      </c>
      <c r="D13" s="115">
        <f>'CO2'!AE10</f>
        <v>3.1268322868415054E-3</v>
      </c>
      <c r="E13" s="116"/>
      <c r="F13" s="114">
        <f>'CH4'!AE10</f>
        <v>9.9092669258461426E-8</v>
      </c>
      <c r="G13" s="114">
        <f>N2O!AE10</f>
        <v>5.0130159357885053E-8</v>
      </c>
      <c r="H13" s="116"/>
      <c r="I13" s="116"/>
      <c r="J13" s="116"/>
      <c r="K13" s="114">
        <f>D13+E13+F13*PCG!$C$5+G13*PCG!$C$6+H13+I13+J13</f>
        <v>3.1442483910616168E-3</v>
      </c>
      <c r="Q13" s="31" t="s">
        <v>840</v>
      </c>
      <c r="R13" s="111">
        <f t="shared" si="2"/>
        <v>38.287288554781831</v>
      </c>
      <c r="S13" s="112">
        <f t="shared" si="3"/>
        <v>38.287288554781831</v>
      </c>
      <c r="T13" s="113">
        <f t="shared" si="4"/>
        <v>9.4349594793105059E-3</v>
      </c>
      <c r="W13" s="114">
        <f t="shared" si="8"/>
        <v>0.95024805905224863</v>
      </c>
    </row>
    <row r="14" spans="1:23" x14ac:dyDescent="0.25">
      <c r="A14" s="6">
        <v>1</v>
      </c>
      <c r="B14" s="13" t="s">
        <v>854</v>
      </c>
      <c r="C14" s="13" t="s">
        <v>855</v>
      </c>
      <c r="D14" s="115">
        <f>'CO2'!AE56</f>
        <v>47.222165747656888</v>
      </c>
      <c r="E14" s="116"/>
      <c r="F14" s="114">
        <f>'CH4'!AE56</f>
        <v>7.3846259043078019E-3</v>
      </c>
      <c r="G14" s="114">
        <f>N2O!AE56</f>
        <v>3.7390404381221573E-4</v>
      </c>
      <c r="H14" s="116"/>
      <c r="I14" s="116"/>
      <c r="J14" s="116"/>
      <c r="K14" s="114">
        <f>D14+E14+F14*PCG!$C$5+G14*PCG!$C$6+H14+I14+J14</f>
        <v>47.518204800320618</v>
      </c>
      <c r="Q14" s="31" t="s">
        <v>858</v>
      </c>
      <c r="R14" s="111">
        <f t="shared" si="2"/>
        <v>23.886872792548385</v>
      </c>
      <c r="S14" s="112">
        <f t="shared" si="3"/>
        <v>23.886872792548385</v>
      </c>
      <c r="T14" s="113">
        <f t="shared" si="4"/>
        <v>5.886331610102778E-3</v>
      </c>
      <c r="W14" s="114">
        <f t="shared" si="8"/>
        <v>0.9561343906623514</v>
      </c>
    </row>
    <row r="15" spans="1:23" x14ac:dyDescent="0.25">
      <c r="A15" s="6">
        <v>1</v>
      </c>
      <c r="B15" s="13" t="s">
        <v>856</v>
      </c>
      <c r="C15" s="13" t="s">
        <v>857</v>
      </c>
      <c r="D15" s="115">
        <f>'CO2'!AE60</f>
        <v>0</v>
      </c>
      <c r="E15" s="116"/>
      <c r="F15" s="114">
        <f>'CH4'!AE60</f>
        <v>0</v>
      </c>
      <c r="G15" s="114">
        <f>N2O!AE60</f>
        <v>0</v>
      </c>
      <c r="H15" s="116"/>
      <c r="I15" s="116"/>
      <c r="J15" s="116"/>
      <c r="K15" s="114">
        <f>D15+E15+F15*PCG!$C$5+G15*PCG!$C$6+H15+I15+J15</f>
        <v>0</v>
      </c>
      <c r="Q15" s="31" t="s">
        <v>861</v>
      </c>
      <c r="R15" s="111">
        <f t="shared" si="2"/>
        <v>28.89545040537773</v>
      </c>
      <c r="S15" s="112">
        <f t="shared" si="3"/>
        <v>28.89545040537773</v>
      </c>
      <c r="T15" s="113">
        <f t="shared" si="4"/>
        <v>7.1205722317235192E-3</v>
      </c>
      <c r="W15" s="114">
        <f t="shared" si="8"/>
        <v>0.96325496289407486</v>
      </c>
    </row>
    <row r="16" spans="1:23" x14ac:dyDescent="0.25">
      <c r="A16" s="6">
        <v>1</v>
      </c>
      <c r="B16" s="13" t="s">
        <v>859</v>
      </c>
      <c r="C16" s="13" t="s">
        <v>860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  <c r="Q16" s="31" t="s">
        <v>842</v>
      </c>
      <c r="R16" s="111">
        <f t="shared" si="2"/>
        <v>38.157341115606116</v>
      </c>
      <c r="S16" s="112">
        <f t="shared" si="3"/>
        <v>38.157341115606116</v>
      </c>
      <c r="T16" s="113">
        <f t="shared" si="4"/>
        <v>9.4029371327473948E-3</v>
      </c>
      <c r="W16" s="114">
        <f t="shared" si="8"/>
        <v>0.97265790002682229</v>
      </c>
    </row>
    <row r="17" spans="1:23" x14ac:dyDescent="0.25">
      <c r="A17" s="6">
        <v>1</v>
      </c>
      <c r="B17" s="13" t="s">
        <v>862</v>
      </c>
      <c r="C17" s="13" t="s">
        <v>863</v>
      </c>
      <c r="D17" s="114">
        <f>'CO2'!AE80</f>
        <v>0</v>
      </c>
      <c r="E17" s="116"/>
      <c r="F17" s="114">
        <f>'CH4'!AE80</f>
        <v>0</v>
      </c>
      <c r="G17" s="114">
        <f>N2O!AE80</f>
        <v>0</v>
      </c>
      <c r="H17" s="116"/>
      <c r="I17" s="116"/>
      <c r="J17" s="116"/>
      <c r="K17" s="114">
        <f>D17+E17+F17*PCG!$C$5+G17*PCG!$C$6+H17+I17+J17</f>
        <v>0</v>
      </c>
      <c r="Q17" s="31" t="s">
        <v>865</v>
      </c>
      <c r="R17" s="111">
        <f t="shared" si="2"/>
        <v>51.81673625428305</v>
      </c>
      <c r="S17" s="112">
        <f t="shared" si="3"/>
        <v>51.81673625428305</v>
      </c>
      <c r="T17" s="113">
        <f t="shared" si="4"/>
        <v>1.2768958716148658E-2</v>
      </c>
      <c r="W17" s="114">
        <f t="shared" si="8"/>
        <v>0.98542685874297098</v>
      </c>
    </row>
    <row r="18" spans="1:23" x14ac:dyDescent="0.25">
      <c r="A18" s="6">
        <v>1</v>
      </c>
      <c r="B18" s="6" t="s">
        <v>864</v>
      </c>
      <c r="C18" s="31" t="s">
        <v>72</v>
      </c>
      <c r="D18" s="32">
        <f>+SUM(D19:D23)</f>
        <v>898.51579439183831</v>
      </c>
      <c r="E18" s="32">
        <f t="shared" ref="E18:K18" si="10">+SUM(E19:E23)</f>
        <v>0</v>
      </c>
      <c r="F18" s="32">
        <f t="shared" si="10"/>
        <v>0.18645606930727077</v>
      </c>
      <c r="G18" s="32">
        <f t="shared" si="10"/>
        <v>6.3723434086539618E-2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922.16677948230881</v>
      </c>
      <c r="Q18" s="31" t="s">
        <v>867</v>
      </c>
      <c r="R18" s="111">
        <f t="shared" si="2"/>
        <v>2.3728898015459732E-2</v>
      </c>
      <c r="S18" s="112">
        <f t="shared" si="3"/>
        <v>2.3728898015459732E-2</v>
      </c>
      <c r="T18" s="113">
        <f t="shared" si="4"/>
        <v>5.8474026162553308E-6</v>
      </c>
      <c r="W18" s="114">
        <f t="shared" si="8"/>
        <v>0.9854327061455872</v>
      </c>
    </row>
    <row r="19" spans="1:23" x14ac:dyDescent="0.25">
      <c r="A19" s="6">
        <v>1</v>
      </c>
      <c r="B19" s="13" t="s">
        <v>866</v>
      </c>
      <c r="C19" s="13" t="s">
        <v>836</v>
      </c>
      <c r="D19" s="114">
        <f>'CO2'!AE35</f>
        <v>849.21426345086627</v>
      </c>
      <c r="E19" s="116"/>
      <c r="F19" s="114">
        <f>'CH4'!AE35</f>
        <v>0.12326317317919996</v>
      </c>
      <c r="G19" s="114">
        <f>N2O!AE35</f>
        <v>5.8432964514270574E-2</v>
      </c>
      <c r="H19" s="116"/>
      <c r="I19" s="116"/>
      <c r="J19" s="116"/>
      <c r="K19" s="114">
        <f>D19+E19+F19*PCG!$C$5+G19*PCG!$C$6+H19+I19+J19</f>
        <v>869.70886620559884</v>
      </c>
      <c r="Q19" s="31" t="s">
        <v>870</v>
      </c>
      <c r="R19" s="111">
        <f t="shared" si="2"/>
        <v>7.4267717300454921</v>
      </c>
      <c r="S19" s="112">
        <f t="shared" si="3"/>
        <v>7.4267717300454921</v>
      </c>
      <c r="T19" s="113">
        <f t="shared" si="4"/>
        <v>1.8301450162711132E-3</v>
      </c>
      <c r="W19" s="114">
        <f t="shared" si="8"/>
        <v>0.9872628511618583</v>
      </c>
    </row>
    <row r="20" spans="1:23" x14ac:dyDescent="0.25">
      <c r="A20" s="6">
        <v>1</v>
      </c>
      <c r="B20" s="13" t="s">
        <v>868</v>
      </c>
      <c r="C20" s="13" t="s">
        <v>869</v>
      </c>
      <c r="D20" s="114">
        <f>'CO2'!AE46</f>
        <v>0</v>
      </c>
      <c r="E20" s="116"/>
      <c r="F20" s="114">
        <f>'CH4'!AE46</f>
        <v>0</v>
      </c>
      <c r="G20" s="114">
        <f>N2O!AE46</f>
        <v>0</v>
      </c>
      <c r="H20" s="116"/>
      <c r="I20" s="116"/>
      <c r="J20" s="116"/>
      <c r="K20" s="114">
        <f>D20+E20+F20*PCG!$C$5+G20*PCG!$C$6+H20+I20+J20</f>
        <v>0</v>
      </c>
      <c r="Q20" s="31" t="s">
        <v>855</v>
      </c>
      <c r="R20" s="111">
        <f t="shared" si="2"/>
        <v>47.518204800320618</v>
      </c>
      <c r="S20" s="112">
        <f t="shared" si="3"/>
        <v>47.518204800320618</v>
      </c>
      <c r="T20" s="113">
        <f t="shared" si="4"/>
        <v>1.1709691486225896E-2</v>
      </c>
      <c r="W20" s="114">
        <f t="shared" si="8"/>
        <v>0.99897254264808422</v>
      </c>
    </row>
    <row r="21" spans="1:23" x14ac:dyDescent="0.25">
      <c r="A21" s="6">
        <v>1</v>
      </c>
      <c r="B21" s="13" t="s">
        <v>871</v>
      </c>
      <c r="C21" s="13" t="s">
        <v>872</v>
      </c>
      <c r="D21" s="114">
        <f>'CO2'!AE47</f>
        <v>0.63470101826413472</v>
      </c>
      <c r="E21" s="116"/>
      <c r="F21" s="114">
        <f>'CH4'!AE47</f>
        <v>5.879640614761801E-5</v>
      </c>
      <c r="G21" s="114">
        <f>N2O!AE47</f>
        <v>1.6798973185033713E-5</v>
      </c>
      <c r="H21" s="116"/>
      <c r="I21" s="116"/>
      <c r="J21" s="116"/>
      <c r="K21" s="114">
        <f>D21+E21+F21*PCG!$C$5+G21*PCG!$C$6+H21+I21+J21</f>
        <v>0.64117702242696528</v>
      </c>
      <c r="Q21" s="31" t="s">
        <v>896</v>
      </c>
      <c r="R21" s="111">
        <f t="shared" si="2"/>
        <v>1.4186754036836602</v>
      </c>
      <c r="S21" s="112">
        <f t="shared" si="3"/>
        <v>1.4186754036836602</v>
      </c>
      <c r="T21" s="113">
        <f t="shared" si="4"/>
        <v>3.4959761981834286E-4</v>
      </c>
      <c r="W21" s="114">
        <f t="shared" si="8"/>
        <v>0.99932214026790256</v>
      </c>
    </row>
    <row r="22" spans="1:23" x14ac:dyDescent="0.25">
      <c r="A22" s="6">
        <v>1</v>
      </c>
      <c r="B22" s="13" t="s">
        <v>873</v>
      </c>
      <c r="C22" s="13" t="s">
        <v>874</v>
      </c>
      <c r="D22" s="114">
        <f>'CO2'!AE34</f>
        <v>0</v>
      </c>
      <c r="E22" s="116"/>
      <c r="F22" s="114">
        <f>'CH4'!AE34</f>
        <v>0</v>
      </c>
      <c r="G22" s="114">
        <f>N2O!AE34</f>
        <v>0</v>
      </c>
      <c r="H22" s="116"/>
      <c r="I22" s="116"/>
      <c r="J22" s="116"/>
      <c r="K22" s="114">
        <f>D22+E22+F22*PCG!$C$5+G22*PCG!$C$6+H22+I22+J22</f>
        <v>0</v>
      </c>
      <c r="Q22" s="31" t="s">
        <v>875</v>
      </c>
      <c r="R22" s="111">
        <f t="shared" si="2"/>
        <v>1.4186754036836602</v>
      </c>
      <c r="S22" s="112">
        <f t="shared" si="3"/>
        <v>1.4186754036836602</v>
      </c>
      <c r="T22" s="113">
        <f t="shared" si="4"/>
        <v>3.4959761981834286E-4</v>
      </c>
      <c r="W22" s="114">
        <f t="shared" si="8"/>
        <v>0.9996717378877209</v>
      </c>
    </row>
    <row r="23" spans="1:23" x14ac:dyDescent="0.25">
      <c r="A23" s="6">
        <v>1</v>
      </c>
      <c r="B23" s="13" t="s">
        <v>876</v>
      </c>
      <c r="C23" s="13" t="s">
        <v>865</v>
      </c>
      <c r="D23" s="114">
        <f>'CO2'!AE52</f>
        <v>48.666829922707933</v>
      </c>
      <c r="E23" s="116"/>
      <c r="F23" s="114">
        <f>'CH4'!AE52</f>
        <v>6.3134099721923173E-2</v>
      </c>
      <c r="G23" s="114">
        <f>N2O!AE52</f>
        <v>5.2736705990840101E-3</v>
      </c>
      <c r="H23" s="116"/>
      <c r="I23" s="116"/>
      <c r="J23" s="116"/>
      <c r="K23" s="114">
        <f>D23+E23+F23*PCG!$C$5+G23*PCG!$C$6+H23+I23+J23</f>
        <v>51.81673625428305</v>
      </c>
      <c r="Q23" s="31" t="s">
        <v>877</v>
      </c>
      <c r="R23" s="111">
        <f t="shared" si="2"/>
        <v>0</v>
      </c>
      <c r="S23" s="112">
        <f t="shared" si="3"/>
        <v>0</v>
      </c>
      <c r="T23" s="113">
        <f t="shared" si="4"/>
        <v>0</v>
      </c>
      <c r="W23" s="114">
        <f t="shared" si="8"/>
        <v>0.9996717378877209</v>
      </c>
    </row>
    <row r="24" spans="1:23" x14ac:dyDescent="0.25">
      <c r="A24" s="6">
        <v>1</v>
      </c>
      <c r="B24" s="6" t="s">
        <v>878</v>
      </c>
      <c r="C24" s="31" t="s">
        <v>722</v>
      </c>
      <c r="D24" s="32">
        <f>SUM(D25:D28)</f>
        <v>3.8954623808104736</v>
      </c>
      <c r="E24" s="32">
        <f t="shared" ref="E24:J24" si="11">SUM(E25:E28)</f>
        <v>0</v>
      </c>
      <c r="F24" s="32">
        <f t="shared" si="11"/>
        <v>8.4495066289259171</v>
      </c>
      <c r="G24" s="32">
        <f t="shared" si="11"/>
        <v>9.2584952466870703E-3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9">
        <f>SUM(K25:K28)</f>
        <v>217.89215968747112</v>
      </c>
      <c r="Q24" s="31" t="s">
        <v>879</v>
      </c>
      <c r="R24" s="111">
        <f t="shared" si="2"/>
        <v>0.68044255185222124</v>
      </c>
      <c r="S24" s="112">
        <f t="shared" si="3"/>
        <v>0.68044255185222124</v>
      </c>
      <c r="T24" s="113">
        <f t="shared" si="4"/>
        <v>1.6767831170751672E-4</v>
      </c>
      <c r="W24" s="114">
        <f t="shared" si="8"/>
        <v>0.9998394161994284</v>
      </c>
    </row>
    <row r="25" spans="1:23" x14ac:dyDescent="0.25">
      <c r="A25" s="6">
        <v>1</v>
      </c>
      <c r="B25" s="13" t="s">
        <v>880</v>
      </c>
      <c r="C25" s="13" t="s">
        <v>724</v>
      </c>
      <c r="D25" s="116"/>
      <c r="E25" s="116"/>
      <c r="F25" s="114">
        <f>'CH4'!AE426</f>
        <v>7.2627975020819164</v>
      </c>
      <c r="G25" s="114">
        <f>N2O!AE426</f>
        <v>0</v>
      </c>
      <c r="H25" s="116"/>
      <c r="I25" s="116"/>
      <c r="J25" s="116"/>
      <c r="K25" s="114">
        <f>D25+E25+F25*PCG!$C$5+G25*PCG!$C$6+H25+I25+J25</f>
        <v>181.56993755204792</v>
      </c>
      <c r="Q25" s="31" t="s">
        <v>847</v>
      </c>
      <c r="R25" s="111">
        <f t="shared" si="2"/>
        <v>3.1442483910616168E-3</v>
      </c>
      <c r="S25" s="112">
        <f t="shared" si="3"/>
        <v>3.1442483910616168E-3</v>
      </c>
      <c r="T25" s="113">
        <f t="shared" si="4"/>
        <v>7.7482259210148575E-7</v>
      </c>
      <c r="W25" s="114">
        <f t="shared" si="8"/>
        <v>0.99984019102202049</v>
      </c>
    </row>
    <row r="26" spans="1:23" x14ac:dyDescent="0.25">
      <c r="A26" s="6">
        <v>1</v>
      </c>
      <c r="B26" s="13" t="s">
        <v>881</v>
      </c>
      <c r="C26" s="13" t="s">
        <v>877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  <c r="Q26" s="31" t="s">
        <v>853</v>
      </c>
      <c r="R26" s="111">
        <f t="shared" si="2"/>
        <v>3.1442483910616168E-3</v>
      </c>
      <c r="S26" s="112">
        <f t="shared" si="3"/>
        <v>3.1442483910616168E-3</v>
      </c>
      <c r="T26" s="113">
        <f t="shared" si="4"/>
        <v>7.7482259210148575E-7</v>
      </c>
      <c r="W26" s="114">
        <f t="shared" si="8"/>
        <v>0.99984096584461257</v>
      </c>
    </row>
    <row r="27" spans="1:23" x14ac:dyDescent="0.25">
      <c r="A27" s="6">
        <v>1</v>
      </c>
      <c r="B27" s="13" t="s">
        <v>882</v>
      </c>
      <c r="C27" s="13" t="s">
        <v>870</v>
      </c>
      <c r="D27" s="114">
        <f>'CO2'!AE431</f>
        <v>3.8954623808104736</v>
      </c>
      <c r="E27" s="116"/>
      <c r="F27" s="114">
        <f>'CH4'!AE431</f>
        <v>0.11077949213333793</v>
      </c>
      <c r="G27" s="114">
        <f>N2O!AE431</f>
        <v>2.5564498184616441E-3</v>
      </c>
      <c r="H27" s="116"/>
      <c r="I27" s="116"/>
      <c r="J27" s="116"/>
      <c r="K27" s="114">
        <f>D27+E27+F27*PCG!$C$5+G27*PCG!$C$6+H27+I27+J27</f>
        <v>7.4267717300454921</v>
      </c>
      <c r="Q27" s="31" t="s">
        <v>863</v>
      </c>
      <c r="R27" s="111">
        <f t="shared" si="2"/>
        <v>0</v>
      </c>
      <c r="S27" s="112">
        <f t="shared" si="3"/>
        <v>0</v>
      </c>
      <c r="T27" s="113">
        <f t="shared" si="4"/>
        <v>0</v>
      </c>
      <c r="W27" s="114">
        <f t="shared" si="8"/>
        <v>0.99984096584461257</v>
      </c>
    </row>
    <row r="28" spans="1:23" x14ac:dyDescent="0.25">
      <c r="A28" s="6">
        <v>1</v>
      </c>
      <c r="B28" s="13" t="s">
        <v>883</v>
      </c>
      <c r="C28" s="13" t="s">
        <v>861</v>
      </c>
      <c r="D28" s="116"/>
      <c r="E28" s="116"/>
      <c r="F28" s="114">
        <f>'CH4'!AE434</f>
        <v>1.0759296347106622</v>
      </c>
      <c r="G28" s="114">
        <f>N2O!AE434</f>
        <v>6.7020454282254267E-3</v>
      </c>
      <c r="H28" s="116"/>
      <c r="I28" s="116"/>
      <c r="J28" s="116"/>
      <c r="K28" s="114">
        <f>D28+E28+F28*PCG!$C$5+G28*PCG!$C$6+H28+I28+J28</f>
        <v>28.89545040537773</v>
      </c>
      <c r="Q28" s="31" t="s">
        <v>872</v>
      </c>
      <c r="R28" s="111">
        <f t="shared" si="2"/>
        <v>0.64117702242696528</v>
      </c>
      <c r="S28" s="112">
        <f t="shared" si="3"/>
        <v>0.64117702242696528</v>
      </c>
      <c r="T28" s="113">
        <f t="shared" si="4"/>
        <v>1.5800228885385096E-4</v>
      </c>
      <c r="W28" s="114">
        <f t="shared" si="8"/>
        <v>0.99999896813346645</v>
      </c>
    </row>
    <row r="29" spans="1:23" x14ac:dyDescent="0.25">
      <c r="A29" s="6">
        <v>1</v>
      </c>
      <c r="B29" s="6" t="s">
        <v>884</v>
      </c>
      <c r="C29" s="31" t="s">
        <v>743</v>
      </c>
      <c r="D29" s="32">
        <f>D30+D31</f>
        <v>4.526952169096031</v>
      </c>
      <c r="E29" s="32">
        <f t="shared" ref="E29:K29" si="12">E30+E31</f>
        <v>0</v>
      </c>
      <c r="F29" s="32">
        <f t="shared" si="12"/>
        <v>0</v>
      </c>
      <c r="G29" s="32">
        <f t="shared" si="12"/>
        <v>2.221697517203872E-5</v>
      </c>
      <c r="H29" s="32">
        <f t="shared" si="12"/>
        <v>134.1947723291799</v>
      </c>
      <c r="I29" s="32">
        <f t="shared" si="12"/>
        <v>0</v>
      </c>
      <c r="J29" s="32">
        <f t="shared" si="12"/>
        <v>0</v>
      </c>
      <c r="K29" s="32">
        <f t="shared" si="12"/>
        <v>138.7283451568772</v>
      </c>
      <c r="Q29" s="31" t="s">
        <v>874</v>
      </c>
      <c r="R29" s="111">
        <f t="shared" si="2"/>
        <v>0</v>
      </c>
      <c r="S29" s="112">
        <f t="shared" si="3"/>
        <v>0</v>
      </c>
      <c r="T29" s="113">
        <f t="shared" si="4"/>
        <v>0</v>
      </c>
      <c r="W29" s="114">
        <f t="shared" si="8"/>
        <v>0.99999896813346645</v>
      </c>
    </row>
    <row r="30" spans="1:23" x14ac:dyDescent="0.25">
      <c r="A30" s="6">
        <v>1</v>
      </c>
      <c r="B30" s="13" t="s">
        <v>886</v>
      </c>
      <c r="C30" s="13" t="s">
        <v>867</v>
      </c>
      <c r="D30" s="114">
        <f>'CO2'!AE112+'CO2'!AE122+'CO2'!AE141</f>
        <v>2.3728898015459732E-2</v>
      </c>
      <c r="E30" s="116"/>
      <c r="F30" s="114">
        <f>'CH4'!AE112+'CH4'!AE122+'CH4'!AE141</f>
        <v>0</v>
      </c>
      <c r="G30" s="114">
        <f>N2O!AE112+N2O!AE122+N2O!AE141</f>
        <v>0</v>
      </c>
      <c r="H30" s="116"/>
      <c r="I30" s="116"/>
      <c r="J30" s="116"/>
      <c r="K30" s="114">
        <f>D30+E30+F30*PCG!$C$5+G30*PCG!$C$6+H30+I30+J30</f>
        <v>2.3728898015459732E-2</v>
      </c>
      <c r="Q30" s="31" t="s">
        <v>885</v>
      </c>
      <c r="R30" s="111">
        <f t="shared" si="2"/>
        <v>4.1873387806290541E-3</v>
      </c>
      <c r="S30" s="112">
        <f t="shared" si="3"/>
        <v>4.1873387806290541E-3</v>
      </c>
      <c r="T30" s="113">
        <f t="shared" si="4"/>
        <v>1.0318665335847183E-6</v>
      </c>
      <c r="W30" s="114">
        <f t="shared" si="8"/>
        <v>1</v>
      </c>
    </row>
    <row r="31" spans="1:23" x14ac:dyDescent="0.25">
      <c r="A31" s="6">
        <v>1</v>
      </c>
      <c r="B31" s="13" t="s">
        <v>888</v>
      </c>
      <c r="C31" s="13" t="s">
        <v>851</v>
      </c>
      <c r="D31" s="114">
        <f>'CO2'!AE149+'CO2'!AE160+'CO2'!AE173+'CO2'!AE187</f>
        <v>4.5032232710805715</v>
      </c>
      <c r="E31" s="116"/>
      <c r="F31" s="114">
        <f>'CH4'!AE149+'CH4'!AE160+'CH4'!AE173+'CH4'!AE187</f>
        <v>0</v>
      </c>
      <c r="G31" s="114">
        <f>N2O!AE149+N2O!AE160+N2O!AE173+N2O!AE187</f>
        <v>2.221697517203872E-5</v>
      </c>
      <c r="H31" s="114">
        <f>HFC!AE149+HFC!AE160+HFC!AE173+HFC!AE187</f>
        <v>134.1947723291799</v>
      </c>
      <c r="I31" s="114">
        <f>PFC!AE149+PFC!AE160+PFC!AE173+PFC!AE187</f>
        <v>0</v>
      </c>
      <c r="J31" s="114">
        <f>'SF6'!AE149+'SF6'!AE160+'SF6'!AE173+'SF6'!AE187</f>
        <v>0</v>
      </c>
      <c r="K31" s="114">
        <f>D31+E31+F31*PCG!$C$5+G31*PCG!$C$6+H31+I31+J31</f>
        <v>138.70461625886173</v>
      </c>
      <c r="Q31" s="31" t="s">
        <v>887</v>
      </c>
      <c r="R31" s="111">
        <f t="shared" si="2"/>
        <v>0</v>
      </c>
      <c r="S31" s="112">
        <f t="shared" si="3"/>
        <v>0</v>
      </c>
      <c r="T31" s="113">
        <f t="shared" si="4"/>
        <v>0</v>
      </c>
      <c r="W31" s="114">
        <f t="shared" si="8"/>
        <v>1</v>
      </c>
    </row>
    <row r="32" spans="1:23" x14ac:dyDescent="0.25">
      <c r="A32" s="6">
        <v>1</v>
      </c>
      <c r="B32" s="6" t="s">
        <v>889</v>
      </c>
      <c r="C32" s="31" t="s">
        <v>843</v>
      </c>
      <c r="D32" s="32">
        <f t="shared" ref="D32:K32" si="13">SUM(D33:D34)</f>
        <v>11311.460468174433</v>
      </c>
      <c r="E32" s="32">
        <f t="shared" si="13"/>
        <v>-12838.31734218057</v>
      </c>
      <c r="F32" s="32">
        <f t="shared" si="13"/>
        <v>8.7150476114037616</v>
      </c>
      <c r="G32" s="32">
        <f t="shared" si="13"/>
        <v>0.93169881946663979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-1031.3344355199836</v>
      </c>
      <c r="Q32" s="31" t="s">
        <v>869</v>
      </c>
      <c r="R32" s="111">
        <f t="shared" si="2"/>
        <v>0</v>
      </c>
      <c r="S32" s="112">
        <f t="shared" si="3"/>
        <v>0</v>
      </c>
      <c r="T32" s="113">
        <f t="shared" si="4"/>
        <v>0</v>
      </c>
      <c r="W32" s="114">
        <f t="shared" si="8"/>
        <v>1</v>
      </c>
    </row>
    <row r="33" spans="1:23" x14ac:dyDescent="0.25">
      <c r="A33" s="6">
        <v>1</v>
      </c>
      <c r="B33" s="13" t="s">
        <v>890</v>
      </c>
      <c r="C33" s="13" t="s">
        <v>391</v>
      </c>
      <c r="D33" s="145">
        <f>'CO2'!$AE$191</f>
        <v>28.543111635204802</v>
      </c>
      <c r="E33" s="116"/>
      <c r="F33" s="114">
        <f>'CH4'!$AE$191</f>
        <v>8.2893101557124691</v>
      </c>
      <c r="G33" s="114">
        <f>N2O!$AE$191</f>
        <v>0.90801530412791676</v>
      </c>
      <c r="H33" s="116"/>
      <c r="I33" s="116"/>
      <c r="J33" s="116"/>
      <c r="K33" s="114">
        <f>D33+E33+F33*PCG!$C$5+G33*PCG!$C$6+H33+I33+J33</f>
        <v>506.36442615813576</v>
      </c>
      <c r="Q33" s="31" t="s">
        <v>857</v>
      </c>
      <c r="R33" s="111">
        <f t="shared" si="2"/>
        <v>0</v>
      </c>
      <c r="S33" s="112">
        <f t="shared" si="3"/>
        <v>0</v>
      </c>
      <c r="T33" s="113">
        <f t="shared" si="4"/>
        <v>0</v>
      </c>
      <c r="W33" s="114">
        <f t="shared" si="8"/>
        <v>1</v>
      </c>
    </row>
    <row r="34" spans="1:23" x14ac:dyDescent="0.25">
      <c r="A34" s="6">
        <v>1</v>
      </c>
      <c r="B34" s="13" t="s">
        <v>891</v>
      </c>
      <c r="C34" s="13" t="s">
        <v>744</v>
      </c>
      <c r="D34" s="114">
        <f>'CO2'!$AE$297</f>
        <v>11282.917356539228</v>
      </c>
      <c r="E34" s="114">
        <f>'abs CO2'!$AE$297</f>
        <v>-12838.31734218057</v>
      </c>
      <c r="F34" s="145">
        <f>'CH4'!$AE$297</f>
        <v>0.42573745569129229</v>
      </c>
      <c r="G34" s="145">
        <f>N2O!$AE$297</f>
        <v>2.3683515338722982E-2</v>
      </c>
      <c r="H34" s="116"/>
      <c r="I34" s="116"/>
      <c r="J34" s="116"/>
      <c r="K34" s="114">
        <f>D34+E34+F34*PCG!$C$5+G34*PCG!$C$6+H34+I34+J34</f>
        <v>-1537.6988616781193</v>
      </c>
      <c r="Q34" s="31" t="s">
        <v>42</v>
      </c>
      <c r="R34" s="111">
        <f t="shared" si="2"/>
        <v>0</v>
      </c>
      <c r="S34" s="112">
        <f t="shared" si="3"/>
        <v>0</v>
      </c>
      <c r="T34" s="113">
        <f t="shared" si="4"/>
        <v>0</v>
      </c>
      <c r="W34" s="114">
        <f t="shared" si="8"/>
        <v>1</v>
      </c>
    </row>
    <row r="35" spans="1:23" x14ac:dyDescent="0.25">
      <c r="A35" s="6">
        <v>2</v>
      </c>
      <c r="B35" s="6" t="s">
        <v>837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188.14009171232846</v>
      </c>
      <c r="Q35" s="31" t="s">
        <v>893</v>
      </c>
      <c r="R35" s="111">
        <f t="shared" si="2"/>
        <v>0</v>
      </c>
      <c r="S35" s="112">
        <f t="shared" si="3"/>
        <v>0</v>
      </c>
      <c r="T35" s="113">
        <f t="shared" si="4"/>
        <v>0</v>
      </c>
      <c r="W35" s="114">
        <f t="shared" si="8"/>
        <v>1</v>
      </c>
    </row>
    <row r="36" spans="1:23" x14ac:dyDescent="0.25">
      <c r="A36" s="6">
        <v>2</v>
      </c>
      <c r="B36" s="13" t="s">
        <v>839</v>
      </c>
      <c r="C36" s="13" t="s">
        <v>849</v>
      </c>
      <c r="D36" s="116"/>
      <c r="E36" s="116"/>
      <c r="F36" s="116"/>
      <c r="G36" s="116"/>
      <c r="H36" s="116"/>
      <c r="I36" s="116"/>
      <c r="J36" s="116"/>
      <c r="K36" s="114">
        <v>2.9960408975400878</v>
      </c>
      <c r="Q36" s="31" t="s">
        <v>860</v>
      </c>
      <c r="R36" s="111">
        <f t="shared" si="2"/>
        <v>0</v>
      </c>
      <c r="S36" s="112">
        <f t="shared" si="3"/>
        <v>0</v>
      </c>
      <c r="T36" s="113">
        <f t="shared" si="4"/>
        <v>0</v>
      </c>
      <c r="W36" s="114">
        <f t="shared" si="8"/>
        <v>1</v>
      </c>
    </row>
    <row r="37" spans="1:23" x14ac:dyDescent="0.25">
      <c r="A37" s="6">
        <v>2</v>
      </c>
      <c r="B37" s="13" t="s">
        <v>841</v>
      </c>
      <c r="C37" s="13" t="s">
        <v>858</v>
      </c>
      <c r="D37" s="116"/>
      <c r="E37" s="116"/>
      <c r="F37" s="116"/>
      <c r="G37" s="116"/>
      <c r="H37" s="116"/>
      <c r="I37" s="116"/>
      <c r="J37" s="116"/>
      <c r="K37" s="114">
        <v>23.886872792548385</v>
      </c>
      <c r="Q37" s="31" t="s">
        <v>892</v>
      </c>
      <c r="R37" s="111">
        <f t="shared" si="2"/>
        <v>0</v>
      </c>
      <c r="S37" s="112">
        <f t="shared" si="3"/>
        <v>0</v>
      </c>
      <c r="T37" s="113">
        <f t="shared" si="4"/>
        <v>0</v>
      </c>
      <c r="W37" s="114">
        <f t="shared" si="8"/>
        <v>1</v>
      </c>
    </row>
    <row r="38" spans="1:23" x14ac:dyDescent="0.25">
      <c r="A38" s="6">
        <v>2</v>
      </c>
      <c r="B38" s="13" t="s">
        <v>844</v>
      </c>
      <c r="C38" s="13" t="s">
        <v>838</v>
      </c>
      <c r="D38" s="116"/>
      <c r="E38" s="116"/>
      <c r="F38" s="116"/>
      <c r="G38" s="116"/>
      <c r="H38" s="116"/>
      <c r="I38" s="116"/>
      <c r="J38" s="116"/>
      <c r="K38" s="114">
        <v>159.8385026185563</v>
      </c>
    </row>
    <row r="39" spans="1:23" x14ac:dyDescent="0.25">
      <c r="A39" s="6">
        <v>2</v>
      </c>
      <c r="B39" s="13" t="s">
        <v>846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1.4186754036836602</v>
      </c>
    </row>
    <row r="40" spans="1:23" x14ac:dyDescent="0.25">
      <c r="A40" s="6">
        <v>2</v>
      </c>
      <c r="B40" s="13" t="s">
        <v>850</v>
      </c>
      <c r="C40" s="13" t="s">
        <v>887</v>
      </c>
      <c r="D40" s="116"/>
      <c r="E40" s="116"/>
      <c r="F40" s="116"/>
      <c r="G40" s="116"/>
      <c r="H40" s="116"/>
      <c r="I40" s="116"/>
      <c r="J40" s="116"/>
      <c r="K40" s="114">
        <v>0</v>
      </c>
      <c r="Q40" s="120" t="s">
        <v>240</v>
      </c>
      <c r="S40" s="112">
        <f>SUM(S5:S37)</f>
        <v>4058.0236342021699</v>
      </c>
      <c r="T40" s="114">
        <f>SUM(T5:T37)</f>
        <v>1</v>
      </c>
      <c r="U40">
        <f>T40+W37</f>
        <v>2</v>
      </c>
    </row>
    <row r="41" spans="1:23" x14ac:dyDescent="0.25">
      <c r="A41" s="6">
        <v>2</v>
      </c>
      <c r="B41" s="13" t="s">
        <v>852</v>
      </c>
      <c r="C41" s="13" t="s">
        <v>875</v>
      </c>
      <c r="D41" s="116"/>
      <c r="E41" s="116"/>
      <c r="F41" s="116"/>
      <c r="G41" s="116"/>
      <c r="H41" s="116"/>
      <c r="I41" s="116"/>
      <c r="J41" s="116"/>
      <c r="K41" s="114">
        <v>1.4186754036836602</v>
      </c>
    </row>
    <row r="42" spans="1:23" x14ac:dyDescent="0.25">
      <c r="A42" s="6">
        <v>2</v>
      </c>
      <c r="B42" s="13" t="s">
        <v>854</v>
      </c>
      <c r="C42" s="13" t="s">
        <v>893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23" x14ac:dyDescent="0.25">
      <c r="A43" s="6">
        <v>2</v>
      </c>
      <c r="B43" s="6" t="s">
        <v>864</v>
      </c>
      <c r="C43" s="31" t="s">
        <v>848</v>
      </c>
      <c r="D43" s="32"/>
      <c r="E43" s="32"/>
      <c r="F43" s="32"/>
      <c r="G43" s="32"/>
      <c r="H43" s="32"/>
      <c r="I43" s="32"/>
      <c r="J43" s="32"/>
      <c r="K43" s="32">
        <f>SUM(K44:K48)</f>
        <v>0.68462989063285029</v>
      </c>
    </row>
    <row r="44" spans="1:23" x14ac:dyDescent="0.25">
      <c r="A44" s="6">
        <v>2</v>
      </c>
      <c r="B44" s="13" t="s">
        <v>866</v>
      </c>
      <c r="C44" s="13" t="s">
        <v>885</v>
      </c>
      <c r="D44" s="116"/>
      <c r="E44" s="116"/>
      <c r="F44" s="116"/>
      <c r="G44" s="116"/>
      <c r="H44" s="116"/>
      <c r="I44" s="116"/>
      <c r="J44" s="116"/>
      <c r="K44" s="114">
        <v>4.1873387806290541E-3</v>
      </c>
    </row>
    <row r="45" spans="1:23" x14ac:dyDescent="0.25">
      <c r="A45" s="6">
        <v>2</v>
      </c>
      <c r="B45" s="13" t="s">
        <v>868</v>
      </c>
      <c r="C45" s="13" t="s">
        <v>879</v>
      </c>
      <c r="D45" s="116"/>
      <c r="E45" s="116"/>
      <c r="F45" s="116"/>
      <c r="G45" s="116"/>
      <c r="H45" s="116"/>
      <c r="I45" s="116"/>
      <c r="J45" s="116"/>
      <c r="K45" s="114">
        <v>0.68044255185222124</v>
      </c>
    </row>
    <row r="46" spans="1:23" x14ac:dyDescent="0.25">
      <c r="A46" s="6">
        <v>2</v>
      </c>
      <c r="B46" s="13" t="s">
        <v>871</v>
      </c>
      <c r="C46" s="13" t="s">
        <v>892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23" x14ac:dyDescent="0.25">
      <c r="A47" s="6">
        <v>2</v>
      </c>
      <c r="B47" s="13" t="s">
        <v>873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23" x14ac:dyDescent="0.25">
      <c r="A48" s="6">
        <v>2</v>
      </c>
      <c r="B48" s="13" t="s">
        <v>876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autoFilter ref="Q4:U38">
    <sortState ref="Q5:U39">
      <sortCondition descending="1" ref="T4:T39"/>
    </sortState>
  </autoFilter>
  <conditionalFormatting sqref="D35:K35 D43:K43 D39:K39 D11:K11 D18:K18 D24:K24 D29:K29 D32:K32 D5:K7">
    <cfRule type="cellIs" dxfId="46" priority="3" operator="lessThan">
      <formula>0</formula>
    </cfRule>
  </conditionalFormatting>
  <conditionalFormatting sqref="C25:C28">
    <cfRule type="cellIs" dxfId="45" priority="2" operator="lessThan">
      <formula>0</formula>
    </cfRule>
  </conditionalFormatting>
  <conditionalFormatting sqref="T40">
    <cfRule type="cellIs" dxfId="44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zoomScale="70" zoomScaleNormal="70" workbookViewId="0">
      <selection activeCell="Z80" sqref="Z80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Ñuble</v>
      </c>
      <c r="C1">
        <f>'GPC alcances 2018'!C1</f>
        <v>10</v>
      </c>
    </row>
    <row r="2" spans="1:32" x14ac:dyDescent="0.25">
      <c r="C2" s="105" t="s">
        <v>821</v>
      </c>
      <c r="D2" s="106">
        <f>D5-CO2eq!C4</f>
        <v>0</v>
      </c>
      <c r="E2" s="106">
        <f>E5-CO2eq!D4</f>
        <v>0</v>
      </c>
      <c r="F2" s="106">
        <f>F5-CO2eq!E4</f>
        <v>0</v>
      </c>
      <c r="G2" s="106">
        <f>G5-CO2eq!F4</f>
        <v>0</v>
      </c>
      <c r="H2" s="106">
        <f>H5-CO2eq!G4</f>
        <v>0</v>
      </c>
      <c r="I2" s="106">
        <f>I5-CO2eq!H4</f>
        <v>0</v>
      </c>
      <c r="J2" s="106">
        <f>J5-CO2eq!I4</f>
        <v>0</v>
      </c>
      <c r="K2" s="106">
        <f>K5-CO2eq!J4</f>
        <v>1.4921397450962104E-13</v>
      </c>
      <c r="L2" s="106">
        <f>L5-CO2eq!K4</f>
        <v>0</v>
      </c>
      <c r="M2" s="106">
        <f>M5-CO2eq!L4</f>
        <v>0</v>
      </c>
      <c r="N2" s="106">
        <f>N5-CO2eq!M4</f>
        <v>0</v>
      </c>
      <c r="O2" s="106">
        <f>O5-CO2eq!N4</f>
        <v>0</v>
      </c>
      <c r="P2" s="106">
        <f>P5-CO2eq!O4</f>
        <v>0</v>
      </c>
      <c r="Q2" s="106">
        <f>Q5-CO2eq!P4</f>
        <v>0</v>
      </c>
      <c r="R2" s="106">
        <f>R5-CO2eq!Q4</f>
        <v>0</v>
      </c>
      <c r="S2" s="106">
        <f>S5-CO2eq!R4</f>
        <v>0</v>
      </c>
      <c r="T2" s="106">
        <f>T5-CO2eq!S4</f>
        <v>0</v>
      </c>
      <c r="U2" s="106">
        <f>U5-CO2eq!T4</f>
        <v>0</v>
      </c>
      <c r="V2" s="106">
        <f>V5-CO2eq!U4</f>
        <v>0</v>
      </c>
      <c r="W2" s="106">
        <f>W5-CO2eq!V4</f>
        <v>0</v>
      </c>
      <c r="X2" s="106">
        <f>X5-CO2eq!W4</f>
        <v>0</v>
      </c>
      <c r="Y2" s="106">
        <f>Y5-CO2eq!X4</f>
        <v>1.4210854715202004E-13</v>
      </c>
      <c r="Z2" s="106">
        <f>Z5-CO2eq!Y4</f>
        <v>0</v>
      </c>
      <c r="AA2" s="106">
        <f>AA5-CO2eq!Z4</f>
        <v>3.1263880373444408E-13</v>
      </c>
      <c r="AB2" s="106">
        <f>AB5-CO2eq!AA4</f>
        <v>0</v>
      </c>
      <c r="AC2" s="106">
        <f>AC5-CO2eq!AB4</f>
        <v>0</v>
      </c>
      <c r="AD2" s="106">
        <f>AD5-CO2eq!AC4</f>
        <v>0</v>
      </c>
      <c r="AE2" s="106">
        <f>AE5-CO2eq!AD4</f>
        <v>0</v>
      </c>
      <c r="AF2" s="106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-1519.1836955655888</v>
      </c>
      <c r="E5" s="32">
        <f t="shared" si="0"/>
        <v>-1054.1733219889097</v>
      </c>
      <c r="F5" s="32">
        <f t="shared" si="0"/>
        <v>-686.86060001980536</v>
      </c>
      <c r="G5" s="32">
        <f t="shared" si="0"/>
        <v>-877.32814750327043</v>
      </c>
      <c r="H5" s="32">
        <f t="shared" si="0"/>
        <v>-642.2456883645259</v>
      </c>
      <c r="I5" s="32">
        <f t="shared" si="0"/>
        <v>-353.99178445310361</v>
      </c>
      <c r="J5" s="32">
        <f t="shared" si="0"/>
        <v>-812.62911177946717</v>
      </c>
      <c r="K5" s="32">
        <f t="shared" si="0"/>
        <v>20.537433667813843</v>
      </c>
      <c r="L5" s="32">
        <f t="shared" si="0"/>
        <v>-1056.5714033079171</v>
      </c>
      <c r="M5" s="32">
        <f t="shared" si="0"/>
        <v>-211.58840689426222</v>
      </c>
      <c r="N5" s="32">
        <f t="shared" si="0"/>
        <v>-1100.7783057198767</v>
      </c>
      <c r="O5" s="32">
        <f t="shared" si="0"/>
        <v>-867.01732793783628</v>
      </c>
      <c r="P5" s="32">
        <f t="shared" si="0"/>
        <v>-901.14070326339242</v>
      </c>
      <c r="Q5" s="32">
        <f t="shared" si="0"/>
        <v>-342.58150782068435</v>
      </c>
      <c r="R5" s="32">
        <f t="shared" si="0"/>
        <v>158.1021666754001</v>
      </c>
      <c r="S5" s="32">
        <f t="shared" si="0"/>
        <v>700.34139957327409</v>
      </c>
      <c r="T5" s="32">
        <f t="shared" si="0"/>
        <v>558.13888076345768</v>
      </c>
      <c r="U5" s="32">
        <f t="shared" si="0"/>
        <v>4450.6765776007551</v>
      </c>
      <c r="V5" s="32">
        <f t="shared" si="0"/>
        <v>2129.0909591449445</v>
      </c>
      <c r="W5" s="32">
        <f t="shared" si="0"/>
        <v>816.15392794403988</v>
      </c>
      <c r="X5" s="32">
        <f t="shared" si="0"/>
        <v>1885.5075266713206</v>
      </c>
      <c r="Y5" s="32">
        <f t="shared" si="0"/>
        <v>104.71223910897629</v>
      </c>
      <c r="Z5" s="32">
        <f t="shared" si="0"/>
        <v>1305.5760086707851</v>
      </c>
      <c r="AA5" s="32">
        <f t="shared" si="0"/>
        <v>250.28495688620751</v>
      </c>
      <c r="AB5" s="32">
        <f t="shared" si="0"/>
        <v>-188.79329168939626</v>
      </c>
      <c r="AC5" s="32">
        <f t="shared" si="0"/>
        <v>831.5444983362645</v>
      </c>
      <c r="AD5" s="32">
        <f t="shared" si="0"/>
        <v>-132.13076419007734</v>
      </c>
      <c r="AE5" s="32">
        <f>+AE7+AE18+AE24+AE29+AE32</f>
        <v>4388.8582295355036</v>
      </c>
      <c r="AF5" s="32">
        <f>+AF7+AF18+AF24+AF29+AF32</f>
        <v>792.37936959089325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91.863221322964009</v>
      </c>
      <c r="E6" s="32">
        <f t="shared" si="1"/>
        <v>66.204326678521753</v>
      </c>
      <c r="F6" s="32">
        <f t="shared" si="1"/>
        <v>48.487403532669518</v>
      </c>
      <c r="G6" s="32">
        <f t="shared" si="1"/>
        <v>50.071873655486215</v>
      </c>
      <c r="H6" s="32">
        <f t="shared" si="1"/>
        <v>76.779506730827464</v>
      </c>
      <c r="I6" s="32">
        <f t="shared" si="1"/>
        <v>98.356272890985039</v>
      </c>
      <c r="J6" s="32">
        <f t="shared" si="1"/>
        <v>151.4222154555639</v>
      </c>
      <c r="K6" s="32">
        <f t="shared" si="1"/>
        <v>224.66107254316751</v>
      </c>
      <c r="L6" s="32">
        <f t="shared" si="1"/>
        <v>246.42229036242651</v>
      </c>
      <c r="M6" s="32">
        <f t="shared" si="1"/>
        <v>335.20385310112852</v>
      </c>
      <c r="N6" s="32">
        <f t="shared" si="1"/>
        <v>237.07324973700713</v>
      </c>
      <c r="O6" s="32">
        <f t="shared" si="1"/>
        <v>192.78620690058588</v>
      </c>
      <c r="P6" s="32">
        <f t="shared" si="1"/>
        <v>189.62350513252574</v>
      </c>
      <c r="Q6" s="32">
        <f t="shared" si="1"/>
        <v>248.14489054705146</v>
      </c>
      <c r="R6" s="32">
        <f t="shared" si="1"/>
        <v>266.06244494220454</v>
      </c>
      <c r="S6" s="32">
        <f t="shared" si="1"/>
        <v>213.41366467456683</v>
      </c>
      <c r="T6" s="32">
        <f t="shared" si="1"/>
        <v>235.4149059398774</v>
      </c>
      <c r="U6" s="32">
        <f t="shared" si="1"/>
        <v>367.05383917807018</v>
      </c>
      <c r="V6" s="32">
        <f t="shared" si="1"/>
        <v>319.52397821718023</v>
      </c>
      <c r="W6" s="32">
        <f t="shared" si="1"/>
        <v>257.25091266647996</v>
      </c>
      <c r="X6" s="32">
        <f t="shared" si="1"/>
        <v>317.98040077745389</v>
      </c>
      <c r="Y6" s="32">
        <f t="shared" si="1"/>
        <v>295.47518937447791</v>
      </c>
      <c r="Z6" s="32">
        <f t="shared" si="1"/>
        <v>273.42370119589077</v>
      </c>
      <c r="AA6" s="32">
        <f t="shared" si="1"/>
        <v>242.55904438486473</v>
      </c>
      <c r="AB6" s="32">
        <f t="shared" si="1"/>
        <v>174.81728388436716</v>
      </c>
      <c r="AC6" s="32">
        <f t="shared" si="1"/>
        <v>173.0762334050093</v>
      </c>
      <c r="AD6" s="32">
        <f t="shared" si="1"/>
        <v>173.45062659487002</v>
      </c>
      <c r="AE6" s="32">
        <f>AE35+AE43</f>
        <v>155.67452065616962</v>
      </c>
      <c r="AF6" s="32">
        <f>AF35+AF43</f>
        <v>188.82472160296132</v>
      </c>
    </row>
    <row r="7" spans="1:32" x14ac:dyDescent="0.25">
      <c r="A7" s="6">
        <v>1</v>
      </c>
      <c r="B7" s="6" t="s">
        <v>837</v>
      </c>
      <c r="C7" s="31" t="s">
        <v>834</v>
      </c>
      <c r="D7" s="32">
        <f t="shared" ref="D7:AF7" si="2">SUM(D8:D11,D14:D17)</f>
        <v>209.33609464179807</v>
      </c>
      <c r="E7" s="32">
        <f t="shared" si="2"/>
        <v>226.01531453195855</v>
      </c>
      <c r="F7" s="32">
        <f t="shared" si="2"/>
        <v>265.3980703085781</v>
      </c>
      <c r="G7" s="32">
        <f t="shared" si="2"/>
        <v>253.78518769236581</v>
      </c>
      <c r="H7" s="32">
        <f t="shared" si="2"/>
        <v>249.71752563654289</v>
      </c>
      <c r="I7" s="32">
        <f t="shared" si="2"/>
        <v>276.48804780397978</v>
      </c>
      <c r="J7" s="32">
        <f t="shared" si="2"/>
        <v>348.10340539384151</v>
      </c>
      <c r="K7" s="32">
        <f t="shared" si="2"/>
        <v>404.2453521256125</v>
      </c>
      <c r="L7" s="32">
        <f t="shared" si="2"/>
        <v>346.78798541427398</v>
      </c>
      <c r="M7" s="32">
        <f t="shared" si="2"/>
        <v>333.78863535755528</v>
      </c>
      <c r="N7" s="32">
        <f t="shared" si="2"/>
        <v>300.88761572431531</v>
      </c>
      <c r="O7" s="32">
        <f t="shared" si="2"/>
        <v>304.50914921318474</v>
      </c>
      <c r="P7" s="32">
        <f t="shared" si="2"/>
        <v>326.46250642789533</v>
      </c>
      <c r="Q7" s="32">
        <f t="shared" si="2"/>
        <v>321.63438065678088</v>
      </c>
      <c r="R7" s="32">
        <f t="shared" si="2"/>
        <v>367.27057021611006</v>
      </c>
      <c r="S7" s="32">
        <f t="shared" si="2"/>
        <v>357.28698792518526</v>
      </c>
      <c r="T7" s="32">
        <f t="shared" si="2"/>
        <v>484.76512607683361</v>
      </c>
      <c r="U7" s="32">
        <f t="shared" si="2"/>
        <v>533.39792499785301</v>
      </c>
      <c r="V7" s="32">
        <f t="shared" si="2"/>
        <v>481.86499810150707</v>
      </c>
      <c r="W7" s="32">
        <f t="shared" si="2"/>
        <v>433.68737803446368</v>
      </c>
      <c r="X7" s="32">
        <f t="shared" si="2"/>
        <v>414.98012908295044</v>
      </c>
      <c r="Y7" s="32">
        <f t="shared" si="2"/>
        <v>543.46296541090169</v>
      </c>
      <c r="Z7" s="32">
        <f t="shared" si="2"/>
        <v>588.05165734606555</v>
      </c>
      <c r="AA7" s="32">
        <f t="shared" si="2"/>
        <v>469.77299317905857</v>
      </c>
      <c r="AB7" s="32">
        <f t="shared" si="2"/>
        <v>545.64086099349026</v>
      </c>
      <c r="AC7" s="32">
        <f t="shared" si="2"/>
        <v>509.23639924931126</v>
      </c>
      <c r="AD7" s="32">
        <f t="shared" si="2"/>
        <v>526.60316763594255</v>
      </c>
      <c r="AE7" s="32">
        <f t="shared" si="2"/>
        <v>574.68389515222464</v>
      </c>
      <c r="AF7" s="32">
        <f t="shared" si="2"/>
        <v>544.92652078422179</v>
      </c>
    </row>
    <row r="8" spans="1:32" x14ac:dyDescent="0.25">
      <c r="A8" s="6">
        <v>1</v>
      </c>
      <c r="B8" s="13" t="s">
        <v>839</v>
      </c>
      <c r="C8" s="13" t="s">
        <v>840</v>
      </c>
      <c r="D8" s="115">
        <f>CO2eq!C55</f>
        <v>24.480978485680062</v>
      </c>
      <c r="E8" s="115">
        <f>CO2eq!D55</f>
        <v>25.04555162175004</v>
      </c>
      <c r="F8" s="115">
        <f>CO2eq!E55</f>
        <v>27.466640044073444</v>
      </c>
      <c r="G8" s="115">
        <f>CO2eq!F55</f>
        <v>29.891905298785172</v>
      </c>
      <c r="H8" s="115">
        <f>CO2eq!G55</f>
        <v>29.742124315712946</v>
      </c>
      <c r="I8" s="115">
        <f>CO2eq!H55</f>
        <v>30.423724553050217</v>
      </c>
      <c r="J8" s="115">
        <f>CO2eq!I55</f>
        <v>29.524828534343666</v>
      </c>
      <c r="K8" s="115">
        <f>CO2eq!J55</f>
        <v>29.231270723763512</v>
      </c>
      <c r="L8" s="115">
        <f>CO2eq!K55</f>
        <v>27.337765903207064</v>
      </c>
      <c r="M8" s="115">
        <f>CO2eq!L55</f>
        <v>29.227181241770758</v>
      </c>
      <c r="N8" s="115">
        <f>CO2eq!M55</f>
        <v>30.294144386168401</v>
      </c>
      <c r="O8" s="115">
        <f>CO2eq!N55</f>
        <v>30.957477050580362</v>
      </c>
      <c r="P8" s="115">
        <f>CO2eq!O55</f>
        <v>29.782469852338128</v>
      </c>
      <c r="Q8" s="115">
        <f>CO2eq!P55</f>
        <v>27.622791193510398</v>
      </c>
      <c r="R8" s="115">
        <f>CO2eq!Q55</f>
        <v>28.768120646776811</v>
      </c>
      <c r="S8" s="115">
        <f>CO2eq!R55</f>
        <v>28.241615767674567</v>
      </c>
      <c r="T8" s="115">
        <f>CO2eq!S55</f>
        <v>28.421509031211304</v>
      </c>
      <c r="U8" s="115">
        <f>CO2eq!T55</f>
        <v>29.817198116639815</v>
      </c>
      <c r="V8" s="115">
        <f>CO2eq!U55</f>
        <v>28.725168593818747</v>
      </c>
      <c r="W8" s="115">
        <f>CO2eq!V55</f>
        <v>29.830933917395466</v>
      </c>
      <c r="X8" s="115">
        <f>CO2eq!W55</f>
        <v>30.134031915366396</v>
      </c>
      <c r="Y8" s="115">
        <f>CO2eq!X55</f>
        <v>30.295084219628709</v>
      </c>
      <c r="Z8" s="115">
        <f>CO2eq!Y55</f>
        <v>30.245776583682396</v>
      </c>
      <c r="AA8" s="115">
        <f>CO2eq!Z55</f>
        <v>31.065751377511923</v>
      </c>
      <c r="AB8" s="115">
        <f>CO2eq!AA55</f>
        <v>30.269940158922282</v>
      </c>
      <c r="AC8" s="115">
        <f>CO2eq!AB55</f>
        <v>35.404359318147883</v>
      </c>
      <c r="AD8" s="115">
        <f>CO2eq!AC55</f>
        <v>36.50504867538104</v>
      </c>
      <c r="AE8" s="115">
        <f>CO2eq!AD55</f>
        <v>35.071868812043618</v>
      </c>
      <c r="AF8" s="115">
        <f>CO2eq!AE55</f>
        <v>38.287288554781831</v>
      </c>
    </row>
    <row r="9" spans="1:32" x14ac:dyDescent="0.25">
      <c r="A9" s="6">
        <v>1</v>
      </c>
      <c r="B9" s="13" t="s">
        <v>841</v>
      </c>
      <c r="C9" s="13" t="s">
        <v>842</v>
      </c>
      <c r="D9" s="115">
        <f>CO2eq!C54</f>
        <v>6.8957814270284494</v>
      </c>
      <c r="E9" s="115">
        <f>CO2eq!D54</f>
        <v>7.0278530858222883</v>
      </c>
      <c r="F9" s="115">
        <f>CO2eq!E54</f>
        <v>7.5271566615591166</v>
      </c>
      <c r="G9" s="115">
        <f>CO2eq!F54</f>
        <v>4.4412411286558688</v>
      </c>
      <c r="H9" s="115">
        <f>CO2eq!G54</f>
        <v>8.0397475048799976</v>
      </c>
      <c r="I9" s="115">
        <f>CO2eq!H54</f>
        <v>7.9204046974323612</v>
      </c>
      <c r="J9" s="115">
        <f>CO2eq!I54</f>
        <v>10.217588460298659</v>
      </c>
      <c r="K9" s="115">
        <f>CO2eq!J54</f>
        <v>15.217389772111597</v>
      </c>
      <c r="L9" s="115">
        <f>CO2eq!K54</f>
        <v>8.6677782096834157</v>
      </c>
      <c r="M9" s="115">
        <f>CO2eq!L54</f>
        <v>9.5338576591918915</v>
      </c>
      <c r="N9" s="115">
        <f>CO2eq!M54</f>
        <v>10.139183198395003</v>
      </c>
      <c r="O9" s="115">
        <f>CO2eq!N54</f>
        <v>8.8488525030770724</v>
      </c>
      <c r="P9" s="115">
        <f>CO2eq!O54</f>
        <v>10.413482186400246</v>
      </c>
      <c r="Q9" s="115">
        <f>CO2eq!P54</f>
        <v>12.263871123412422</v>
      </c>
      <c r="R9" s="115">
        <f>CO2eq!Q54</f>
        <v>14.325112781633731</v>
      </c>
      <c r="S9" s="115">
        <f>CO2eq!R54</f>
        <v>12.280267903500604</v>
      </c>
      <c r="T9" s="115">
        <f>CO2eq!S54</f>
        <v>12.503767117043457</v>
      </c>
      <c r="U9" s="115">
        <f>CO2eq!T54</f>
        <v>14.436347498276076</v>
      </c>
      <c r="V9" s="115">
        <f>CO2eq!U54</f>
        <v>21.629445944596014</v>
      </c>
      <c r="W9" s="115">
        <f>CO2eq!V54</f>
        <v>21.454812710328877</v>
      </c>
      <c r="X9" s="115">
        <f>CO2eq!W54</f>
        <v>28.184840916026634</v>
      </c>
      <c r="Y9" s="115">
        <f>CO2eq!X54</f>
        <v>28.032559331387112</v>
      </c>
      <c r="Z9" s="115">
        <f>CO2eq!Y54</f>
        <v>27.441458389182614</v>
      </c>
      <c r="AA9" s="115">
        <f>CO2eq!Z54</f>
        <v>20.603424503332587</v>
      </c>
      <c r="AB9" s="115">
        <f>CO2eq!AA54</f>
        <v>22.490769609321394</v>
      </c>
      <c r="AC9" s="115">
        <f>CO2eq!AB54</f>
        <v>22.395170461152325</v>
      </c>
      <c r="AD9" s="115">
        <f>CO2eq!AC54</f>
        <v>32.467345350430321</v>
      </c>
      <c r="AE9" s="115">
        <f>CO2eq!AD54</f>
        <v>37.490844446013291</v>
      </c>
      <c r="AF9" s="115">
        <f>CO2eq!AE54</f>
        <v>38.157341115606116</v>
      </c>
    </row>
    <row r="10" spans="1:32" x14ac:dyDescent="0.25">
      <c r="A10" s="6">
        <v>1</v>
      </c>
      <c r="B10" s="13" t="s">
        <v>844</v>
      </c>
      <c r="C10" s="13" t="s">
        <v>44</v>
      </c>
      <c r="D10" s="115">
        <f>CO2eq!C17</f>
        <v>142.3839520668765</v>
      </c>
      <c r="E10" s="115">
        <f>CO2eq!D17</f>
        <v>137.50412724597595</v>
      </c>
      <c r="F10" s="115">
        <f>CO2eq!E17</f>
        <v>173.73239641583481</v>
      </c>
      <c r="G10" s="115">
        <f>CO2eq!F17</f>
        <v>173.36375729038446</v>
      </c>
      <c r="H10" s="115">
        <f>CO2eq!G17</f>
        <v>166.58014790677078</v>
      </c>
      <c r="I10" s="115">
        <f>CO2eq!H17</f>
        <v>210.54238877040365</v>
      </c>
      <c r="J10" s="115">
        <f>CO2eq!I17</f>
        <v>228.21383896992944</v>
      </c>
      <c r="K10" s="115">
        <f>CO2eq!J17</f>
        <v>281.93407602103525</v>
      </c>
      <c r="L10" s="115">
        <f>CO2eq!K17</f>
        <v>268.95786849874185</v>
      </c>
      <c r="M10" s="115">
        <f>CO2eq!L17</f>
        <v>247.76842332697427</v>
      </c>
      <c r="N10" s="115">
        <f>CO2eq!M17</f>
        <v>219.92010445023311</v>
      </c>
      <c r="O10" s="115">
        <f>CO2eq!N17</f>
        <v>237.87757683883962</v>
      </c>
      <c r="P10" s="115">
        <f>CO2eq!O17</f>
        <v>251.25978489512994</v>
      </c>
      <c r="Q10" s="115">
        <f>CO2eq!P17</f>
        <v>242.28254405323901</v>
      </c>
      <c r="R10" s="115">
        <f>CO2eq!Q17</f>
        <v>269.23244231801169</v>
      </c>
      <c r="S10" s="115">
        <f>CO2eq!R17</f>
        <v>277.67711880202194</v>
      </c>
      <c r="T10" s="115">
        <f>CO2eq!S17</f>
        <v>411.43566492127229</v>
      </c>
      <c r="U10" s="115">
        <f>CO2eq!T17</f>
        <v>456.58402838378402</v>
      </c>
      <c r="V10" s="115">
        <f>CO2eq!U17</f>
        <v>380.9647901864206</v>
      </c>
      <c r="W10" s="115">
        <f>CO2eq!V17</f>
        <v>322.27571720326915</v>
      </c>
      <c r="X10" s="115">
        <f>CO2eq!W17</f>
        <v>283.19099026956411</v>
      </c>
      <c r="Y10" s="115">
        <f>CO2eq!X17</f>
        <v>374.58633258697017</v>
      </c>
      <c r="Z10" s="115">
        <f>CO2eq!Y17</f>
        <v>451.16704905508726</v>
      </c>
      <c r="AA10" s="115">
        <f>CO2eq!Z17</f>
        <v>376.8891875978577</v>
      </c>
      <c r="AB10" s="115">
        <f>CO2eq!AA17</f>
        <v>442.5169403984944</v>
      </c>
      <c r="AC10" s="115">
        <f>CO2eq!AB17</f>
        <v>420.89379687965891</v>
      </c>
      <c r="AD10" s="115">
        <f>CO2eq!AC17</f>
        <v>413.37872008953008</v>
      </c>
      <c r="AE10" s="115">
        <f>CO2eq!AD17</f>
        <v>440.36294410306925</v>
      </c>
      <c r="AF10" s="115">
        <f>CO2eq!AE17</f>
        <v>420.96054206512218</v>
      </c>
    </row>
    <row r="11" spans="1:32" x14ac:dyDescent="0.25">
      <c r="A11" s="6">
        <v>1</v>
      </c>
      <c r="B11" s="13" t="s">
        <v>846</v>
      </c>
      <c r="C11" s="13" t="s">
        <v>847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0</v>
      </c>
      <c r="T11" s="117">
        <f t="shared" si="3"/>
        <v>2.9752938500450719</v>
      </c>
      <c r="U11" s="117">
        <f t="shared" si="3"/>
        <v>7.6613092865957526</v>
      </c>
      <c r="V11" s="117">
        <f t="shared" si="3"/>
        <v>2.8532787312823552E-2</v>
      </c>
      <c r="W11" s="117">
        <f t="shared" si="3"/>
        <v>0</v>
      </c>
      <c r="X11" s="117">
        <f t="shared" si="3"/>
        <v>0</v>
      </c>
      <c r="Y11" s="117">
        <f t="shared" si="3"/>
        <v>0.40473888548462505</v>
      </c>
      <c r="Z11" s="117">
        <f t="shared" si="3"/>
        <v>0.26884043149421483</v>
      </c>
      <c r="AA11" s="117">
        <f t="shared" si="3"/>
        <v>0</v>
      </c>
      <c r="AB11" s="117">
        <f t="shared" si="3"/>
        <v>0</v>
      </c>
      <c r="AC11" s="117">
        <f t="shared" si="3"/>
        <v>0</v>
      </c>
      <c r="AD11" s="117">
        <f t="shared" si="3"/>
        <v>0</v>
      </c>
      <c r="AE11" s="117">
        <f>+AE12+AE13</f>
        <v>0</v>
      </c>
      <c r="AF11" s="117">
        <f>+AF12+AF13</f>
        <v>3.1442483910616168E-3</v>
      </c>
    </row>
    <row r="12" spans="1:32" x14ac:dyDescent="0.25">
      <c r="A12" s="6">
        <v>1</v>
      </c>
      <c r="B12" s="13" t="s">
        <v>850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15">
        <f>CO2eq!C10</f>
        <v>0</v>
      </c>
      <c r="E13" s="115">
        <f>CO2eq!D10</f>
        <v>0</v>
      </c>
      <c r="F13" s="115">
        <f>CO2eq!E10</f>
        <v>0</v>
      </c>
      <c r="G13" s="115">
        <f>CO2eq!F10</f>
        <v>0</v>
      </c>
      <c r="H13" s="115">
        <f>CO2eq!G10</f>
        <v>0</v>
      </c>
      <c r="I13" s="115">
        <f>CO2eq!H10</f>
        <v>0</v>
      </c>
      <c r="J13" s="115">
        <f>CO2eq!I10</f>
        <v>0</v>
      </c>
      <c r="K13" s="115">
        <f>CO2eq!J10</f>
        <v>0</v>
      </c>
      <c r="L13" s="115">
        <f>CO2eq!K10</f>
        <v>0</v>
      </c>
      <c r="M13" s="115">
        <f>CO2eq!L10</f>
        <v>0</v>
      </c>
      <c r="N13" s="115">
        <f>CO2eq!M10</f>
        <v>0</v>
      </c>
      <c r="O13" s="115">
        <f>CO2eq!N10</f>
        <v>0</v>
      </c>
      <c r="P13" s="115">
        <f>CO2eq!O10</f>
        <v>0</v>
      </c>
      <c r="Q13" s="115">
        <f>CO2eq!P10</f>
        <v>0</v>
      </c>
      <c r="R13" s="115">
        <f>CO2eq!Q10</f>
        <v>0</v>
      </c>
      <c r="S13" s="115">
        <f>CO2eq!R10</f>
        <v>0</v>
      </c>
      <c r="T13" s="115">
        <f>CO2eq!S10</f>
        <v>2.9752938500450719</v>
      </c>
      <c r="U13" s="115">
        <f>CO2eq!T10</f>
        <v>7.6613092865957526</v>
      </c>
      <c r="V13" s="115">
        <f>CO2eq!U10</f>
        <v>2.8532787312823552E-2</v>
      </c>
      <c r="W13" s="115">
        <f>CO2eq!V10</f>
        <v>0</v>
      </c>
      <c r="X13" s="115">
        <f>CO2eq!W10</f>
        <v>0</v>
      </c>
      <c r="Y13" s="115">
        <f>CO2eq!X10</f>
        <v>0.40473888548462505</v>
      </c>
      <c r="Z13" s="115">
        <f>CO2eq!Y10</f>
        <v>0.26884043149421483</v>
      </c>
      <c r="AA13" s="115">
        <f>CO2eq!Z10</f>
        <v>0</v>
      </c>
      <c r="AB13" s="115">
        <f>CO2eq!AA10</f>
        <v>0</v>
      </c>
      <c r="AC13" s="115">
        <f>CO2eq!AB10</f>
        <v>0</v>
      </c>
      <c r="AD13" s="115">
        <f>CO2eq!AC10</f>
        <v>0</v>
      </c>
      <c r="AE13" s="115">
        <f>CO2eq!AD10</f>
        <v>0</v>
      </c>
      <c r="AF13" s="115">
        <f>CO2eq!AE10</f>
        <v>3.1442483910616168E-3</v>
      </c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35.575382662213066</v>
      </c>
      <c r="E14" s="115">
        <f>CO2eq!D56</f>
        <v>56.43778257841025</v>
      </c>
      <c r="F14" s="115">
        <f>CO2eq!E56</f>
        <v>56.671877187110745</v>
      </c>
      <c r="G14" s="115">
        <f>CO2eq!F56</f>
        <v>46.088283974540303</v>
      </c>
      <c r="H14" s="115">
        <f>CO2eq!G56</f>
        <v>45.355505909179179</v>
      </c>
      <c r="I14" s="115">
        <f>CO2eq!H56</f>
        <v>27.601529783093564</v>
      </c>
      <c r="J14" s="115">
        <f>CO2eq!I56</f>
        <v>80.147149429269732</v>
      </c>
      <c r="K14" s="115">
        <f>CO2eq!J56</f>
        <v>77.8626156087021</v>
      </c>
      <c r="L14" s="115">
        <f>CO2eq!K56</f>
        <v>41.824572802641676</v>
      </c>
      <c r="M14" s="115">
        <f>CO2eq!L56</f>
        <v>47.259173129618389</v>
      </c>
      <c r="N14" s="115">
        <f>CO2eq!M56</f>
        <v>40.534183689518798</v>
      </c>
      <c r="O14" s="115">
        <f>CO2eq!N56</f>
        <v>26.825242820687649</v>
      </c>
      <c r="P14" s="115">
        <f>CO2eq!O56</f>
        <v>35.006769494027012</v>
      </c>
      <c r="Q14" s="115">
        <f>CO2eq!P56</f>
        <v>39.465174286619082</v>
      </c>
      <c r="R14" s="115">
        <f>CO2eq!Q56</f>
        <v>54.944894469687796</v>
      </c>
      <c r="S14" s="115">
        <f>CO2eq!R56</f>
        <v>39.087985451988189</v>
      </c>
      <c r="T14" s="115">
        <f>CO2eq!S56</f>
        <v>29.428891157261507</v>
      </c>
      <c r="U14" s="115">
        <f>CO2eq!T56</f>
        <v>24.899041712557345</v>
      </c>
      <c r="V14" s="115">
        <f>CO2eq!U56</f>
        <v>50.51706058935887</v>
      </c>
      <c r="W14" s="115">
        <f>CO2eq!V56</f>
        <v>60.125914203470181</v>
      </c>
      <c r="X14" s="115">
        <f>CO2eq!W56</f>
        <v>73.470265981993293</v>
      </c>
      <c r="Y14" s="115">
        <f>CO2eq!X56</f>
        <v>110.14425038743113</v>
      </c>
      <c r="Z14" s="115">
        <f>CO2eq!Y56</f>
        <v>78.928532886619067</v>
      </c>
      <c r="AA14" s="115">
        <f>CO2eq!Z56</f>
        <v>41.214629700356404</v>
      </c>
      <c r="AB14" s="115">
        <f>CO2eq!AA56</f>
        <v>50.363210826752194</v>
      </c>
      <c r="AC14" s="115">
        <f>CO2eq!AB56</f>
        <v>30.543072590352136</v>
      </c>
      <c r="AD14" s="115">
        <f>CO2eq!AC56</f>
        <v>44.25205352060113</v>
      </c>
      <c r="AE14" s="115">
        <f>CO2eq!AD56</f>
        <v>61.758237791098558</v>
      </c>
      <c r="AF14" s="115">
        <f>CO2eq!AE56</f>
        <v>47.518204800320625</v>
      </c>
    </row>
    <row r="15" spans="1:32" x14ac:dyDescent="0.25">
      <c r="A15" s="6">
        <v>1</v>
      </c>
      <c r="B15" s="13" t="s">
        <v>856</v>
      </c>
      <c r="C15" s="13" t="s">
        <v>857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</v>
      </c>
      <c r="Y15" s="115">
        <f>CO2eq!X60</f>
        <v>0</v>
      </c>
      <c r="Z15" s="115">
        <f>CO2eq!Y60</f>
        <v>0</v>
      </c>
      <c r="AA15" s="115">
        <f>CO2eq!Z60</f>
        <v>0</v>
      </c>
      <c r="AB15" s="115">
        <f>CO2eq!AA60</f>
        <v>0</v>
      </c>
      <c r="AC15" s="115">
        <f>CO2eq!AB60</f>
        <v>0</v>
      </c>
      <c r="AD15" s="115">
        <f>CO2eq!AC60</f>
        <v>0</v>
      </c>
      <c r="AE15" s="115">
        <f>CO2eq!AD60</f>
        <v>0</v>
      </c>
      <c r="AF15" s="115">
        <f>CO2eq!AE60</f>
        <v>0</v>
      </c>
    </row>
    <row r="16" spans="1:32" x14ac:dyDescent="0.25">
      <c r="A16" s="6">
        <v>1</v>
      </c>
      <c r="B16" s="13" t="s">
        <v>859</v>
      </c>
      <c r="C16" s="13" t="s">
        <v>860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0</v>
      </c>
      <c r="AF17" s="114">
        <f>CO2eq!AE80</f>
        <v>0</v>
      </c>
    </row>
    <row r="18" spans="1:32" x14ac:dyDescent="0.25">
      <c r="A18" s="6">
        <v>1</v>
      </c>
      <c r="B18" s="6" t="s">
        <v>864</v>
      </c>
      <c r="C18" s="31" t="s">
        <v>72</v>
      </c>
      <c r="D18" s="32">
        <f t="shared" ref="D18:AD18" si="4">+SUM(D19:D23)</f>
        <v>254.98554765010277</v>
      </c>
      <c r="E18" s="32">
        <f t="shared" si="4"/>
        <v>266.57569754112558</v>
      </c>
      <c r="F18" s="32">
        <f t="shared" si="4"/>
        <v>289.05093787213764</v>
      </c>
      <c r="G18" s="32">
        <f t="shared" si="4"/>
        <v>321.53539381773697</v>
      </c>
      <c r="H18" s="32">
        <f t="shared" si="4"/>
        <v>362.58792925060288</v>
      </c>
      <c r="I18" s="32">
        <f t="shared" si="4"/>
        <v>397.6380674942169</v>
      </c>
      <c r="J18" s="32">
        <f t="shared" si="4"/>
        <v>431.04039744059594</v>
      </c>
      <c r="K18" s="32">
        <f t="shared" si="4"/>
        <v>452.70623078566121</v>
      </c>
      <c r="L18" s="32">
        <f t="shared" si="4"/>
        <v>478.13900327228947</v>
      </c>
      <c r="M18" s="32">
        <f t="shared" si="4"/>
        <v>499.87627098961821</v>
      </c>
      <c r="N18" s="32">
        <f t="shared" si="4"/>
        <v>518.16132299788296</v>
      </c>
      <c r="O18" s="32">
        <f t="shared" si="4"/>
        <v>490.30153239650093</v>
      </c>
      <c r="P18" s="32">
        <f t="shared" si="4"/>
        <v>509.49336409619434</v>
      </c>
      <c r="Q18" s="32">
        <f t="shared" si="4"/>
        <v>520.64545708792218</v>
      </c>
      <c r="R18" s="32">
        <f t="shared" si="4"/>
        <v>526.04925786426577</v>
      </c>
      <c r="S18" s="32">
        <f t="shared" si="4"/>
        <v>589.87416668099434</v>
      </c>
      <c r="T18" s="32">
        <f t="shared" si="4"/>
        <v>608.32124453020947</v>
      </c>
      <c r="U18" s="32">
        <f t="shared" si="4"/>
        <v>647.1185189536759</v>
      </c>
      <c r="V18" s="32">
        <f t="shared" si="4"/>
        <v>653.98689481085137</v>
      </c>
      <c r="W18" s="32">
        <f t="shared" si="4"/>
        <v>669.18397307474993</v>
      </c>
      <c r="X18" s="32">
        <f t="shared" si="4"/>
        <v>698.29153344306951</v>
      </c>
      <c r="Y18" s="32">
        <f t="shared" si="4"/>
        <v>752.85790211004348</v>
      </c>
      <c r="Z18" s="32">
        <f t="shared" si="4"/>
        <v>753.12853532618021</v>
      </c>
      <c r="AA18" s="32">
        <f t="shared" si="4"/>
        <v>810.9089617624968</v>
      </c>
      <c r="AB18" s="32">
        <f t="shared" si="4"/>
        <v>749.7502827200467</v>
      </c>
      <c r="AC18" s="32">
        <f t="shared" si="4"/>
        <v>813.98226438706251</v>
      </c>
      <c r="AD18" s="32">
        <f t="shared" si="4"/>
        <v>867.82725816509856</v>
      </c>
      <c r="AE18" s="32">
        <f>+SUM(AE19:AE23)</f>
        <v>886.47651872069662</v>
      </c>
      <c r="AF18" s="32">
        <f>+SUM(AF19:AF23)</f>
        <v>922.16677948230881</v>
      </c>
    </row>
    <row r="19" spans="1:32" x14ac:dyDescent="0.25">
      <c r="A19" s="6">
        <v>1</v>
      </c>
      <c r="B19" s="13" t="s">
        <v>866</v>
      </c>
      <c r="C19" s="13" t="s">
        <v>836</v>
      </c>
      <c r="D19" s="114">
        <f>CO2eq!C35</f>
        <v>242.8701531966131</v>
      </c>
      <c r="E19" s="114">
        <f>CO2eq!D35</f>
        <v>253.46018621871698</v>
      </c>
      <c r="F19" s="114">
        <f>CO2eq!E35</f>
        <v>274.09535023050978</v>
      </c>
      <c r="G19" s="114">
        <f>CO2eq!F35</f>
        <v>304.72199262810017</v>
      </c>
      <c r="H19" s="114">
        <f>CO2eq!G35</f>
        <v>342.8904868490817</v>
      </c>
      <c r="I19" s="114">
        <f>CO2eq!H35</f>
        <v>375.69221644401227</v>
      </c>
      <c r="J19" s="114">
        <f>CO2eq!I35</f>
        <v>406.87695202838341</v>
      </c>
      <c r="K19" s="114">
        <f>CO2eq!J35</f>
        <v>426.91985185784267</v>
      </c>
      <c r="L19" s="114">
        <f>CO2eq!K35</f>
        <v>450.57683396657779</v>
      </c>
      <c r="M19" s="114">
        <f>CO2eq!L35</f>
        <v>469.57557369691455</v>
      </c>
      <c r="N19" s="114">
        <f>CO2eq!M35</f>
        <v>486.19660833299241</v>
      </c>
      <c r="O19" s="114">
        <f>CO2eq!N35</f>
        <v>459.75015822587238</v>
      </c>
      <c r="P19" s="114">
        <f>CO2eq!O35</f>
        <v>478.95657610379931</v>
      </c>
      <c r="Q19" s="114">
        <f>CO2eq!P35</f>
        <v>491.01265689235419</v>
      </c>
      <c r="R19" s="114">
        <f>CO2eq!Q35</f>
        <v>497.90051691546864</v>
      </c>
      <c r="S19" s="114">
        <f>CO2eq!R35</f>
        <v>560.50118050163496</v>
      </c>
      <c r="T19" s="114">
        <f>CO2eq!S35</f>
        <v>580.04786334639539</v>
      </c>
      <c r="U19" s="114">
        <f>CO2eq!T35</f>
        <v>617.89991445630551</v>
      </c>
      <c r="V19" s="114">
        <f>CO2eq!U35</f>
        <v>624.87693567652252</v>
      </c>
      <c r="W19" s="114">
        <f>CO2eq!V35</f>
        <v>637.1761834111802</v>
      </c>
      <c r="X19" s="114">
        <f>CO2eq!W35</f>
        <v>662.56367490352307</v>
      </c>
      <c r="Y19" s="114">
        <f>CO2eq!X35</f>
        <v>715.10611716293261</v>
      </c>
      <c r="Z19" s="114">
        <f>CO2eq!Y35</f>
        <v>713.53741849883056</v>
      </c>
      <c r="AA19" s="114">
        <f>CO2eq!Z35</f>
        <v>766.48829003809237</v>
      </c>
      <c r="AB19" s="114">
        <f>CO2eq!AA35</f>
        <v>703.62258102269834</v>
      </c>
      <c r="AC19" s="114">
        <f>CO2eq!AB35</f>
        <v>765.39281568704257</v>
      </c>
      <c r="AD19" s="114">
        <f>CO2eq!AC35</f>
        <v>815.06488483227338</v>
      </c>
      <c r="AE19" s="114">
        <f>CO2eq!AD35</f>
        <v>832.63388030449391</v>
      </c>
      <c r="AF19" s="114">
        <f>CO2eq!AE35</f>
        <v>869.70886620559884</v>
      </c>
    </row>
    <row r="20" spans="1:32" x14ac:dyDescent="0.25">
      <c r="A20" s="6">
        <v>1</v>
      </c>
      <c r="B20" s="13" t="s">
        <v>868</v>
      </c>
      <c r="C20" s="13" t="s">
        <v>869</v>
      </c>
      <c r="D20" s="114">
        <f>CO2eq!C46</f>
        <v>0</v>
      </c>
      <c r="E20" s="114">
        <f>CO2eq!D46</f>
        <v>0</v>
      </c>
      <c r="F20" s="114">
        <f>CO2eq!E46</f>
        <v>0</v>
      </c>
      <c r="G20" s="114">
        <f>CO2eq!F46</f>
        <v>0</v>
      </c>
      <c r="H20" s="114">
        <f>CO2eq!G46</f>
        <v>0</v>
      </c>
      <c r="I20" s="114">
        <f>CO2eq!H46</f>
        <v>0</v>
      </c>
      <c r="J20" s="114">
        <f>CO2eq!I46</f>
        <v>0</v>
      </c>
      <c r="K20" s="114">
        <f>CO2eq!J46</f>
        <v>0</v>
      </c>
      <c r="L20" s="114">
        <f>CO2eq!K46</f>
        <v>0</v>
      </c>
      <c r="M20" s="114">
        <f>CO2eq!L46</f>
        <v>0</v>
      </c>
      <c r="N20" s="114">
        <f>CO2eq!M46</f>
        <v>0</v>
      </c>
      <c r="O20" s="114">
        <f>CO2eq!N46</f>
        <v>0</v>
      </c>
      <c r="P20" s="114">
        <f>CO2eq!O46</f>
        <v>0</v>
      </c>
      <c r="Q20" s="114">
        <f>CO2eq!P46</f>
        <v>0</v>
      </c>
      <c r="R20" s="114">
        <f>CO2eq!Q46</f>
        <v>0</v>
      </c>
      <c r="S20" s="114">
        <f>CO2eq!R46</f>
        <v>0</v>
      </c>
      <c r="T20" s="114">
        <f>CO2eq!S46</f>
        <v>0</v>
      </c>
      <c r="U20" s="114">
        <f>CO2eq!T46</f>
        <v>0</v>
      </c>
      <c r="V20" s="114">
        <f>CO2eq!U46</f>
        <v>0</v>
      </c>
      <c r="W20" s="114">
        <f>CO2eq!V46</f>
        <v>0</v>
      </c>
      <c r="X20" s="114">
        <f>CO2eq!W46</f>
        <v>0</v>
      </c>
      <c r="Y20" s="114">
        <f>CO2eq!X46</f>
        <v>0</v>
      </c>
      <c r="Z20" s="114">
        <f>CO2eq!Y46</f>
        <v>0</v>
      </c>
      <c r="AA20" s="114">
        <f>CO2eq!Z46</f>
        <v>0</v>
      </c>
      <c r="AB20" s="114">
        <f>CO2eq!AA46</f>
        <v>0</v>
      </c>
      <c r="AC20" s="114">
        <f>CO2eq!AB46</f>
        <v>0</v>
      </c>
      <c r="AD20" s="114">
        <f>CO2eq!AC46</f>
        <v>0</v>
      </c>
      <c r="AE20" s="114">
        <f>CO2eq!AD46</f>
        <v>0</v>
      </c>
      <c r="AF20" s="114">
        <f>CO2eq!AE46</f>
        <v>0</v>
      </c>
    </row>
    <row r="21" spans="1:32" x14ac:dyDescent="0.25">
      <c r="A21" s="6">
        <v>1</v>
      </c>
      <c r="B21" s="13" t="s">
        <v>871</v>
      </c>
      <c r="C21" s="13" t="s">
        <v>872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0</v>
      </c>
      <c r="AC21" s="114">
        <f>CO2eq!AB47</f>
        <v>0</v>
      </c>
      <c r="AD21" s="114">
        <f>CO2eq!AC47</f>
        <v>0</v>
      </c>
      <c r="AE21" s="114">
        <f>CO2eq!AD47</f>
        <v>0</v>
      </c>
      <c r="AF21" s="114">
        <f>CO2eq!AE47</f>
        <v>0.64117702242696528</v>
      </c>
    </row>
    <row r="22" spans="1:32" x14ac:dyDescent="0.25">
      <c r="A22" s="6">
        <v>1</v>
      </c>
      <c r="B22" s="13" t="s">
        <v>873</v>
      </c>
      <c r="C22" s="13" t="s">
        <v>874</v>
      </c>
      <c r="D22" s="114">
        <f>CO2eq!C34</f>
        <v>0</v>
      </c>
      <c r="E22" s="114">
        <f>CO2eq!D34</f>
        <v>0</v>
      </c>
      <c r="F22" s="114">
        <f>CO2eq!E34</f>
        <v>0</v>
      </c>
      <c r="G22" s="114">
        <f>CO2eq!F34</f>
        <v>0</v>
      </c>
      <c r="H22" s="114">
        <f>CO2eq!G34</f>
        <v>0</v>
      </c>
      <c r="I22" s="114">
        <f>CO2eq!H34</f>
        <v>0</v>
      </c>
      <c r="J22" s="114">
        <f>CO2eq!I34</f>
        <v>0</v>
      </c>
      <c r="K22" s="114">
        <f>CO2eq!J34</f>
        <v>0</v>
      </c>
      <c r="L22" s="114">
        <f>CO2eq!K34</f>
        <v>0</v>
      </c>
      <c r="M22" s="114">
        <f>CO2eq!L34</f>
        <v>0</v>
      </c>
      <c r="N22" s="114">
        <f>CO2eq!M34</f>
        <v>0</v>
      </c>
      <c r="O22" s="114">
        <f>CO2eq!N34</f>
        <v>0</v>
      </c>
      <c r="P22" s="114">
        <f>CO2eq!O34</f>
        <v>0</v>
      </c>
      <c r="Q22" s="114">
        <f>CO2eq!P34</f>
        <v>0</v>
      </c>
      <c r="R22" s="114">
        <f>CO2eq!Q34</f>
        <v>0</v>
      </c>
      <c r="S22" s="114">
        <f>CO2eq!R34</f>
        <v>0</v>
      </c>
      <c r="T22" s="114">
        <f>CO2eq!S34</f>
        <v>0</v>
      </c>
      <c r="U22" s="114">
        <f>CO2eq!T34</f>
        <v>0</v>
      </c>
      <c r="V22" s="114">
        <f>CO2eq!U34</f>
        <v>0</v>
      </c>
      <c r="W22" s="114">
        <f>CO2eq!V34</f>
        <v>0</v>
      </c>
      <c r="X22" s="114">
        <f>CO2eq!W34</f>
        <v>0</v>
      </c>
      <c r="Y22" s="114">
        <f>CO2eq!X34</f>
        <v>0</v>
      </c>
      <c r="Z22" s="114">
        <f>CO2eq!Y34</f>
        <v>0</v>
      </c>
      <c r="AA22" s="114">
        <f>CO2eq!Z34</f>
        <v>0</v>
      </c>
      <c r="AB22" s="114">
        <f>CO2eq!AA34</f>
        <v>0</v>
      </c>
      <c r="AC22" s="114">
        <f>CO2eq!AB34</f>
        <v>0</v>
      </c>
      <c r="AD22" s="114">
        <f>CO2eq!AC34</f>
        <v>0</v>
      </c>
      <c r="AE22" s="114">
        <f>CO2eq!AD34</f>
        <v>0</v>
      </c>
      <c r="AF22" s="114">
        <f>CO2eq!AE34</f>
        <v>0</v>
      </c>
    </row>
    <row r="23" spans="1:32" x14ac:dyDescent="0.25">
      <c r="A23" s="6">
        <v>1</v>
      </c>
      <c r="B23" s="13" t="s">
        <v>876</v>
      </c>
      <c r="C23" s="13" t="s">
        <v>865</v>
      </c>
      <c r="D23" s="114">
        <f>CO2eq!C52</f>
        <v>12.115394453489685</v>
      </c>
      <c r="E23" s="114">
        <f>CO2eq!D52</f>
        <v>13.115511322408597</v>
      </c>
      <c r="F23" s="114">
        <f>CO2eq!E52</f>
        <v>14.955587641627854</v>
      </c>
      <c r="G23" s="114">
        <f>CO2eq!F52</f>
        <v>16.813401189636821</v>
      </c>
      <c r="H23" s="114">
        <f>CO2eq!G52</f>
        <v>19.697442401521158</v>
      </c>
      <c r="I23" s="114">
        <f>CO2eq!H52</f>
        <v>21.945851050204649</v>
      </c>
      <c r="J23" s="114">
        <f>CO2eq!I52</f>
        <v>24.163445412212532</v>
      </c>
      <c r="K23" s="114">
        <f>CO2eq!J52</f>
        <v>25.786378927818536</v>
      </c>
      <c r="L23" s="114">
        <f>CO2eq!K52</f>
        <v>27.562169305711677</v>
      </c>
      <c r="M23" s="114">
        <f>CO2eq!L52</f>
        <v>30.300697292703685</v>
      </c>
      <c r="N23" s="114">
        <f>CO2eq!M52</f>
        <v>31.964714664890497</v>
      </c>
      <c r="O23" s="114">
        <f>CO2eq!N52</f>
        <v>30.551374170628556</v>
      </c>
      <c r="P23" s="114">
        <f>CO2eq!O52</f>
        <v>30.536787992395009</v>
      </c>
      <c r="Q23" s="114">
        <f>CO2eq!P52</f>
        <v>29.632800195567995</v>
      </c>
      <c r="R23" s="114">
        <f>CO2eq!Q52</f>
        <v>28.148740948797133</v>
      </c>
      <c r="S23" s="114">
        <f>CO2eq!R52</f>
        <v>29.372986179359351</v>
      </c>
      <c r="T23" s="114">
        <f>CO2eq!S52</f>
        <v>28.27338118381406</v>
      </c>
      <c r="U23" s="114">
        <f>CO2eq!T52</f>
        <v>29.218604497370364</v>
      </c>
      <c r="V23" s="114">
        <f>CO2eq!U52</f>
        <v>29.109959134328857</v>
      </c>
      <c r="W23" s="114">
        <f>CO2eq!V52</f>
        <v>32.007789663569675</v>
      </c>
      <c r="X23" s="114">
        <f>CO2eq!W52</f>
        <v>35.727858539546503</v>
      </c>
      <c r="Y23" s="114">
        <f>CO2eq!X52</f>
        <v>37.751784947110906</v>
      </c>
      <c r="Z23" s="114">
        <f>CO2eq!Y52</f>
        <v>39.591116827349609</v>
      </c>
      <c r="AA23" s="114">
        <f>CO2eq!Z52</f>
        <v>44.420671724404485</v>
      </c>
      <c r="AB23" s="114">
        <f>CO2eq!AA52</f>
        <v>46.127701697348343</v>
      </c>
      <c r="AC23" s="114">
        <f>CO2eq!AB52</f>
        <v>48.589448700019979</v>
      </c>
      <c r="AD23" s="114">
        <f>CO2eq!AC52</f>
        <v>52.762373332825128</v>
      </c>
      <c r="AE23" s="114">
        <f>CO2eq!AD52</f>
        <v>53.842638416202739</v>
      </c>
      <c r="AF23" s="114">
        <f>CO2eq!AE52</f>
        <v>51.81673625428305</v>
      </c>
    </row>
    <row r="24" spans="1:32" x14ac:dyDescent="0.25">
      <c r="A24" s="6">
        <v>1</v>
      </c>
      <c r="B24" s="6" t="s">
        <v>878</v>
      </c>
      <c r="C24" s="31" t="s">
        <v>722</v>
      </c>
      <c r="D24" s="119">
        <f t="shared" ref="D24:AD24" si="5">SUM(D25:D28)</f>
        <v>50.091708920072676</v>
      </c>
      <c r="E24" s="119">
        <f t="shared" si="5"/>
        <v>49.897107435731222</v>
      </c>
      <c r="F24" s="119">
        <f t="shared" si="5"/>
        <v>51.488103725999409</v>
      </c>
      <c r="G24" s="119">
        <f t="shared" si="5"/>
        <v>52.134279492251565</v>
      </c>
      <c r="H24" s="119">
        <f t="shared" si="5"/>
        <v>53.020136732388792</v>
      </c>
      <c r="I24" s="119">
        <f t="shared" si="5"/>
        <v>54.592406128795382</v>
      </c>
      <c r="J24" s="119">
        <f t="shared" si="5"/>
        <v>56.544068431343291</v>
      </c>
      <c r="K24" s="119">
        <f t="shared" si="5"/>
        <v>56.720803465169375</v>
      </c>
      <c r="L24" s="119">
        <f t="shared" si="5"/>
        <v>55.508174956864522</v>
      </c>
      <c r="M24" s="119">
        <f t="shared" si="5"/>
        <v>57.076445030806859</v>
      </c>
      <c r="N24" s="119">
        <f t="shared" si="5"/>
        <v>58.650409725549416</v>
      </c>
      <c r="O24" s="119">
        <f t="shared" si="5"/>
        <v>61.984458704774376</v>
      </c>
      <c r="P24" s="119">
        <f t="shared" si="5"/>
        <v>66.00416653353588</v>
      </c>
      <c r="Q24" s="119">
        <f t="shared" si="5"/>
        <v>76.150509120739386</v>
      </c>
      <c r="R24" s="119">
        <f t="shared" si="5"/>
        <v>86.853888302842563</v>
      </c>
      <c r="S24" s="119">
        <f t="shared" si="5"/>
        <v>94.800356856230593</v>
      </c>
      <c r="T24" s="119">
        <f t="shared" si="5"/>
        <v>113.6763101088338</v>
      </c>
      <c r="U24" s="119">
        <f t="shared" si="5"/>
        <v>122.52173307201689</v>
      </c>
      <c r="V24" s="119">
        <f t="shared" si="5"/>
        <v>131.06896759415326</v>
      </c>
      <c r="W24" s="119">
        <f t="shared" si="5"/>
        <v>123.32661572916845</v>
      </c>
      <c r="X24" s="119">
        <f t="shared" si="5"/>
        <v>139.04577969267956</v>
      </c>
      <c r="Y24" s="119">
        <f t="shared" si="5"/>
        <v>147.87618968268961</v>
      </c>
      <c r="Z24" s="119">
        <f t="shared" si="5"/>
        <v>152.28846475232663</v>
      </c>
      <c r="AA24" s="119">
        <f t="shared" si="5"/>
        <v>159.64476229761968</v>
      </c>
      <c r="AB24" s="119">
        <f t="shared" si="5"/>
        <v>173.73860270358338</v>
      </c>
      <c r="AC24" s="119">
        <f t="shared" si="5"/>
        <v>189.74635972288519</v>
      </c>
      <c r="AD24" s="119">
        <f t="shared" si="5"/>
        <v>194.19629257585137</v>
      </c>
      <c r="AE24" s="119">
        <f>SUM(AE25:AE28)</f>
        <v>207.47983547985518</v>
      </c>
      <c r="AF24" s="119">
        <f>SUM(AF25:AF28)</f>
        <v>217.89215968747112</v>
      </c>
    </row>
    <row r="25" spans="1:32" x14ac:dyDescent="0.25">
      <c r="A25" s="6">
        <v>1</v>
      </c>
      <c r="B25" s="13" t="s">
        <v>880</v>
      </c>
      <c r="C25" s="13" t="s">
        <v>724</v>
      </c>
      <c r="D25" s="114">
        <f>CO2eq!C426</f>
        <v>15.019970518100743</v>
      </c>
      <c r="E25" s="114">
        <f>CO2eq!D426</f>
        <v>15.444043823151386</v>
      </c>
      <c r="F25" s="114">
        <f>CO2eq!E426</f>
        <v>16.649196564059608</v>
      </c>
      <c r="G25" s="114">
        <f>CO2eq!F426</f>
        <v>17.903768490860632</v>
      </c>
      <c r="H25" s="114">
        <f>CO2eq!G426</f>
        <v>19.056111672619011</v>
      </c>
      <c r="I25" s="114">
        <f>CO2eq!H426</f>
        <v>20.221675172361216</v>
      </c>
      <c r="J25" s="114">
        <f>CO2eq!I426</f>
        <v>21.558130605819734</v>
      </c>
      <c r="K25" s="114">
        <f>CO2eq!J426</f>
        <v>22.869481865380727</v>
      </c>
      <c r="L25" s="114">
        <f>CO2eq!K426</f>
        <v>24.248343398653645</v>
      </c>
      <c r="M25" s="114">
        <f>CO2eq!L426</f>
        <v>25.56695961803829</v>
      </c>
      <c r="N25" s="114">
        <f>CO2eq!M426</f>
        <v>26.65614050021124</v>
      </c>
      <c r="O25" s="114">
        <f>CO2eq!N426</f>
        <v>35.015060756435432</v>
      </c>
      <c r="P25" s="114">
        <f>CO2eq!O426</f>
        <v>42.838830346652912</v>
      </c>
      <c r="Q25" s="114">
        <f>CO2eq!P426</f>
        <v>50.384291524606418</v>
      </c>
      <c r="R25" s="114">
        <f>CO2eq!Q426</f>
        <v>58.064639167720131</v>
      </c>
      <c r="S25" s="114">
        <f>CO2eq!R426</f>
        <v>65.637091157516252</v>
      </c>
      <c r="T25" s="114">
        <f>CO2eq!S426</f>
        <v>73.15099207492915</v>
      </c>
      <c r="U25" s="114">
        <f>CO2eq!T426</f>
        <v>81.725151822065712</v>
      </c>
      <c r="V25" s="114">
        <f>CO2eq!U426</f>
        <v>90.648451912525502</v>
      </c>
      <c r="W25" s="114">
        <f>CO2eq!V426</f>
        <v>100.00751619145318</v>
      </c>
      <c r="X25" s="114">
        <f>CO2eq!W426</f>
        <v>108.62468005800906</v>
      </c>
      <c r="Y25" s="114">
        <f>CO2eq!X426</f>
        <v>117.18567656844628</v>
      </c>
      <c r="Z25" s="114">
        <f>CO2eq!Y426</f>
        <v>125.69064875623368</v>
      </c>
      <c r="AA25" s="114">
        <f>CO2eq!Z426</f>
        <v>133.96825644675025</v>
      </c>
      <c r="AB25" s="114">
        <f>CO2eq!AA426</f>
        <v>141.1106476321504</v>
      </c>
      <c r="AC25" s="114">
        <f>CO2eq!AB426</f>
        <v>148.86588630345719</v>
      </c>
      <c r="AD25" s="114">
        <f>CO2eq!AC426</f>
        <v>160.80135402298254</v>
      </c>
      <c r="AE25" s="114">
        <f>CO2eq!AD426</f>
        <v>172.37757057019408</v>
      </c>
      <c r="AF25" s="114">
        <f>CO2eq!AE426</f>
        <v>181.56993755204792</v>
      </c>
    </row>
    <row r="26" spans="1:32" x14ac:dyDescent="0.25">
      <c r="A26" s="6">
        <v>1</v>
      </c>
      <c r="B26" s="13" t="s">
        <v>881</v>
      </c>
      <c r="C26" s="13" t="s">
        <v>877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882</v>
      </c>
      <c r="C27" s="13" t="s">
        <v>870</v>
      </c>
      <c r="D27" s="114">
        <f>CO2eq!C431</f>
        <v>3.6537137525643777</v>
      </c>
      <c r="E27" s="114">
        <f>CO2eq!D431</f>
        <v>3.7115524123528623</v>
      </c>
      <c r="F27" s="114">
        <f>CO2eq!E431</f>
        <v>3.660968527549759</v>
      </c>
      <c r="G27" s="114">
        <f>CO2eq!F431</f>
        <v>3.7069754373994206</v>
      </c>
      <c r="H27" s="114">
        <f>CO2eq!G431</f>
        <v>3.7291337670751199</v>
      </c>
      <c r="I27" s="114">
        <f>CO2eq!H431</f>
        <v>3.8096502545340512</v>
      </c>
      <c r="J27" s="114">
        <f>CO2eq!I431</f>
        <v>3.8895320290072446</v>
      </c>
      <c r="K27" s="114">
        <f>CO2eq!J431</f>
        <v>3.9794340622492914</v>
      </c>
      <c r="L27" s="114">
        <f>CO2eq!K431</f>
        <v>4.0178132207015915</v>
      </c>
      <c r="M27" s="114">
        <f>CO2eq!L431</f>
        <v>3.9731976164824228</v>
      </c>
      <c r="N27" s="114">
        <f>CO2eq!M431</f>
        <v>4.0243609850025095</v>
      </c>
      <c r="O27" s="114">
        <f>CO2eq!N431</f>
        <v>4.0375866391276762</v>
      </c>
      <c r="P27" s="114">
        <f>CO2eq!O431</f>
        <v>4.2506746575382444</v>
      </c>
      <c r="Q27" s="114">
        <f>CO2eq!P431</f>
        <v>4.5947181402964921</v>
      </c>
      <c r="R27" s="114">
        <f>CO2eq!Q431</f>
        <v>4.8106739717607656</v>
      </c>
      <c r="S27" s="114">
        <f>CO2eq!R431</f>
        <v>4.9523117939350367</v>
      </c>
      <c r="T27" s="114">
        <f>CO2eq!S431</f>
        <v>5.4663097578755551</v>
      </c>
      <c r="U27" s="114">
        <f>CO2eq!T431</f>
        <v>5.9875549313484182</v>
      </c>
      <c r="V27" s="114">
        <f>CO2eq!U431</f>
        <v>6.3785356554967869</v>
      </c>
      <c r="W27" s="114">
        <f>CO2eq!V431</f>
        <v>6.4372761036819952</v>
      </c>
      <c r="X27" s="114">
        <f>CO2eq!W431</f>
        <v>6.4587762028382754</v>
      </c>
      <c r="Y27" s="114">
        <f>CO2eq!X431</f>
        <v>6.4516279222548611</v>
      </c>
      <c r="Z27" s="114">
        <f>CO2eq!Y431</f>
        <v>6.4269872101541576</v>
      </c>
      <c r="AA27" s="114">
        <f>CO2eq!Z431</f>
        <v>6.4757679744075665</v>
      </c>
      <c r="AB27" s="114">
        <f>CO2eq!AA431</f>
        <v>6.6693903012307514</v>
      </c>
      <c r="AC27" s="114">
        <f>CO2eq!AB431</f>
        <v>6.8772755301877782</v>
      </c>
      <c r="AD27" s="114">
        <f>CO2eq!AC431</f>
        <v>7.0818250781589454</v>
      </c>
      <c r="AE27" s="114">
        <f>CO2eq!AD431</f>
        <v>7.0440706464536946</v>
      </c>
      <c r="AF27" s="114">
        <f>CO2eq!AE431</f>
        <v>7.4267717300454921</v>
      </c>
    </row>
    <row r="28" spans="1:32" x14ac:dyDescent="0.25">
      <c r="A28" s="6">
        <v>1</v>
      </c>
      <c r="B28" s="13" t="s">
        <v>883</v>
      </c>
      <c r="C28" s="13" t="s">
        <v>861</v>
      </c>
      <c r="D28" s="114">
        <f>CO2eq!C434</f>
        <v>31.418024649407556</v>
      </c>
      <c r="E28" s="114">
        <f>CO2eq!D434</f>
        <v>30.741511200226974</v>
      </c>
      <c r="F28" s="114">
        <f>CO2eq!E434</f>
        <v>31.177938634390046</v>
      </c>
      <c r="G28" s="114">
        <f>CO2eq!F434</f>
        <v>30.523535563991516</v>
      </c>
      <c r="H28" s="114">
        <f>CO2eq!G434</f>
        <v>30.234891292694666</v>
      </c>
      <c r="I28" s="114">
        <f>CO2eq!H434</f>
        <v>30.561080701900114</v>
      </c>
      <c r="J28" s="114">
        <f>CO2eq!I434</f>
        <v>31.096405796516315</v>
      </c>
      <c r="K28" s="114">
        <f>CO2eq!J434</f>
        <v>29.871887537539358</v>
      </c>
      <c r="L28" s="114">
        <f>CO2eq!K434</f>
        <v>27.242018337509286</v>
      </c>
      <c r="M28" s="114">
        <f>CO2eq!L434</f>
        <v>27.536287796286146</v>
      </c>
      <c r="N28" s="114">
        <f>CO2eq!M434</f>
        <v>27.969908240335666</v>
      </c>
      <c r="O28" s="114">
        <f>CO2eq!N434</f>
        <v>22.93181130921127</v>
      </c>
      <c r="P28" s="114">
        <f>CO2eq!O434</f>
        <v>18.914661529344734</v>
      </c>
      <c r="Q28" s="114">
        <f>CO2eq!P434</f>
        <v>21.171499455836475</v>
      </c>
      <c r="R28" s="114">
        <f>CO2eq!Q434</f>
        <v>23.978575163361668</v>
      </c>
      <c r="S28" s="114">
        <f>CO2eq!R434</f>
        <v>24.210953904779309</v>
      </c>
      <c r="T28" s="114">
        <f>CO2eq!S434</f>
        <v>35.059008276029111</v>
      </c>
      <c r="U28" s="114">
        <f>CO2eq!T434</f>
        <v>34.809026318602761</v>
      </c>
      <c r="V28" s="114">
        <f>CO2eq!U434</f>
        <v>34.041980026130979</v>
      </c>
      <c r="W28" s="114">
        <f>CO2eq!V434</f>
        <v>16.881823434033276</v>
      </c>
      <c r="X28" s="114">
        <f>CO2eq!W434</f>
        <v>23.96232343183221</v>
      </c>
      <c r="Y28" s="114">
        <f>CO2eq!X434</f>
        <v>24.238885191988473</v>
      </c>
      <c r="Z28" s="114">
        <f>CO2eq!Y434</f>
        <v>20.170828785938788</v>
      </c>
      <c r="AA28" s="114">
        <f>CO2eq!Z434</f>
        <v>19.200737876461865</v>
      </c>
      <c r="AB28" s="114">
        <f>CO2eq!AA434</f>
        <v>25.958564770202226</v>
      </c>
      <c r="AC28" s="114">
        <f>CO2eq!AB434</f>
        <v>34.003197889240219</v>
      </c>
      <c r="AD28" s="114">
        <f>CO2eq!AC434</f>
        <v>26.313113474709894</v>
      </c>
      <c r="AE28" s="114">
        <f>CO2eq!AD434</f>
        <v>28.058194263207401</v>
      </c>
      <c r="AF28" s="114">
        <f>CO2eq!AE434</f>
        <v>28.89545040537773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1.727166073825418</v>
      </c>
      <c r="E29" s="32">
        <f t="shared" si="6"/>
        <v>1.7215031847687956</v>
      </c>
      <c r="F29" s="32">
        <f t="shared" si="6"/>
        <v>1.8096724149087149</v>
      </c>
      <c r="G29" s="32">
        <f t="shared" si="6"/>
        <v>1.8198686248411304</v>
      </c>
      <c r="H29" s="32">
        <f t="shared" si="6"/>
        <v>2.0939969620659231</v>
      </c>
      <c r="I29" s="32">
        <f t="shared" si="6"/>
        <v>2.3691710491499656</v>
      </c>
      <c r="J29" s="32">
        <f t="shared" si="6"/>
        <v>2.9617613115852497</v>
      </c>
      <c r="K29" s="32">
        <f t="shared" si="6"/>
        <v>4.1733411366170188</v>
      </c>
      <c r="L29" s="32">
        <f t="shared" si="6"/>
        <v>4.2729675984974547</v>
      </c>
      <c r="M29" s="32">
        <f t="shared" si="6"/>
        <v>6.3315381763358767</v>
      </c>
      <c r="N29" s="32">
        <f t="shared" si="6"/>
        <v>7.955558661364929</v>
      </c>
      <c r="O29" s="32">
        <f t="shared" si="6"/>
        <v>11.971546411936659</v>
      </c>
      <c r="P29" s="32">
        <f t="shared" si="6"/>
        <v>12.478770634617179</v>
      </c>
      <c r="Q29" s="32">
        <f t="shared" si="6"/>
        <v>16.938271755589746</v>
      </c>
      <c r="R29" s="32">
        <f t="shared" si="6"/>
        <v>20.374296431076239</v>
      </c>
      <c r="S29" s="32">
        <f t="shared" si="6"/>
        <v>24.588617951914138</v>
      </c>
      <c r="T29" s="32">
        <f t="shared" si="6"/>
        <v>30.626978082639397</v>
      </c>
      <c r="U29" s="32">
        <f t="shared" si="6"/>
        <v>34.607910977058452</v>
      </c>
      <c r="V29" s="32">
        <f t="shared" si="6"/>
        <v>47.782529296325258</v>
      </c>
      <c r="W29" s="32">
        <f t="shared" si="6"/>
        <v>46.10580449284285</v>
      </c>
      <c r="X29" s="32">
        <f t="shared" si="6"/>
        <v>52.152786855296135</v>
      </c>
      <c r="Y29" s="32">
        <f t="shared" si="6"/>
        <v>66.147569316761988</v>
      </c>
      <c r="Z29" s="32">
        <f t="shared" si="6"/>
        <v>77.812269422626258</v>
      </c>
      <c r="AA29" s="32">
        <f t="shared" si="6"/>
        <v>79.55185587809909</v>
      </c>
      <c r="AB29" s="32">
        <f t="shared" si="6"/>
        <v>89.36094223361529</v>
      </c>
      <c r="AC29" s="32">
        <f t="shared" si="6"/>
        <v>100.42786967282593</v>
      </c>
      <c r="AD29" s="32">
        <f t="shared" si="6"/>
        <v>106.62114187796553</v>
      </c>
      <c r="AE29" s="32">
        <f>AE30+AE31</f>
        <v>122.26822578609243</v>
      </c>
      <c r="AF29" s="32">
        <f>AF30+AF31</f>
        <v>138.7283451568772</v>
      </c>
    </row>
    <row r="30" spans="1:32" x14ac:dyDescent="0.25">
      <c r="A30" s="6">
        <v>1</v>
      </c>
      <c r="B30" s="13" t="s">
        <v>886</v>
      </c>
      <c r="C30" s="13" t="s">
        <v>867</v>
      </c>
      <c r="D30" s="114">
        <f>CO2eq!C112+CO2eq!C122+CO2eq!C141</f>
        <v>0</v>
      </c>
      <c r="E30" s="114">
        <f>CO2eq!D112+CO2eq!D122+CO2eq!D141</f>
        <v>0</v>
      </c>
      <c r="F30" s="114">
        <f>CO2eq!E112+CO2eq!E122+CO2eq!E141</f>
        <v>0</v>
      </c>
      <c r="G30" s="114">
        <f>CO2eq!F112+CO2eq!F122+CO2eq!F141</f>
        <v>0</v>
      </c>
      <c r="H30" s="114">
        <f>CO2eq!G112+CO2eq!G122+CO2eq!G141</f>
        <v>0</v>
      </c>
      <c r="I30" s="114">
        <f>CO2eq!H112+CO2eq!H122+CO2eq!H141</f>
        <v>0</v>
      </c>
      <c r="J30" s="114">
        <f>CO2eq!I112+CO2eq!I122+CO2eq!I141</f>
        <v>0</v>
      </c>
      <c r="K30" s="114">
        <f>CO2eq!J112+CO2eq!J122+CO2eq!J141</f>
        <v>0</v>
      </c>
      <c r="L30" s="114">
        <f>CO2eq!K112+CO2eq!K122+CO2eq!K141</f>
        <v>0</v>
      </c>
      <c r="M30" s="114">
        <f>CO2eq!L112+CO2eq!L122+CO2eq!L141</f>
        <v>0</v>
      </c>
      <c r="N30" s="114">
        <f>CO2eq!M112+CO2eq!M122+CO2eq!M141</f>
        <v>0</v>
      </c>
      <c r="O30" s="114">
        <f>CO2eq!N112+CO2eq!N122+CO2eq!N141</f>
        <v>0</v>
      </c>
      <c r="P30" s="114">
        <f>CO2eq!O112+CO2eq!O122+CO2eq!O141</f>
        <v>0</v>
      </c>
      <c r="Q30" s="114">
        <f>CO2eq!P112+CO2eq!P122+CO2eq!P141</f>
        <v>0</v>
      </c>
      <c r="R30" s="114">
        <f>CO2eq!Q112+CO2eq!Q122+CO2eq!Q141</f>
        <v>0</v>
      </c>
      <c r="S30" s="114">
        <f>CO2eq!R112+CO2eq!R122+CO2eq!R141</f>
        <v>0</v>
      </c>
      <c r="T30" s="114">
        <f>CO2eq!S112+CO2eq!S122+CO2eq!S141</f>
        <v>0</v>
      </c>
      <c r="U30" s="114">
        <f>CO2eq!T112+CO2eq!T122+CO2eq!T141</f>
        <v>0</v>
      </c>
      <c r="V30" s="114">
        <f>CO2eq!U112+CO2eq!U122+CO2eq!U141</f>
        <v>0</v>
      </c>
      <c r="W30" s="114">
        <f>CO2eq!V112+CO2eq!V122+CO2eq!V141</f>
        <v>0</v>
      </c>
      <c r="X30" s="114">
        <f>CO2eq!W112+CO2eq!W122+CO2eq!W141</f>
        <v>0</v>
      </c>
      <c r="Y30" s="114">
        <f>CO2eq!X112+CO2eq!X122+CO2eq!X141</f>
        <v>0</v>
      </c>
      <c r="Z30" s="114">
        <f>CO2eq!Y112+CO2eq!Y122+CO2eq!Y141</f>
        <v>0</v>
      </c>
      <c r="AA30" s="114">
        <f>CO2eq!Z112+CO2eq!Z122+CO2eq!Z141</f>
        <v>0</v>
      </c>
      <c r="AB30" s="114">
        <f>CO2eq!AA112+CO2eq!AA122+CO2eq!AA141</f>
        <v>0</v>
      </c>
      <c r="AC30" s="114">
        <f>CO2eq!AB112+CO2eq!AB122+CO2eq!AB141</f>
        <v>0</v>
      </c>
      <c r="AD30" s="114">
        <f>CO2eq!AC112+CO2eq!AC122+CO2eq!AC141</f>
        <v>0</v>
      </c>
      <c r="AE30" s="114">
        <f>CO2eq!AD112+CO2eq!AD122+CO2eq!AD141</f>
        <v>0</v>
      </c>
      <c r="AF30" s="114">
        <f>CO2eq!AE112+CO2eq!AE122+CO2eq!AE141</f>
        <v>2.3728898015459732E-2</v>
      </c>
    </row>
    <row r="31" spans="1:32" x14ac:dyDescent="0.25">
      <c r="A31" s="6">
        <v>1</v>
      </c>
      <c r="B31" s="13" t="s">
        <v>888</v>
      </c>
      <c r="C31" s="13" t="s">
        <v>851</v>
      </c>
      <c r="D31" s="114">
        <f>CO2eq!C149+CO2eq!C160+CO2eq!C173+CO2eq!C187</f>
        <v>1.727166073825418</v>
      </c>
      <c r="E31" s="114">
        <f>CO2eq!D149+CO2eq!D160+CO2eq!D173+CO2eq!D187</f>
        <v>1.7215031847687956</v>
      </c>
      <c r="F31" s="114">
        <f>CO2eq!E149+CO2eq!E160+CO2eq!E173+CO2eq!E187</f>
        <v>1.8096724149087149</v>
      </c>
      <c r="G31" s="114">
        <f>CO2eq!F149+CO2eq!F160+CO2eq!F173+CO2eq!F187</f>
        <v>1.8198686248411304</v>
      </c>
      <c r="H31" s="114">
        <f>CO2eq!G149+CO2eq!G160+CO2eq!G173+CO2eq!G187</f>
        <v>2.0939969620659231</v>
      </c>
      <c r="I31" s="114">
        <f>CO2eq!H149+CO2eq!H160+CO2eq!H173+CO2eq!H187</f>
        <v>2.3691710491499656</v>
      </c>
      <c r="J31" s="114">
        <f>CO2eq!I149+CO2eq!I160+CO2eq!I173+CO2eq!I187</f>
        <v>2.9617613115852497</v>
      </c>
      <c r="K31" s="114">
        <f>CO2eq!J149+CO2eq!J160+CO2eq!J173+CO2eq!J187</f>
        <v>4.1733411366170188</v>
      </c>
      <c r="L31" s="114">
        <f>CO2eq!K149+CO2eq!K160+CO2eq!K173+CO2eq!K187</f>
        <v>4.2729675984974547</v>
      </c>
      <c r="M31" s="114">
        <f>CO2eq!L149+CO2eq!L160+CO2eq!L173+CO2eq!L187</f>
        <v>6.3315381763358767</v>
      </c>
      <c r="N31" s="114">
        <f>CO2eq!M149+CO2eq!M160+CO2eq!M173+CO2eq!M187</f>
        <v>7.955558661364929</v>
      </c>
      <c r="O31" s="114">
        <f>CO2eq!N149+CO2eq!N160+CO2eq!N173+CO2eq!N187</f>
        <v>11.971546411936659</v>
      </c>
      <c r="P31" s="114">
        <f>CO2eq!O149+CO2eq!O160+CO2eq!O173+CO2eq!O187</f>
        <v>12.478770634617179</v>
      </c>
      <c r="Q31" s="114">
        <f>CO2eq!P149+CO2eq!P160+CO2eq!P173+CO2eq!P187</f>
        <v>16.938271755589746</v>
      </c>
      <c r="R31" s="114">
        <f>CO2eq!Q149+CO2eq!Q160+CO2eq!Q173+CO2eq!Q187</f>
        <v>20.374296431076239</v>
      </c>
      <c r="S31" s="114">
        <f>CO2eq!R149+CO2eq!R160+CO2eq!R173+CO2eq!R187</f>
        <v>24.588617951914138</v>
      </c>
      <c r="T31" s="114">
        <f>CO2eq!S149+CO2eq!S160+CO2eq!S173+CO2eq!S187</f>
        <v>30.626978082639397</v>
      </c>
      <c r="U31" s="114">
        <f>CO2eq!T149+CO2eq!T160+CO2eq!T173+CO2eq!T187</f>
        <v>34.607910977058452</v>
      </c>
      <c r="V31" s="114">
        <f>CO2eq!U149+CO2eq!U160+CO2eq!U173+CO2eq!U187</f>
        <v>47.782529296325258</v>
      </c>
      <c r="W31" s="114">
        <f>CO2eq!V149+CO2eq!V160+CO2eq!V173+CO2eq!V187</f>
        <v>46.10580449284285</v>
      </c>
      <c r="X31" s="114">
        <f>CO2eq!W149+CO2eq!W160+CO2eq!W173+CO2eq!W187</f>
        <v>52.152786855296135</v>
      </c>
      <c r="Y31" s="114">
        <f>CO2eq!X149+CO2eq!X160+CO2eq!X173+CO2eq!X187</f>
        <v>66.147569316761988</v>
      </c>
      <c r="Z31" s="114">
        <f>CO2eq!Y149+CO2eq!Y160+CO2eq!Y173+CO2eq!Y187</f>
        <v>77.812269422626258</v>
      </c>
      <c r="AA31" s="114">
        <f>CO2eq!Z149+CO2eq!Z160+CO2eq!Z173+CO2eq!Z187</f>
        <v>79.55185587809909</v>
      </c>
      <c r="AB31" s="114">
        <f>CO2eq!AA149+CO2eq!AA160+CO2eq!AA173+CO2eq!AA187</f>
        <v>89.36094223361529</v>
      </c>
      <c r="AC31" s="114">
        <f>CO2eq!AB149+CO2eq!AB160+CO2eq!AB173+CO2eq!AB187</f>
        <v>100.42786967282593</v>
      </c>
      <c r="AD31" s="114">
        <f>CO2eq!AC149+CO2eq!AC160+CO2eq!AC173+CO2eq!AC187</f>
        <v>106.62114187796553</v>
      </c>
      <c r="AE31" s="114">
        <f>CO2eq!AD149+CO2eq!AD160+CO2eq!AD173+CO2eq!AD187</f>
        <v>122.26822578609243</v>
      </c>
      <c r="AF31" s="114">
        <f>CO2eq!AE149+CO2eq!AE160+CO2eq!AE173+CO2eq!AE187</f>
        <v>138.70461625886173</v>
      </c>
    </row>
    <row r="32" spans="1:32" x14ac:dyDescent="0.25">
      <c r="A32" s="6">
        <v>1</v>
      </c>
      <c r="B32" s="6" t="s">
        <v>889</v>
      </c>
      <c r="C32" s="31" t="s">
        <v>843</v>
      </c>
      <c r="D32" s="32">
        <f t="shared" ref="D32:AF32" si="7">SUM(D33:D34)</f>
        <v>-2035.3242128513878</v>
      </c>
      <c r="E32" s="32">
        <f t="shared" si="7"/>
        <v>-1598.3829446824939</v>
      </c>
      <c r="F32" s="32">
        <f t="shared" si="7"/>
        <v>-1294.6073843414292</v>
      </c>
      <c r="G32" s="32">
        <f t="shared" si="7"/>
        <v>-1506.6028771304659</v>
      </c>
      <c r="H32" s="32">
        <f t="shared" si="7"/>
        <v>-1309.6652769461264</v>
      </c>
      <c r="I32" s="32">
        <f t="shared" si="7"/>
        <v>-1085.0794769292456</v>
      </c>
      <c r="J32" s="32">
        <f t="shared" si="7"/>
        <v>-1651.2787443568332</v>
      </c>
      <c r="K32" s="32">
        <f t="shared" si="7"/>
        <v>-897.30829384524634</v>
      </c>
      <c r="L32" s="32">
        <f t="shared" si="7"/>
        <v>-1941.2795345498423</v>
      </c>
      <c r="M32" s="32">
        <f t="shared" si="7"/>
        <v>-1108.6612964485785</v>
      </c>
      <c r="N32" s="32">
        <f t="shared" si="7"/>
        <v>-1986.4332128289891</v>
      </c>
      <c r="O32" s="32">
        <f t="shared" si="7"/>
        <v>-1735.7840146642329</v>
      </c>
      <c r="P32" s="32">
        <f t="shared" si="7"/>
        <v>-1815.5795109556352</v>
      </c>
      <c r="Q32" s="32">
        <f t="shared" si="7"/>
        <v>-1277.9501264417165</v>
      </c>
      <c r="R32" s="32">
        <f t="shared" si="7"/>
        <v>-842.44584613889447</v>
      </c>
      <c r="S32" s="32">
        <f t="shared" si="7"/>
        <v>-366.20872984105029</v>
      </c>
      <c r="T32" s="32">
        <f t="shared" si="7"/>
        <v>-679.25077803505872</v>
      </c>
      <c r="U32" s="32">
        <f t="shared" si="7"/>
        <v>3113.0304896001508</v>
      </c>
      <c r="V32" s="32">
        <f t="shared" si="7"/>
        <v>814.38756934210778</v>
      </c>
      <c r="W32" s="32">
        <f t="shared" si="7"/>
        <v>-456.14984338718523</v>
      </c>
      <c r="X32" s="32">
        <f t="shared" si="7"/>
        <v>581.03729759732494</v>
      </c>
      <c r="Y32" s="32">
        <f t="shared" si="7"/>
        <v>-1405.6323874114205</v>
      </c>
      <c r="Z32" s="32">
        <f t="shared" si="7"/>
        <v>-265.70491817641357</v>
      </c>
      <c r="AA32" s="32">
        <f t="shared" si="7"/>
        <v>-1269.5936162310668</v>
      </c>
      <c r="AB32" s="32">
        <f t="shared" si="7"/>
        <v>-1747.2839803401321</v>
      </c>
      <c r="AC32" s="32">
        <f t="shared" si="7"/>
        <v>-781.84839469582039</v>
      </c>
      <c r="AD32" s="32">
        <f t="shared" si="7"/>
        <v>-1827.3786244449354</v>
      </c>
      <c r="AE32" s="32">
        <f t="shared" si="7"/>
        <v>2597.9497543966345</v>
      </c>
      <c r="AF32" s="32">
        <f t="shared" si="7"/>
        <v>-1031.3344355199856</v>
      </c>
    </row>
    <row r="33" spans="1:32" x14ac:dyDescent="0.25">
      <c r="A33" s="6">
        <v>1</v>
      </c>
      <c r="B33" s="13" t="s">
        <v>890</v>
      </c>
      <c r="C33" s="13" t="s">
        <v>391</v>
      </c>
      <c r="D33" s="114">
        <f>CO2eq!C659</f>
        <v>788.11408548698523</v>
      </c>
      <c r="E33" s="114">
        <f>CO2eq!D659</f>
        <v>788.49418628003889</v>
      </c>
      <c r="F33" s="114">
        <f>CO2eq!E659</f>
        <v>804.67993523098312</v>
      </c>
      <c r="G33" s="114">
        <f>CO2eq!F659</f>
        <v>822.65350310127599</v>
      </c>
      <c r="H33" s="114">
        <f>CO2eq!G659</f>
        <v>831.82396960817118</v>
      </c>
      <c r="I33" s="114">
        <f>CO2eq!H659</f>
        <v>845.40796195284372</v>
      </c>
      <c r="J33" s="114">
        <f>CO2eq!I659</f>
        <v>862.00112718572348</v>
      </c>
      <c r="K33" s="114">
        <f>CO2eq!J659</f>
        <v>865.17102874733007</v>
      </c>
      <c r="L33" s="114">
        <f>CO2eq!K659</f>
        <v>860.98735887379121</v>
      </c>
      <c r="M33" s="114">
        <f>CO2eq!L659</f>
        <v>843.08186838453696</v>
      </c>
      <c r="N33" s="114">
        <f>CO2eq!M659</f>
        <v>817.9152535401297</v>
      </c>
      <c r="O33" s="114">
        <f>CO2eq!N659</f>
        <v>792.23918124755289</v>
      </c>
      <c r="P33" s="114">
        <f>CO2eq!O659</f>
        <v>788.29390015035779</v>
      </c>
      <c r="Q33" s="114">
        <f>CO2eq!P659</f>
        <v>755.87133407806232</v>
      </c>
      <c r="R33" s="114">
        <f>CO2eq!Q659</f>
        <v>771.06696865515505</v>
      </c>
      <c r="S33" s="114">
        <f>CO2eq!R659</f>
        <v>736.0546008615014</v>
      </c>
      <c r="T33" s="114">
        <f>CO2eq!S659</f>
        <v>732.90233070887837</v>
      </c>
      <c r="U33" s="114">
        <f>CO2eq!T659</f>
        <v>726.35572502368893</v>
      </c>
      <c r="V33" s="114">
        <f>CO2eq!U659</f>
        <v>697.77825089889484</v>
      </c>
      <c r="W33" s="114">
        <f>CO2eq!V659</f>
        <v>661.72580318044947</v>
      </c>
      <c r="X33" s="114">
        <f>CO2eq!W659</f>
        <v>623.68878001563291</v>
      </c>
      <c r="Y33" s="114">
        <f>CO2eq!X659</f>
        <v>558.74126956116368</v>
      </c>
      <c r="Z33" s="114">
        <f>CO2eq!Y659</f>
        <v>585.73380676984925</v>
      </c>
      <c r="AA33" s="114">
        <f>CO2eq!Z659</f>
        <v>634.95056377127923</v>
      </c>
      <c r="AB33" s="114">
        <f>CO2eq!AA659</f>
        <v>631.71216861931316</v>
      </c>
      <c r="AC33" s="114">
        <f>CO2eq!AB659</f>
        <v>622.7897198373098</v>
      </c>
      <c r="AD33" s="114">
        <f>CO2eq!AC659</f>
        <v>586.50250909661077</v>
      </c>
      <c r="AE33" s="114">
        <f>CO2eq!AD659</f>
        <v>546.20465884111786</v>
      </c>
      <c r="AF33" s="114">
        <f>CO2eq!AE659</f>
        <v>506.3644261581357</v>
      </c>
    </row>
    <row r="34" spans="1:32" x14ac:dyDescent="0.25">
      <c r="A34" s="6">
        <v>1</v>
      </c>
      <c r="B34" s="13" t="s">
        <v>891</v>
      </c>
      <c r="C34" s="13" t="s">
        <v>744</v>
      </c>
      <c r="D34" s="114">
        <f>CO2eq!C660</f>
        <v>-2823.438298338373</v>
      </c>
      <c r="E34" s="114">
        <f>CO2eq!D660</f>
        <v>-2386.8771309625326</v>
      </c>
      <c r="F34" s="114">
        <f>CO2eq!E660</f>
        <v>-2099.2873195724123</v>
      </c>
      <c r="G34" s="114">
        <f>CO2eq!F660</f>
        <v>-2329.2563802317418</v>
      </c>
      <c r="H34" s="114">
        <f>CO2eq!G660</f>
        <v>-2141.4892465542976</v>
      </c>
      <c r="I34" s="114">
        <f>CO2eq!H660</f>
        <v>-1930.4874388820895</v>
      </c>
      <c r="J34" s="114">
        <f>CO2eq!I660</f>
        <v>-2513.2798715425565</v>
      </c>
      <c r="K34" s="114">
        <f>CO2eq!J660</f>
        <v>-1762.4793225925764</v>
      </c>
      <c r="L34" s="114">
        <f>CO2eq!K660</f>
        <v>-2802.2668934236335</v>
      </c>
      <c r="M34" s="114">
        <f>CO2eq!L660</f>
        <v>-1951.7431648331153</v>
      </c>
      <c r="N34" s="114">
        <f>CO2eq!M660</f>
        <v>-2804.3484663691188</v>
      </c>
      <c r="O34" s="114">
        <f>CO2eq!N660</f>
        <v>-2528.0231959117859</v>
      </c>
      <c r="P34" s="114">
        <f>CO2eq!O660</f>
        <v>-2603.873411105993</v>
      </c>
      <c r="Q34" s="114">
        <f>CO2eq!P660</f>
        <v>-2033.8214605197788</v>
      </c>
      <c r="R34" s="114">
        <f>CO2eq!Q660</f>
        <v>-1613.5128147940495</v>
      </c>
      <c r="S34" s="114">
        <f>CO2eq!R660</f>
        <v>-1102.2633307025517</v>
      </c>
      <c r="T34" s="114">
        <f>CO2eq!S660</f>
        <v>-1412.1531087439371</v>
      </c>
      <c r="U34" s="114">
        <f>CO2eq!T660</f>
        <v>2386.6747645764617</v>
      </c>
      <c r="V34" s="114">
        <f>CO2eq!U660</f>
        <v>116.60931844321294</v>
      </c>
      <c r="W34" s="114">
        <f>CO2eq!V660</f>
        <v>-1117.8756465676347</v>
      </c>
      <c r="X34" s="114">
        <f>CO2eq!W660</f>
        <v>-42.651482418307978</v>
      </c>
      <c r="Y34" s="114">
        <f>CO2eq!X660</f>
        <v>-1964.3736569725843</v>
      </c>
      <c r="Z34" s="114">
        <f>CO2eq!Y660</f>
        <v>-851.43872494626282</v>
      </c>
      <c r="AA34" s="114">
        <f>CO2eq!Z660</f>
        <v>-1904.5441800023461</v>
      </c>
      <c r="AB34" s="114">
        <f>CO2eq!AA660</f>
        <v>-2378.9961489594452</v>
      </c>
      <c r="AC34" s="114">
        <f>CO2eq!AB660</f>
        <v>-1404.6381145331302</v>
      </c>
      <c r="AD34" s="114">
        <f>CO2eq!AC660</f>
        <v>-2413.8811335415462</v>
      </c>
      <c r="AE34" s="114">
        <f>CO2eq!AD660</f>
        <v>2051.7450955555169</v>
      </c>
      <c r="AF34" s="114">
        <f>CO2eq!AE660</f>
        <v>-1537.6988616781214</v>
      </c>
    </row>
    <row r="35" spans="1:32" x14ac:dyDescent="0.25">
      <c r="A35" s="6">
        <v>2</v>
      </c>
      <c r="B35" s="6" t="s">
        <v>837</v>
      </c>
      <c r="C35" s="31" t="s">
        <v>845</v>
      </c>
      <c r="D35" s="32">
        <f t="shared" ref="D35:AD35" si="8">SUM(D36:D39)+D42</f>
        <v>91.79974075333682</v>
      </c>
      <c r="E35" s="32">
        <f t="shared" si="8"/>
        <v>66.160881439228476</v>
      </c>
      <c r="F35" s="32">
        <f t="shared" si="8"/>
        <v>48.463189349893767</v>
      </c>
      <c r="G35" s="32">
        <f t="shared" si="8"/>
        <v>50.043230322546165</v>
      </c>
      <c r="H35" s="32">
        <f t="shared" si="8"/>
        <v>76.745506810671174</v>
      </c>
      <c r="I35" s="32">
        <f t="shared" si="8"/>
        <v>98.322957784796657</v>
      </c>
      <c r="J35" s="32">
        <f t="shared" si="8"/>
        <v>151.36899739957943</v>
      </c>
      <c r="K35" s="32">
        <f t="shared" si="8"/>
        <v>224.60209767259013</v>
      </c>
      <c r="L35" s="32">
        <f t="shared" si="8"/>
        <v>246.36488691608926</v>
      </c>
      <c r="M35" s="32">
        <f t="shared" si="8"/>
        <v>335.13704858985761</v>
      </c>
      <c r="N35" s="32">
        <f t="shared" si="8"/>
        <v>237.02263843414627</v>
      </c>
      <c r="O35" s="32">
        <f t="shared" si="8"/>
        <v>192.74471936241835</v>
      </c>
      <c r="P35" s="32">
        <f t="shared" si="8"/>
        <v>189.58803178664789</v>
      </c>
      <c r="Q35" s="32">
        <f t="shared" si="8"/>
        <v>248.10133538982035</v>
      </c>
      <c r="R35" s="32">
        <f t="shared" si="8"/>
        <v>266.01118807571004</v>
      </c>
      <c r="S35" s="32">
        <f t="shared" si="8"/>
        <v>213.37951717517203</v>
      </c>
      <c r="T35" s="32">
        <f t="shared" si="8"/>
        <v>235.37999014759356</v>
      </c>
      <c r="U35" s="32">
        <f t="shared" si="8"/>
        <v>367.01002944913165</v>
      </c>
      <c r="V35" s="32">
        <f t="shared" si="8"/>
        <v>319.48420408266537</v>
      </c>
      <c r="W35" s="32">
        <f t="shared" si="8"/>
        <v>257.2157991409531</v>
      </c>
      <c r="X35" s="32">
        <f t="shared" si="8"/>
        <v>317.66429899007971</v>
      </c>
      <c r="Y35" s="32">
        <f t="shared" si="8"/>
        <v>295.15203949038721</v>
      </c>
      <c r="Z35" s="32">
        <f t="shared" si="8"/>
        <v>273.08969774341045</v>
      </c>
      <c r="AA35" s="32">
        <f t="shared" si="8"/>
        <v>242.17417646764736</v>
      </c>
      <c r="AB35" s="32">
        <f t="shared" si="8"/>
        <v>174.44860900893761</v>
      </c>
      <c r="AC35" s="32">
        <f t="shared" si="8"/>
        <v>173.0762334050093</v>
      </c>
      <c r="AD35" s="32">
        <f t="shared" si="8"/>
        <v>172.96072874994815</v>
      </c>
      <c r="AE35" s="32">
        <f>SUM(AE36:AE39)+AE42</f>
        <v>155.14423026865526</v>
      </c>
      <c r="AF35" s="32">
        <f>SUM(AF36:AF39)+AF42</f>
        <v>188.14009171232846</v>
      </c>
    </row>
    <row r="36" spans="1:32" x14ac:dyDescent="0.25">
      <c r="A36" s="6">
        <v>2</v>
      </c>
      <c r="B36" s="13" t="s">
        <v>839</v>
      </c>
      <c r="C36" s="13" t="s">
        <v>849</v>
      </c>
      <c r="D36" s="114">
        <v>8.7575784317288241E-2</v>
      </c>
      <c r="E36" s="114">
        <v>0.34562707625514733</v>
      </c>
      <c r="F36" s="114">
        <v>0.21331976645088999</v>
      </c>
      <c r="G36" s="114">
        <v>0.23987842559622233</v>
      </c>
      <c r="H36" s="114">
        <v>0.39100206935940118</v>
      </c>
      <c r="I36" s="114">
        <v>0.48844296127144127</v>
      </c>
      <c r="J36" s="114">
        <v>0.83532862019389753</v>
      </c>
      <c r="K36" s="114">
        <v>0.80007689622865852</v>
      </c>
      <c r="L36" s="114">
        <v>0.9937098494265727</v>
      </c>
      <c r="M36" s="114">
        <v>1.2596629614057884</v>
      </c>
      <c r="N36" s="114">
        <v>0.87044277974403561</v>
      </c>
      <c r="O36" s="114">
        <v>0.73903196631568657</v>
      </c>
      <c r="P36" s="114">
        <v>0.7564587678224467</v>
      </c>
      <c r="Q36" s="114">
        <v>0.92579989168908106</v>
      </c>
      <c r="R36" s="114">
        <v>1.1922982937546669</v>
      </c>
      <c r="S36" s="114">
        <v>0.94237854622369732</v>
      </c>
      <c r="T36" s="114">
        <v>1.0358204274926903</v>
      </c>
      <c r="U36" s="114">
        <v>1.7383620465114413</v>
      </c>
      <c r="V36" s="114">
        <v>1.5880535566805292</v>
      </c>
      <c r="W36" s="114">
        <v>1.4609513593913304</v>
      </c>
      <c r="X36" s="114">
        <v>1.8442163940657645</v>
      </c>
      <c r="Y36" s="114">
        <v>2.033461904788767</v>
      </c>
      <c r="Z36" s="114">
        <v>2.2203476261600099</v>
      </c>
      <c r="AA36" s="114">
        <v>2.6210053398738689</v>
      </c>
      <c r="AB36" s="114">
        <v>2.2925630284305201</v>
      </c>
      <c r="AC36" s="114">
        <v>2.2720311595875988</v>
      </c>
      <c r="AD36" s="114">
        <v>2.7611746372794874</v>
      </c>
      <c r="AE36" s="114">
        <v>2.3365006672294104</v>
      </c>
      <c r="AF36" s="114">
        <v>2.9960408975400878</v>
      </c>
    </row>
    <row r="37" spans="1:32" x14ac:dyDescent="0.25">
      <c r="A37" s="6">
        <v>2</v>
      </c>
      <c r="B37" s="13" t="s">
        <v>841</v>
      </c>
      <c r="C37" s="13" t="s">
        <v>858</v>
      </c>
      <c r="D37" s="114">
        <v>5.2477156993807155</v>
      </c>
      <c r="E37" s="114">
        <v>0.54337121029642221</v>
      </c>
      <c r="F37" s="114">
        <v>0.33536672222694225</v>
      </c>
      <c r="G37" s="114">
        <v>0.3771204265952775</v>
      </c>
      <c r="H37" s="114">
        <v>0.61470666580352806</v>
      </c>
      <c r="I37" s="114">
        <v>0.76789656036931753</v>
      </c>
      <c r="J37" s="114">
        <v>1.31324642810949</v>
      </c>
      <c r="K37" s="114">
        <v>5.1491411520514383</v>
      </c>
      <c r="L37" s="114">
        <v>6.501866132618602</v>
      </c>
      <c r="M37" s="114">
        <v>8.3842814335544418</v>
      </c>
      <c r="N37" s="114">
        <v>6.1550128523556698</v>
      </c>
      <c r="O37" s="114">
        <v>5.221783868501598</v>
      </c>
      <c r="P37" s="114">
        <v>5.4333761036056263</v>
      </c>
      <c r="Q37" s="114">
        <v>7.1082209622528989</v>
      </c>
      <c r="R37" s="114">
        <v>9.8495662323589546</v>
      </c>
      <c r="S37" s="114">
        <v>7.8090500160860827</v>
      </c>
      <c r="T37" s="114">
        <v>8.7613232144553486</v>
      </c>
      <c r="U37" s="114">
        <v>14.142568911447047</v>
      </c>
      <c r="V37" s="114">
        <v>13.432381913018991</v>
      </c>
      <c r="W37" s="114">
        <v>12.658337337235007</v>
      </c>
      <c r="X37" s="114">
        <v>17.219205497118892</v>
      </c>
      <c r="Y37" s="114">
        <v>19.304015336078798</v>
      </c>
      <c r="Z37" s="114">
        <v>19.725662332919519</v>
      </c>
      <c r="AA37" s="114">
        <v>25.493921877524979</v>
      </c>
      <c r="AB37" s="114">
        <v>22.531242177392929</v>
      </c>
      <c r="AC37" s="114">
        <v>24.66004875403333</v>
      </c>
      <c r="AD37" s="114">
        <v>24.250120060468497</v>
      </c>
      <c r="AE37" s="114">
        <v>21.832615850248075</v>
      </c>
      <c r="AF37" s="114">
        <v>23.886872792548385</v>
      </c>
    </row>
    <row r="38" spans="1:32" x14ac:dyDescent="0.25">
      <c r="A38" s="6">
        <v>2</v>
      </c>
      <c r="B38" s="13" t="s">
        <v>844</v>
      </c>
      <c r="C38" s="13" t="s">
        <v>838</v>
      </c>
      <c r="D38" s="114">
        <v>86.204345583375712</v>
      </c>
      <c r="E38" s="114">
        <v>65.152245438246069</v>
      </c>
      <c r="F38" s="114">
        <v>47.859111584731849</v>
      </c>
      <c r="G38" s="114">
        <v>49.354294619839884</v>
      </c>
      <c r="H38" s="114">
        <v>75.615744346167446</v>
      </c>
      <c r="I38" s="114">
        <v>96.904067705485488</v>
      </c>
      <c r="J38" s="114">
        <v>148.87486079676302</v>
      </c>
      <c r="K38" s="114">
        <v>218.16532810957776</v>
      </c>
      <c r="L38" s="114">
        <v>238.07439268402464</v>
      </c>
      <c r="M38" s="114">
        <v>324.6186884351722</v>
      </c>
      <c r="N38" s="114">
        <v>229.42261989985946</v>
      </c>
      <c r="O38" s="114">
        <v>186.47471545620263</v>
      </c>
      <c r="P38" s="114">
        <v>182.88768309456876</v>
      </c>
      <c r="Q38" s="114">
        <v>239.61728533832587</v>
      </c>
      <c r="R38" s="114">
        <v>254.17941156791954</v>
      </c>
      <c r="S38" s="114">
        <v>204.16954355759052</v>
      </c>
      <c r="T38" s="114">
        <v>225.03686651465293</v>
      </c>
      <c r="U38" s="114">
        <v>350.09017105280844</v>
      </c>
      <c r="V38" s="114">
        <v>303.46523733452915</v>
      </c>
      <c r="W38" s="114">
        <v>242.18010033615786</v>
      </c>
      <c r="X38" s="114">
        <v>297.50362226752605</v>
      </c>
      <c r="Y38" s="114">
        <v>272.3153284855174</v>
      </c>
      <c r="Z38" s="114">
        <v>248.69111026579259</v>
      </c>
      <c r="AA38" s="114">
        <v>211.66018222349325</v>
      </c>
      <c r="AB38" s="114">
        <v>147.56721350961507</v>
      </c>
      <c r="AC38" s="114">
        <v>143.77771418788987</v>
      </c>
      <c r="AD38" s="114">
        <v>143.88048002030442</v>
      </c>
      <c r="AE38" s="114">
        <v>129.41191518172914</v>
      </c>
      <c r="AF38" s="114">
        <v>159.8385026185563</v>
      </c>
    </row>
    <row r="39" spans="1:32" x14ac:dyDescent="0.25">
      <c r="A39" s="6">
        <v>2</v>
      </c>
      <c r="B39" s="13" t="s">
        <v>846</v>
      </c>
      <c r="C39" s="13" t="s">
        <v>896</v>
      </c>
      <c r="D39" s="32">
        <f t="shared" ref="D39:AD39" si="9">D40+D41</f>
        <v>0.26010368626310998</v>
      </c>
      <c r="E39" s="32">
        <f t="shared" si="9"/>
        <v>0.11963771443084195</v>
      </c>
      <c r="F39" s="32">
        <f t="shared" si="9"/>
        <v>5.5391276484086961E-2</v>
      </c>
      <c r="G39" s="32">
        <f t="shared" si="9"/>
        <v>7.1936850514783018E-2</v>
      </c>
      <c r="H39" s="32">
        <f t="shared" si="9"/>
        <v>0.1240537293408059</v>
      </c>
      <c r="I39" s="32">
        <f t="shared" si="9"/>
        <v>0.16255055767041285</v>
      </c>
      <c r="J39" s="32">
        <f t="shared" si="9"/>
        <v>0.34556155451302401</v>
      </c>
      <c r="K39" s="32">
        <f t="shared" si="9"/>
        <v>0.48755151473226399</v>
      </c>
      <c r="L39" s="32">
        <f t="shared" si="9"/>
        <v>0.79491825001943006</v>
      </c>
      <c r="M39" s="32">
        <f t="shared" si="9"/>
        <v>0.87441575972517183</v>
      </c>
      <c r="N39" s="32">
        <f t="shared" si="9"/>
        <v>0.57456290218711381</v>
      </c>
      <c r="O39" s="32">
        <f t="shared" si="9"/>
        <v>0.30918807139843707</v>
      </c>
      <c r="P39" s="32">
        <f t="shared" si="9"/>
        <v>0.51051382065106266</v>
      </c>
      <c r="Q39" s="32">
        <f t="shared" si="9"/>
        <v>0.45002919755250698</v>
      </c>
      <c r="R39" s="32">
        <f t="shared" si="9"/>
        <v>0.78991198167689514</v>
      </c>
      <c r="S39" s="32">
        <f t="shared" si="9"/>
        <v>0.45854505527175371</v>
      </c>
      <c r="T39" s="32">
        <f t="shared" si="9"/>
        <v>0.54597999099258587</v>
      </c>
      <c r="U39" s="32">
        <f t="shared" si="9"/>
        <v>1.0389274383647586</v>
      </c>
      <c r="V39" s="32">
        <f t="shared" si="9"/>
        <v>0.99853127843670431</v>
      </c>
      <c r="W39" s="32">
        <f t="shared" si="9"/>
        <v>0.91641010816892887</v>
      </c>
      <c r="X39" s="32">
        <f t="shared" si="9"/>
        <v>1.0972548313690229</v>
      </c>
      <c r="Y39" s="32">
        <f t="shared" si="9"/>
        <v>1.4992337640022639</v>
      </c>
      <c r="Z39" s="32">
        <f t="shared" si="9"/>
        <v>2.4525775185383507</v>
      </c>
      <c r="AA39" s="32">
        <f t="shared" si="9"/>
        <v>2.3990670267552736</v>
      </c>
      <c r="AB39" s="32">
        <f t="shared" si="9"/>
        <v>2.0575902934990959</v>
      </c>
      <c r="AC39" s="32">
        <f t="shared" si="9"/>
        <v>2.3664393034985203</v>
      </c>
      <c r="AD39" s="32">
        <f t="shared" si="9"/>
        <v>2.0689540318957409</v>
      </c>
      <c r="AE39" s="32">
        <f>AE40+AE41</f>
        <v>1.5631985694486348</v>
      </c>
      <c r="AF39" s="32">
        <f>AF40+AF41</f>
        <v>1.4186754036836602</v>
      </c>
    </row>
    <row r="40" spans="1:32" x14ac:dyDescent="0.25">
      <c r="A40" s="6">
        <v>2</v>
      </c>
      <c r="B40" s="13" t="s">
        <v>850</v>
      </c>
      <c r="C40" s="13" t="s">
        <v>887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852</v>
      </c>
      <c r="C41" s="13" t="s">
        <v>875</v>
      </c>
      <c r="D41" s="114">
        <v>0.26010368626310998</v>
      </c>
      <c r="E41" s="114">
        <v>0.11963771443084195</v>
      </c>
      <c r="F41" s="114">
        <v>5.5391276484086961E-2</v>
      </c>
      <c r="G41" s="114">
        <v>7.1936850514783018E-2</v>
      </c>
      <c r="H41" s="114">
        <v>0.1240537293408059</v>
      </c>
      <c r="I41" s="114">
        <v>0.16255055767041285</v>
      </c>
      <c r="J41" s="114">
        <v>0.34556155451302401</v>
      </c>
      <c r="K41" s="114">
        <v>0.48755151473226399</v>
      </c>
      <c r="L41" s="114">
        <v>0.79491825001943006</v>
      </c>
      <c r="M41" s="114">
        <v>0.87441575972517183</v>
      </c>
      <c r="N41" s="114">
        <v>0.57456290218711381</v>
      </c>
      <c r="O41" s="114">
        <v>0.30918807139843707</v>
      </c>
      <c r="P41" s="114">
        <v>0.51051382065106266</v>
      </c>
      <c r="Q41" s="114">
        <v>0.45002919755250698</v>
      </c>
      <c r="R41" s="114">
        <v>0.78991198167689514</v>
      </c>
      <c r="S41" s="114">
        <v>0.45854505527175371</v>
      </c>
      <c r="T41" s="114">
        <v>0.54597999099258587</v>
      </c>
      <c r="U41" s="114">
        <v>1.0389274383647586</v>
      </c>
      <c r="V41" s="114">
        <v>0.99853127843670431</v>
      </c>
      <c r="W41" s="114">
        <v>0.91641010816892887</v>
      </c>
      <c r="X41" s="114">
        <v>1.0972548313690229</v>
      </c>
      <c r="Y41" s="114">
        <v>1.4992337640022639</v>
      </c>
      <c r="Z41" s="114">
        <v>2.4525775185383507</v>
      </c>
      <c r="AA41" s="114">
        <v>2.3990670267552736</v>
      </c>
      <c r="AB41" s="114">
        <v>2.0575902934990959</v>
      </c>
      <c r="AC41" s="114">
        <v>2.3664393034985203</v>
      </c>
      <c r="AD41" s="114">
        <v>2.0689540318957409</v>
      </c>
      <c r="AE41" s="114">
        <v>1.5631985694486348</v>
      </c>
      <c r="AF41" s="114">
        <v>1.4186754036836602</v>
      </c>
    </row>
    <row r="42" spans="1:32" x14ac:dyDescent="0.25">
      <c r="A42" s="6">
        <v>2</v>
      </c>
      <c r="B42" s="13" t="s">
        <v>854</v>
      </c>
      <c r="C42" s="13" t="s">
        <v>893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864</v>
      </c>
      <c r="C43" s="31" t="s">
        <v>848</v>
      </c>
      <c r="D43" s="32">
        <f t="shared" ref="D43:AD43" si="10">SUM(D44:D48)</f>
        <v>6.3480569627192618E-2</v>
      </c>
      <c r="E43" s="32">
        <f t="shared" si="10"/>
        <v>4.3445239293271785E-2</v>
      </c>
      <c r="F43" s="32">
        <f t="shared" si="10"/>
        <v>2.4214182775747189E-2</v>
      </c>
      <c r="G43" s="32">
        <f t="shared" si="10"/>
        <v>2.8643332940049053E-2</v>
      </c>
      <c r="H43" s="32">
        <f t="shared" si="10"/>
        <v>3.3999920156293321E-2</v>
      </c>
      <c r="I43" s="32">
        <f t="shared" si="10"/>
        <v>3.3315106188387254E-2</v>
      </c>
      <c r="J43" s="32">
        <f t="shared" si="10"/>
        <v>5.3218055984475154E-2</v>
      </c>
      <c r="K43" s="32">
        <f t="shared" si="10"/>
        <v>5.8974870577360811E-2</v>
      </c>
      <c r="L43" s="32">
        <f t="shared" si="10"/>
        <v>5.7403446337236687E-2</v>
      </c>
      <c r="M43" s="32">
        <f t="shared" si="10"/>
        <v>6.680451127089812E-2</v>
      </c>
      <c r="N43" s="32">
        <f t="shared" si="10"/>
        <v>5.0611302860860186E-2</v>
      </c>
      <c r="O43" s="32">
        <f t="shared" si="10"/>
        <v>4.1487538167519177E-2</v>
      </c>
      <c r="P43" s="32">
        <f t="shared" si="10"/>
        <v>3.5473345877849019E-2</v>
      </c>
      <c r="Q43" s="32">
        <f t="shared" si="10"/>
        <v>4.3555157231119079E-2</v>
      </c>
      <c r="R43" s="32">
        <f t="shared" si="10"/>
        <v>5.1256866494472919E-2</v>
      </c>
      <c r="S43" s="32">
        <f t="shared" si="10"/>
        <v>3.4147499394793862E-2</v>
      </c>
      <c r="T43" s="32">
        <f t="shared" si="10"/>
        <v>3.491579228383427E-2</v>
      </c>
      <c r="U43" s="32">
        <f t="shared" si="10"/>
        <v>4.3809728938523758E-2</v>
      </c>
      <c r="V43" s="32">
        <f t="shared" si="10"/>
        <v>3.9774134514874333E-2</v>
      </c>
      <c r="W43" s="32">
        <f t="shared" si="10"/>
        <v>3.5113525526861165E-2</v>
      </c>
      <c r="X43" s="32">
        <f t="shared" si="10"/>
        <v>0.31610178737420669</v>
      </c>
      <c r="Y43" s="32">
        <f t="shared" si="10"/>
        <v>0.32314988409069517</v>
      </c>
      <c r="Z43" s="32">
        <f t="shared" si="10"/>
        <v>0.33400345248034385</v>
      </c>
      <c r="AA43" s="32">
        <f t="shared" si="10"/>
        <v>0.38486791721738295</v>
      </c>
      <c r="AB43" s="32">
        <f t="shared" si="10"/>
        <v>0.36867487542953786</v>
      </c>
      <c r="AC43" s="32">
        <f t="shared" si="10"/>
        <v>0</v>
      </c>
      <c r="AD43" s="32">
        <f t="shared" si="10"/>
        <v>0.4898978449218751</v>
      </c>
      <c r="AE43" s="32">
        <f>SUM(AE44:AE48)</f>
        <v>0.53029038751436108</v>
      </c>
      <c r="AF43" s="32">
        <f>SUM(AF44:AF48)</f>
        <v>0.68462989063285029</v>
      </c>
    </row>
    <row r="44" spans="1:32" x14ac:dyDescent="0.25">
      <c r="A44" s="6">
        <v>2</v>
      </c>
      <c r="B44" s="13" t="s">
        <v>866</v>
      </c>
      <c r="C44" s="13" t="s">
        <v>885</v>
      </c>
      <c r="D44" s="114">
        <v>8.6305981254268494E-5</v>
      </c>
      <c r="E44" s="114">
        <v>5.059319402938097E-5</v>
      </c>
      <c r="F44" s="114">
        <v>3.0284720797622466E-5</v>
      </c>
      <c r="G44" s="114">
        <v>3.30212675893872E-5</v>
      </c>
      <c r="H44" s="114">
        <v>4.9343898041683496E-5</v>
      </c>
      <c r="I44" s="114">
        <v>5.8816663918317669E-5</v>
      </c>
      <c r="J44" s="114">
        <v>8.5567775754641462E-5</v>
      </c>
      <c r="K44" s="114">
        <v>1.4113370567941629E-4</v>
      </c>
      <c r="L44" s="114">
        <v>1.7705483392827602E-4</v>
      </c>
      <c r="M44" s="114">
        <v>1.9555817175496653E-4</v>
      </c>
      <c r="N44" s="114">
        <v>1.4907822475141637E-4</v>
      </c>
      <c r="O44" s="114">
        <v>1.1728518432593968E-4</v>
      </c>
      <c r="P44" s="114">
        <v>1.1182374027588854E-4</v>
      </c>
      <c r="Q44" s="114">
        <v>1.3708459039232614E-4</v>
      </c>
      <c r="R44" s="114">
        <v>1.8404139617617324E-4</v>
      </c>
      <c r="S44" s="114">
        <v>1.6333191027220683E-4</v>
      </c>
      <c r="T44" s="114">
        <v>2.4773303257266156E-4</v>
      </c>
      <c r="U44" s="114">
        <v>5.5678580648834677E-4</v>
      </c>
      <c r="V44" s="114">
        <v>5.4558722496781385E-4</v>
      </c>
      <c r="W44" s="114">
        <v>4.8968756281698967E-4</v>
      </c>
      <c r="X44" s="114">
        <v>5.7395058064791848E-5</v>
      </c>
      <c r="Y44" s="114">
        <v>1.7760474375445146E-4</v>
      </c>
      <c r="Z44" s="114">
        <v>1.7213253137770702E-4</v>
      </c>
      <c r="AA44" s="114">
        <v>2.2856315717852761E-4</v>
      </c>
      <c r="AB44" s="114">
        <v>8.029301052436984E-4</v>
      </c>
      <c r="AC44" s="114">
        <v>0</v>
      </c>
      <c r="AD44" s="114">
        <v>0</v>
      </c>
      <c r="AE44" s="114">
        <v>0</v>
      </c>
      <c r="AF44" s="114">
        <v>4.1873387806290541E-3</v>
      </c>
    </row>
    <row r="45" spans="1:32" x14ac:dyDescent="0.25">
      <c r="A45" s="6">
        <v>2</v>
      </c>
      <c r="B45" s="13" t="s">
        <v>868</v>
      </c>
      <c r="C45" s="13" t="s">
        <v>879</v>
      </c>
      <c r="D45" s="114">
        <v>6.3394263645938351E-2</v>
      </c>
      <c r="E45" s="114">
        <v>4.3394646099242401E-2</v>
      </c>
      <c r="F45" s="114">
        <v>2.4183898054949568E-2</v>
      </c>
      <c r="G45" s="114">
        <v>2.8610311672459667E-2</v>
      </c>
      <c r="H45" s="114">
        <v>3.3950576258251638E-2</v>
      </c>
      <c r="I45" s="114">
        <v>3.3256289524468935E-2</v>
      </c>
      <c r="J45" s="114">
        <v>5.3132488208720512E-2</v>
      </c>
      <c r="K45" s="114">
        <v>5.8833736871681391E-2</v>
      </c>
      <c r="L45" s="114">
        <v>5.722639150330841E-2</v>
      </c>
      <c r="M45" s="114">
        <v>6.6608953099143151E-2</v>
      </c>
      <c r="N45" s="114">
        <v>5.046222463610877E-2</v>
      </c>
      <c r="O45" s="114">
        <v>4.1370252983193238E-2</v>
      </c>
      <c r="P45" s="114">
        <v>3.5361522137573133E-2</v>
      </c>
      <c r="Q45" s="114">
        <v>4.3418072640726751E-2</v>
      </c>
      <c r="R45" s="114">
        <v>5.1072825098296748E-2</v>
      </c>
      <c r="S45" s="114">
        <v>3.3984167484521655E-2</v>
      </c>
      <c r="T45" s="114">
        <v>3.466805925126161E-2</v>
      </c>
      <c r="U45" s="114">
        <v>4.3252943132035412E-2</v>
      </c>
      <c r="V45" s="114">
        <v>3.9228547289906518E-2</v>
      </c>
      <c r="W45" s="114">
        <v>3.4623837964044175E-2</v>
      </c>
      <c r="X45" s="114">
        <v>0.3160443923161419</v>
      </c>
      <c r="Y45" s="114">
        <v>0.32297227934694073</v>
      </c>
      <c r="Z45" s="114">
        <v>0.33383131994896614</v>
      </c>
      <c r="AA45" s="114">
        <v>0.38463935406020444</v>
      </c>
      <c r="AB45" s="114">
        <v>0.36787194532429418</v>
      </c>
      <c r="AC45" s="114">
        <v>0</v>
      </c>
      <c r="AD45" s="114">
        <v>0.4898978449218751</v>
      </c>
      <c r="AE45" s="114">
        <v>0.53029038751436108</v>
      </c>
      <c r="AF45" s="114">
        <v>0.68044255185222124</v>
      </c>
    </row>
    <row r="46" spans="1:32" x14ac:dyDescent="0.25">
      <c r="A46" s="6">
        <v>2</v>
      </c>
      <c r="B46" s="13" t="s">
        <v>871</v>
      </c>
      <c r="C46" s="13" t="s">
        <v>892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876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2" spans="1:36" x14ac:dyDescent="0.25">
      <c r="AI52" s="124">
        <v>2018</v>
      </c>
      <c r="AJ52" s="125"/>
    </row>
    <row r="53" spans="1:36" x14ac:dyDescent="0.25">
      <c r="A53" s="104" t="str">
        <f t="shared" ref="A53:AF53" si="11">A3</f>
        <v>Alcance</v>
      </c>
      <c r="B53" s="104" t="str">
        <f t="shared" si="11"/>
        <v>Código GPC</v>
      </c>
      <c r="C53" s="104" t="str">
        <f t="shared" si="11"/>
        <v>Clasificación GPC</v>
      </c>
      <c r="D53" s="104">
        <f t="shared" si="11"/>
        <v>1990</v>
      </c>
      <c r="E53" s="104">
        <f t="shared" si="11"/>
        <v>1991</v>
      </c>
      <c r="F53" s="104">
        <f t="shared" si="11"/>
        <v>1992</v>
      </c>
      <c r="G53" s="104">
        <f t="shared" si="11"/>
        <v>1993</v>
      </c>
      <c r="H53" s="104">
        <f t="shared" si="11"/>
        <v>1994</v>
      </c>
      <c r="I53" s="104">
        <f t="shared" si="11"/>
        <v>1995</v>
      </c>
      <c r="J53" s="104">
        <f t="shared" si="11"/>
        <v>1996</v>
      </c>
      <c r="K53" s="104">
        <f t="shared" si="11"/>
        <v>1997</v>
      </c>
      <c r="L53" s="104">
        <f t="shared" si="11"/>
        <v>1998</v>
      </c>
      <c r="M53" s="104">
        <f t="shared" si="11"/>
        <v>1999</v>
      </c>
      <c r="N53" s="104">
        <f t="shared" si="11"/>
        <v>2000</v>
      </c>
      <c r="O53" s="104">
        <f t="shared" si="11"/>
        <v>2001</v>
      </c>
      <c r="P53" s="104">
        <f t="shared" si="11"/>
        <v>2002</v>
      </c>
      <c r="Q53" s="104">
        <f t="shared" si="11"/>
        <v>2003</v>
      </c>
      <c r="R53" s="104">
        <f t="shared" si="11"/>
        <v>2004</v>
      </c>
      <c r="S53" s="104">
        <f t="shared" si="11"/>
        <v>2005</v>
      </c>
      <c r="T53" s="104">
        <f t="shared" si="11"/>
        <v>2006</v>
      </c>
      <c r="U53" s="104">
        <f t="shared" si="11"/>
        <v>2007</v>
      </c>
      <c r="V53" s="104">
        <f t="shared" si="11"/>
        <v>2008</v>
      </c>
      <c r="W53" s="104">
        <f t="shared" si="11"/>
        <v>2009</v>
      </c>
      <c r="X53" s="104">
        <f t="shared" si="11"/>
        <v>2010</v>
      </c>
      <c r="Y53" s="104">
        <f t="shared" si="11"/>
        <v>2011</v>
      </c>
      <c r="Z53" s="104">
        <f t="shared" si="11"/>
        <v>2012</v>
      </c>
      <c r="AA53" s="104">
        <f t="shared" si="11"/>
        <v>2013</v>
      </c>
      <c r="AB53" s="104">
        <f t="shared" si="11"/>
        <v>2014</v>
      </c>
      <c r="AC53" s="104">
        <f t="shared" si="11"/>
        <v>2015</v>
      </c>
      <c r="AD53" s="104">
        <f t="shared" si="11"/>
        <v>2016</v>
      </c>
      <c r="AE53" s="104">
        <f t="shared" si="11"/>
        <v>2017</v>
      </c>
      <c r="AF53" s="104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04">
        <f t="shared" ref="A54:AF54" si="12">A4</f>
        <v>0</v>
      </c>
      <c r="B54" s="104">
        <f t="shared" si="12"/>
        <v>0</v>
      </c>
      <c r="C54" s="104">
        <f t="shared" si="12"/>
        <v>0</v>
      </c>
      <c r="D54" s="104" t="str">
        <f t="shared" si="12"/>
        <v>ktCO₂eq</v>
      </c>
      <c r="E54" s="104">
        <f t="shared" si="12"/>
        <v>0</v>
      </c>
      <c r="F54" s="104">
        <f t="shared" si="12"/>
        <v>0</v>
      </c>
      <c r="G54" s="104">
        <f t="shared" si="12"/>
        <v>0</v>
      </c>
      <c r="H54" s="104">
        <f t="shared" si="12"/>
        <v>0</v>
      </c>
      <c r="I54" s="104">
        <f t="shared" si="12"/>
        <v>0</v>
      </c>
      <c r="J54" s="104">
        <f t="shared" si="12"/>
        <v>0</v>
      </c>
      <c r="K54" s="104">
        <f t="shared" si="12"/>
        <v>0</v>
      </c>
      <c r="L54" s="104">
        <f t="shared" si="12"/>
        <v>0</v>
      </c>
      <c r="M54" s="104">
        <f t="shared" si="12"/>
        <v>0</v>
      </c>
      <c r="N54" s="104">
        <f t="shared" si="12"/>
        <v>0</v>
      </c>
      <c r="O54" s="104">
        <f t="shared" si="12"/>
        <v>0</v>
      </c>
      <c r="P54" s="104">
        <f t="shared" si="12"/>
        <v>0</v>
      </c>
      <c r="Q54" s="104">
        <f t="shared" si="12"/>
        <v>0</v>
      </c>
      <c r="R54" s="104">
        <f t="shared" si="12"/>
        <v>0</v>
      </c>
      <c r="S54" s="104">
        <f t="shared" si="12"/>
        <v>0</v>
      </c>
      <c r="T54" s="104">
        <f t="shared" si="12"/>
        <v>0</v>
      </c>
      <c r="U54" s="104">
        <f t="shared" si="12"/>
        <v>0</v>
      </c>
      <c r="V54" s="104">
        <f t="shared" si="12"/>
        <v>0</v>
      </c>
      <c r="W54" s="104">
        <f t="shared" si="12"/>
        <v>0</v>
      </c>
      <c r="X54" s="104">
        <f t="shared" si="12"/>
        <v>0</v>
      </c>
      <c r="Y54" s="104">
        <f t="shared" si="12"/>
        <v>0</v>
      </c>
      <c r="Z54" s="104">
        <f t="shared" si="12"/>
        <v>0</v>
      </c>
      <c r="AA54" s="104">
        <f t="shared" si="12"/>
        <v>0</v>
      </c>
      <c r="AB54" s="104">
        <f t="shared" si="12"/>
        <v>0</v>
      </c>
      <c r="AC54" s="104">
        <f t="shared" si="12"/>
        <v>0</v>
      </c>
      <c r="AD54" s="104">
        <f t="shared" si="12"/>
        <v>0</v>
      </c>
      <c r="AE54" s="104">
        <f t="shared" si="12"/>
        <v>0</v>
      </c>
      <c r="AF54" s="104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-1519.1836955655888</v>
      </c>
      <c r="E55" s="32">
        <f t="shared" si="13"/>
        <v>-1054.1733219889097</v>
      </c>
      <c r="F55" s="32">
        <f t="shared" si="13"/>
        <v>-686.86060001980536</v>
      </c>
      <c r="G55" s="32">
        <f t="shared" si="13"/>
        <v>-877.32814750327043</v>
      </c>
      <c r="H55" s="32">
        <f t="shared" si="13"/>
        <v>-642.2456883645259</v>
      </c>
      <c r="I55" s="32">
        <f t="shared" si="13"/>
        <v>-353.99178445310361</v>
      </c>
      <c r="J55" s="32">
        <f t="shared" si="13"/>
        <v>-812.62911177946717</v>
      </c>
      <c r="K55" s="32">
        <f t="shared" si="13"/>
        <v>20.537433667813843</v>
      </c>
      <c r="L55" s="32">
        <f t="shared" si="13"/>
        <v>-1056.5714033079171</v>
      </c>
      <c r="M55" s="32">
        <f t="shared" si="13"/>
        <v>-211.58840689426222</v>
      </c>
      <c r="N55" s="32">
        <f t="shared" si="13"/>
        <v>-1100.7783057198767</v>
      </c>
      <c r="O55" s="32">
        <f t="shared" si="13"/>
        <v>-867.01732793783628</v>
      </c>
      <c r="P55" s="32">
        <f t="shared" si="13"/>
        <v>-901.14070326339242</v>
      </c>
      <c r="Q55" s="32">
        <f t="shared" si="13"/>
        <v>-342.58150782068435</v>
      </c>
      <c r="R55" s="32">
        <f t="shared" si="13"/>
        <v>158.1021666754001</v>
      </c>
      <c r="S55" s="32">
        <f t="shared" si="13"/>
        <v>700.34139957327409</v>
      </c>
      <c r="T55" s="32">
        <f t="shared" si="13"/>
        <v>558.13888076345768</v>
      </c>
      <c r="U55" s="32">
        <f t="shared" si="13"/>
        <v>4450.6765776007551</v>
      </c>
      <c r="V55" s="32">
        <f t="shared" si="13"/>
        <v>2129.0909591449445</v>
      </c>
      <c r="W55" s="32">
        <f t="shared" si="13"/>
        <v>816.15392794403988</v>
      </c>
      <c r="X55" s="32">
        <f t="shared" si="13"/>
        <v>1885.5075266713206</v>
      </c>
      <c r="Y55" s="32">
        <f t="shared" si="13"/>
        <v>104.71223910897629</v>
      </c>
      <c r="Z55" s="32">
        <f t="shared" si="13"/>
        <v>1305.5760086707851</v>
      </c>
      <c r="AA55" s="32">
        <f t="shared" si="13"/>
        <v>250.28495688620751</v>
      </c>
      <c r="AB55" s="32">
        <f t="shared" si="13"/>
        <v>-188.79329168939626</v>
      </c>
      <c r="AC55" s="32">
        <f t="shared" si="13"/>
        <v>831.5444983362645</v>
      </c>
      <c r="AD55" s="32">
        <f t="shared" si="13"/>
        <v>-132.13076419007734</v>
      </c>
      <c r="AE55" s="32">
        <f t="shared" si="13"/>
        <v>4388.8582295355036</v>
      </c>
      <c r="AF55" s="32">
        <f t="shared" si="13"/>
        <v>792.37936959089325</v>
      </c>
      <c r="AG55" s="128">
        <f>AF55/AJ53</f>
        <v>7.0551231725327441E-3</v>
      </c>
      <c r="AI55" s="129">
        <f>(AF55-D55)/D55</f>
        <v>-1.5215823286570307</v>
      </c>
      <c r="AJ55" s="130">
        <f>(AF55-AD55)/AD55</f>
        <v>-6.9969332232954633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1304.2546027727842</v>
      </c>
      <c r="E56" s="32">
        <f t="shared" ref="E56:AE56" si="14">E55-E63</f>
        <v>1332.7038089736229</v>
      </c>
      <c r="F56" s="32">
        <f>F55-F63</f>
        <v>1412.426719552607</v>
      </c>
      <c r="G56" s="32">
        <f t="shared" si="14"/>
        <v>1451.9282327284714</v>
      </c>
      <c r="H56" s="32">
        <f t="shared" si="14"/>
        <v>1499.2435581897716</v>
      </c>
      <c r="I56" s="32">
        <f t="shared" si="14"/>
        <v>1576.4956544289857</v>
      </c>
      <c r="J56" s="32">
        <f t="shared" si="14"/>
        <v>1700.6507597630894</v>
      </c>
      <c r="K56" s="32">
        <f t="shared" si="14"/>
        <v>1783.0167562603901</v>
      </c>
      <c r="L56" s="32">
        <f t="shared" si="14"/>
        <v>1745.6954901157164</v>
      </c>
      <c r="M56" s="32">
        <f t="shared" si="14"/>
        <v>1740.154757938853</v>
      </c>
      <c r="N56" s="32">
        <f t="shared" si="14"/>
        <v>1703.5701606492421</v>
      </c>
      <c r="O56" s="32">
        <f t="shared" si="14"/>
        <v>1661.0058679739495</v>
      </c>
      <c r="P56" s="32">
        <f t="shared" si="14"/>
        <v>1702.7327078426006</v>
      </c>
      <c r="Q56" s="32">
        <f t="shared" si="14"/>
        <v>1691.2399526990944</v>
      </c>
      <c r="R56" s="32">
        <f t="shared" si="14"/>
        <v>1771.6149814694495</v>
      </c>
      <c r="S56" s="32">
        <f t="shared" si="14"/>
        <v>1802.6047302758257</v>
      </c>
      <c r="T56" s="32">
        <f t="shared" si="14"/>
        <v>1970.2919895073946</v>
      </c>
      <c r="U56" s="32">
        <f t="shared" si="14"/>
        <v>2064.0018130242934</v>
      </c>
      <c r="V56" s="32">
        <f t="shared" si="14"/>
        <v>2012.4816407017315</v>
      </c>
      <c r="W56" s="32">
        <f t="shared" si="14"/>
        <v>1934.0295745116746</v>
      </c>
      <c r="X56" s="32">
        <f t="shared" si="14"/>
        <v>1928.1590090896286</v>
      </c>
      <c r="Y56" s="32">
        <f t="shared" si="14"/>
        <v>2069.0858960815603</v>
      </c>
      <c r="Z56" s="32">
        <f t="shared" si="14"/>
        <v>2157.014733617048</v>
      </c>
      <c r="AA56" s="32">
        <f t="shared" si="14"/>
        <v>2154.8291368885539</v>
      </c>
      <c r="AB56" s="32">
        <f t="shared" si="14"/>
        <v>2190.2028572700492</v>
      </c>
      <c r="AC56" s="32">
        <f t="shared" si="14"/>
        <v>2236.1826128693947</v>
      </c>
      <c r="AD56" s="32">
        <f t="shared" si="14"/>
        <v>2281.7503693514691</v>
      </c>
      <c r="AE56" s="32">
        <f t="shared" si="14"/>
        <v>2337.1131339799867</v>
      </c>
      <c r="AF56" s="32">
        <f>AF55-AF63</f>
        <v>2330.0782312690144</v>
      </c>
      <c r="AG56" s="131">
        <f>AF56/AJ53</f>
        <v>2.0746361596627145E-2</v>
      </c>
      <c r="AI56" s="132">
        <f>(AF56-D56)/D56</f>
        <v>0.78652099545240417</v>
      </c>
      <c r="AJ56" s="133">
        <f>(AF56-AD56)/AD56</f>
        <v>2.1180170524649156E-2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91.863221322964009</v>
      </c>
      <c r="E57" s="32">
        <f t="shared" si="15"/>
        <v>66.204326678521753</v>
      </c>
      <c r="F57" s="32">
        <f t="shared" si="15"/>
        <v>48.487403532669518</v>
      </c>
      <c r="G57" s="32">
        <f t="shared" si="15"/>
        <v>50.071873655486215</v>
      </c>
      <c r="H57" s="32">
        <f t="shared" si="15"/>
        <v>76.779506730827464</v>
      </c>
      <c r="I57" s="32">
        <f t="shared" si="15"/>
        <v>98.356272890985039</v>
      </c>
      <c r="J57" s="32">
        <f t="shared" si="15"/>
        <v>151.4222154555639</v>
      </c>
      <c r="K57" s="32">
        <f t="shared" si="15"/>
        <v>224.66107254316751</v>
      </c>
      <c r="L57" s="32">
        <f t="shared" si="15"/>
        <v>246.42229036242651</v>
      </c>
      <c r="M57" s="32">
        <f t="shared" si="15"/>
        <v>335.20385310112852</v>
      </c>
      <c r="N57" s="32">
        <f t="shared" si="15"/>
        <v>237.07324973700713</v>
      </c>
      <c r="O57" s="32">
        <f t="shared" si="15"/>
        <v>192.78620690058588</v>
      </c>
      <c r="P57" s="32">
        <f t="shared" si="15"/>
        <v>189.62350513252574</v>
      </c>
      <c r="Q57" s="32">
        <f t="shared" si="15"/>
        <v>248.14489054705146</v>
      </c>
      <c r="R57" s="32">
        <f t="shared" si="15"/>
        <v>266.06244494220454</v>
      </c>
      <c r="S57" s="32">
        <f t="shared" si="15"/>
        <v>213.41366467456683</v>
      </c>
      <c r="T57" s="32">
        <f t="shared" si="15"/>
        <v>235.4149059398774</v>
      </c>
      <c r="U57" s="32">
        <f t="shared" si="15"/>
        <v>367.05383917807018</v>
      </c>
      <c r="V57" s="32">
        <f t="shared" si="15"/>
        <v>319.52397821718023</v>
      </c>
      <c r="W57" s="32">
        <f t="shared" si="15"/>
        <v>257.25091266647996</v>
      </c>
      <c r="X57" s="32">
        <f t="shared" si="15"/>
        <v>317.98040077745389</v>
      </c>
      <c r="Y57" s="32">
        <f t="shared" si="15"/>
        <v>295.47518937447791</v>
      </c>
      <c r="Z57" s="32">
        <f t="shared" si="15"/>
        <v>273.42370119589077</v>
      </c>
      <c r="AA57" s="32">
        <f t="shared" si="15"/>
        <v>242.55904438486473</v>
      </c>
      <c r="AB57" s="32">
        <f t="shared" si="15"/>
        <v>174.81728388436716</v>
      </c>
      <c r="AC57" s="32">
        <f t="shared" si="15"/>
        <v>173.0762334050093</v>
      </c>
      <c r="AD57" s="32">
        <f t="shared" si="15"/>
        <v>173.45062659487002</v>
      </c>
      <c r="AE57" s="32">
        <f t="shared" si="15"/>
        <v>155.67452065616962</v>
      </c>
      <c r="AF57" s="32">
        <f t="shared" si="15"/>
        <v>188.82472160296132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209.33609464179807</v>
      </c>
      <c r="E58" s="32">
        <f t="shared" si="16"/>
        <v>226.01531453195855</v>
      </c>
      <c r="F58" s="32">
        <f t="shared" si="16"/>
        <v>265.3980703085781</v>
      </c>
      <c r="G58" s="32">
        <f t="shared" si="16"/>
        <v>253.78518769236581</v>
      </c>
      <c r="H58" s="32">
        <f t="shared" si="16"/>
        <v>249.71752563654289</v>
      </c>
      <c r="I58" s="32">
        <f t="shared" si="16"/>
        <v>276.48804780397978</v>
      </c>
      <c r="J58" s="32">
        <f t="shared" si="16"/>
        <v>348.10340539384151</v>
      </c>
      <c r="K58" s="32">
        <f t="shared" si="16"/>
        <v>404.2453521256125</v>
      </c>
      <c r="L58" s="32">
        <f t="shared" si="16"/>
        <v>346.78798541427398</v>
      </c>
      <c r="M58" s="32">
        <f t="shared" si="16"/>
        <v>333.78863535755528</v>
      </c>
      <c r="N58" s="32">
        <f t="shared" si="16"/>
        <v>300.88761572431531</v>
      </c>
      <c r="O58" s="32">
        <f t="shared" si="16"/>
        <v>304.50914921318474</v>
      </c>
      <c r="P58" s="32">
        <f t="shared" si="16"/>
        <v>326.46250642789533</v>
      </c>
      <c r="Q58" s="32">
        <f t="shared" si="16"/>
        <v>321.63438065678088</v>
      </c>
      <c r="R58" s="32">
        <f t="shared" si="16"/>
        <v>367.27057021611006</v>
      </c>
      <c r="S58" s="32">
        <f t="shared" si="16"/>
        <v>357.28698792518526</v>
      </c>
      <c r="T58" s="32">
        <f t="shared" si="16"/>
        <v>484.76512607683361</v>
      </c>
      <c r="U58" s="32">
        <f t="shared" si="16"/>
        <v>533.39792499785301</v>
      </c>
      <c r="V58" s="32">
        <f t="shared" si="16"/>
        <v>481.86499810150707</v>
      </c>
      <c r="W58" s="32">
        <f t="shared" si="16"/>
        <v>433.68737803446368</v>
      </c>
      <c r="X58" s="32">
        <f t="shared" si="16"/>
        <v>414.98012908295044</v>
      </c>
      <c r="Y58" s="32">
        <f t="shared" si="16"/>
        <v>543.46296541090169</v>
      </c>
      <c r="Z58" s="32">
        <f t="shared" si="16"/>
        <v>588.05165734606555</v>
      </c>
      <c r="AA58" s="32">
        <f t="shared" si="16"/>
        <v>469.77299317905857</v>
      </c>
      <c r="AB58" s="32">
        <f t="shared" si="16"/>
        <v>545.64086099349026</v>
      </c>
      <c r="AC58" s="32">
        <f t="shared" si="16"/>
        <v>509.23639924931126</v>
      </c>
      <c r="AD58" s="32">
        <f t="shared" si="16"/>
        <v>526.60316763594255</v>
      </c>
      <c r="AE58" s="32">
        <f t="shared" si="16"/>
        <v>574.68389515222464</v>
      </c>
      <c r="AF58" s="32">
        <f t="shared" si="16"/>
        <v>544.92652078422179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254.98554765010277</v>
      </c>
      <c r="E59" s="32">
        <f t="shared" si="17"/>
        <v>266.57569754112558</v>
      </c>
      <c r="F59" s="32">
        <f t="shared" si="17"/>
        <v>289.05093787213764</v>
      </c>
      <c r="G59" s="32">
        <f t="shared" si="17"/>
        <v>321.53539381773697</v>
      </c>
      <c r="H59" s="32">
        <f t="shared" si="17"/>
        <v>362.58792925060288</v>
      </c>
      <c r="I59" s="32">
        <f t="shared" si="17"/>
        <v>397.6380674942169</v>
      </c>
      <c r="J59" s="32">
        <f t="shared" si="17"/>
        <v>431.04039744059594</v>
      </c>
      <c r="K59" s="32">
        <f t="shared" si="17"/>
        <v>452.70623078566121</v>
      </c>
      <c r="L59" s="32">
        <f t="shared" si="17"/>
        <v>478.13900327228947</v>
      </c>
      <c r="M59" s="32">
        <f t="shared" si="17"/>
        <v>499.87627098961821</v>
      </c>
      <c r="N59" s="32">
        <f t="shared" si="17"/>
        <v>518.16132299788296</v>
      </c>
      <c r="O59" s="32">
        <f t="shared" si="17"/>
        <v>490.30153239650093</v>
      </c>
      <c r="P59" s="32">
        <f t="shared" si="17"/>
        <v>509.49336409619434</v>
      </c>
      <c r="Q59" s="32">
        <f t="shared" si="17"/>
        <v>520.64545708792218</v>
      </c>
      <c r="R59" s="32">
        <f t="shared" si="17"/>
        <v>526.04925786426577</v>
      </c>
      <c r="S59" s="32">
        <f t="shared" si="17"/>
        <v>589.87416668099434</v>
      </c>
      <c r="T59" s="32">
        <f t="shared" si="17"/>
        <v>608.32124453020947</v>
      </c>
      <c r="U59" s="32">
        <f t="shared" si="17"/>
        <v>647.1185189536759</v>
      </c>
      <c r="V59" s="32">
        <f t="shared" si="17"/>
        <v>653.98689481085137</v>
      </c>
      <c r="W59" s="32">
        <f t="shared" si="17"/>
        <v>669.18397307474993</v>
      </c>
      <c r="X59" s="32">
        <f t="shared" si="17"/>
        <v>698.29153344306951</v>
      </c>
      <c r="Y59" s="32">
        <f t="shared" si="17"/>
        <v>752.85790211004348</v>
      </c>
      <c r="Z59" s="32">
        <f t="shared" si="17"/>
        <v>753.12853532618021</v>
      </c>
      <c r="AA59" s="32">
        <f t="shared" si="17"/>
        <v>810.9089617624968</v>
      </c>
      <c r="AB59" s="32">
        <f t="shared" si="17"/>
        <v>749.7502827200467</v>
      </c>
      <c r="AC59" s="32">
        <f t="shared" si="17"/>
        <v>813.98226438706251</v>
      </c>
      <c r="AD59" s="32">
        <f t="shared" si="17"/>
        <v>867.82725816509856</v>
      </c>
      <c r="AE59" s="32">
        <f t="shared" si="17"/>
        <v>886.47651872069662</v>
      </c>
      <c r="AF59" s="32">
        <f t="shared" si="17"/>
        <v>922.16677948230881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9">
        <f t="shared" si="18"/>
        <v>50.091708920072676</v>
      </c>
      <c r="E60" s="119">
        <f t="shared" si="18"/>
        <v>49.897107435731222</v>
      </c>
      <c r="F60" s="119">
        <f t="shared" si="18"/>
        <v>51.488103725999409</v>
      </c>
      <c r="G60" s="119">
        <f t="shared" si="18"/>
        <v>52.134279492251565</v>
      </c>
      <c r="H60" s="119">
        <f t="shared" si="18"/>
        <v>53.020136732388792</v>
      </c>
      <c r="I60" s="119">
        <f t="shared" si="18"/>
        <v>54.592406128795382</v>
      </c>
      <c r="J60" s="119">
        <f t="shared" si="18"/>
        <v>56.544068431343291</v>
      </c>
      <c r="K60" s="119">
        <f t="shared" si="18"/>
        <v>56.720803465169375</v>
      </c>
      <c r="L60" s="119">
        <f t="shared" si="18"/>
        <v>55.508174956864522</v>
      </c>
      <c r="M60" s="119">
        <f t="shared" si="18"/>
        <v>57.076445030806859</v>
      </c>
      <c r="N60" s="119">
        <f t="shared" si="18"/>
        <v>58.650409725549416</v>
      </c>
      <c r="O60" s="119">
        <f t="shared" si="18"/>
        <v>61.984458704774376</v>
      </c>
      <c r="P60" s="119">
        <f t="shared" si="18"/>
        <v>66.00416653353588</v>
      </c>
      <c r="Q60" s="119">
        <f t="shared" si="18"/>
        <v>76.150509120739386</v>
      </c>
      <c r="R60" s="119">
        <f t="shared" si="18"/>
        <v>86.853888302842563</v>
      </c>
      <c r="S60" s="119">
        <f t="shared" si="18"/>
        <v>94.800356856230593</v>
      </c>
      <c r="T60" s="119">
        <f t="shared" si="18"/>
        <v>113.6763101088338</v>
      </c>
      <c r="U60" s="119">
        <f t="shared" si="18"/>
        <v>122.52173307201689</v>
      </c>
      <c r="V60" s="119">
        <f t="shared" si="18"/>
        <v>131.06896759415326</v>
      </c>
      <c r="W60" s="119">
        <f t="shared" si="18"/>
        <v>123.32661572916845</v>
      </c>
      <c r="X60" s="119">
        <f t="shared" si="18"/>
        <v>139.04577969267956</v>
      </c>
      <c r="Y60" s="119">
        <f t="shared" si="18"/>
        <v>147.87618968268961</v>
      </c>
      <c r="Z60" s="119">
        <f t="shared" si="18"/>
        <v>152.28846475232663</v>
      </c>
      <c r="AA60" s="119">
        <f t="shared" si="18"/>
        <v>159.64476229761968</v>
      </c>
      <c r="AB60" s="119">
        <f t="shared" si="18"/>
        <v>173.73860270358338</v>
      </c>
      <c r="AC60" s="119">
        <f t="shared" si="18"/>
        <v>189.74635972288519</v>
      </c>
      <c r="AD60" s="119">
        <f t="shared" si="18"/>
        <v>194.19629257585137</v>
      </c>
      <c r="AE60" s="119">
        <f t="shared" si="18"/>
        <v>207.47983547985518</v>
      </c>
      <c r="AF60" s="119">
        <f t="shared" si="18"/>
        <v>217.89215968747112</v>
      </c>
      <c r="AI60" t="s">
        <v>910</v>
      </c>
    </row>
    <row r="61" spans="1:36" x14ac:dyDescent="0.25">
      <c r="A61" s="6">
        <f>A29</f>
        <v>1</v>
      </c>
      <c r="B61" s="6" t="str">
        <f>B29</f>
        <v>IV</v>
      </c>
      <c r="C61" s="31" t="s">
        <v>249</v>
      </c>
      <c r="D61" s="32">
        <f t="shared" ref="D61:AF61" si="19">D29</f>
        <v>1.727166073825418</v>
      </c>
      <c r="E61" s="32">
        <f t="shared" si="19"/>
        <v>1.7215031847687956</v>
      </c>
      <c r="F61" s="32">
        <f t="shared" si="19"/>
        <v>1.8096724149087149</v>
      </c>
      <c r="G61" s="32">
        <f t="shared" si="19"/>
        <v>1.8198686248411304</v>
      </c>
      <c r="H61" s="32">
        <f t="shared" si="19"/>
        <v>2.0939969620659231</v>
      </c>
      <c r="I61" s="32">
        <f t="shared" si="19"/>
        <v>2.3691710491499656</v>
      </c>
      <c r="J61" s="32">
        <f t="shared" si="19"/>
        <v>2.9617613115852497</v>
      </c>
      <c r="K61" s="32">
        <f t="shared" si="19"/>
        <v>4.1733411366170188</v>
      </c>
      <c r="L61" s="32">
        <f t="shared" si="19"/>
        <v>4.2729675984974547</v>
      </c>
      <c r="M61" s="32">
        <f t="shared" si="19"/>
        <v>6.3315381763358767</v>
      </c>
      <c r="N61" s="32">
        <f t="shared" si="19"/>
        <v>7.955558661364929</v>
      </c>
      <c r="O61" s="32">
        <f t="shared" si="19"/>
        <v>11.971546411936659</v>
      </c>
      <c r="P61" s="32">
        <f t="shared" si="19"/>
        <v>12.478770634617179</v>
      </c>
      <c r="Q61" s="32">
        <f t="shared" si="19"/>
        <v>16.938271755589746</v>
      </c>
      <c r="R61" s="32">
        <f t="shared" si="19"/>
        <v>20.374296431076239</v>
      </c>
      <c r="S61" s="32">
        <f t="shared" si="19"/>
        <v>24.588617951914138</v>
      </c>
      <c r="T61" s="32">
        <f t="shared" si="19"/>
        <v>30.626978082639397</v>
      </c>
      <c r="U61" s="32">
        <f t="shared" si="19"/>
        <v>34.607910977058452</v>
      </c>
      <c r="V61" s="32">
        <f t="shared" si="19"/>
        <v>47.782529296325258</v>
      </c>
      <c r="W61" s="32">
        <f t="shared" si="19"/>
        <v>46.10580449284285</v>
      </c>
      <c r="X61" s="32">
        <f t="shared" si="19"/>
        <v>52.152786855296135</v>
      </c>
      <c r="Y61" s="32">
        <f t="shared" si="19"/>
        <v>66.147569316761988</v>
      </c>
      <c r="Z61" s="32">
        <f t="shared" si="19"/>
        <v>77.812269422626258</v>
      </c>
      <c r="AA61" s="32">
        <f t="shared" si="19"/>
        <v>79.55185587809909</v>
      </c>
      <c r="AB61" s="32">
        <f t="shared" si="19"/>
        <v>89.36094223361529</v>
      </c>
      <c r="AC61" s="32">
        <f t="shared" si="19"/>
        <v>100.42786967282593</v>
      </c>
      <c r="AD61" s="32">
        <f t="shared" si="19"/>
        <v>106.62114187796553</v>
      </c>
      <c r="AE61" s="32">
        <f t="shared" si="19"/>
        <v>122.26822578609243</v>
      </c>
      <c r="AF61" s="32">
        <f t="shared" si="19"/>
        <v>138.7283451568772</v>
      </c>
    </row>
    <row r="62" spans="1:36" x14ac:dyDescent="0.25">
      <c r="A62" s="6"/>
      <c r="B62" s="6" t="s">
        <v>890</v>
      </c>
      <c r="C62" s="31" t="s">
        <v>391</v>
      </c>
      <c r="D62" s="32">
        <f>D33</f>
        <v>788.11408548698523</v>
      </c>
      <c r="E62" s="32">
        <f t="shared" ref="E62:AF62" si="20">E33</f>
        <v>788.49418628003889</v>
      </c>
      <c r="F62" s="32">
        <f t="shared" si="20"/>
        <v>804.67993523098312</v>
      </c>
      <c r="G62" s="32">
        <f t="shared" si="20"/>
        <v>822.65350310127599</v>
      </c>
      <c r="H62" s="32">
        <f t="shared" si="20"/>
        <v>831.82396960817118</v>
      </c>
      <c r="I62" s="32">
        <f t="shared" si="20"/>
        <v>845.40796195284372</v>
      </c>
      <c r="J62" s="32">
        <f t="shared" si="20"/>
        <v>862.00112718572348</v>
      </c>
      <c r="K62" s="32">
        <f t="shared" si="20"/>
        <v>865.17102874733007</v>
      </c>
      <c r="L62" s="32">
        <f t="shared" si="20"/>
        <v>860.98735887379121</v>
      </c>
      <c r="M62" s="32">
        <f t="shared" si="20"/>
        <v>843.08186838453696</v>
      </c>
      <c r="N62" s="32">
        <f t="shared" si="20"/>
        <v>817.9152535401297</v>
      </c>
      <c r="O62" s="32">
        <f t="shared" si="20"/>
        <v>792.23918124755289</v>
      </c>
      <c r="P62" s="32">
        <f t="shared" si="20"/>
        <v>788.29390015035779</v>
      </c>
      <c r="Q62" s="32">
        <f t="shared" si="20"/>
        <v>755.87133407806232</v>
      </c>
      <c r="R62" s="32">
        <f t="shared" si="20"/>
        <v>771.06696865515505</v>
      </c>
      <c r="S62" s="32">
        <f t="shared" si="20"/>
        <v>736.0546008615014</v>
      </c>
      <c r="T62" s="32">
        <f t="shared" si="20"/>
        <v>732.90233070887837</v>
      </c>
      <c r="U62" s="32">
        <f t="shared" si="20"/>
        <v>726.35572502368893</v>
      </c>
      <c r="V62" s="32">
        <f t="shared" si="20"/>
        <v>697.77825089889484</v>
      </c>
      <c r="W62" s="32">
        <f t="shared" si="20"/>
        <v>661.72580318044947</v>
      </c>
      <c r="X62" s="32">
        <f t="shared" si="20"/>
        <v>623.68878001563291</v>
      </c>
      <c r="Y62" s="32">
        <f t="shared" si="20"/>
        <v>558.74126956116368</v>
      </c>
      <c r="Z62" s="32">
        <f t="shared" si="20"/>
        <v>585.73380676984925</v>
      </c>
      <c r="AA62" s="32">
        <f t="shared" si="20"/>
        <v>634.95056377127923</v>
      </c>
      <c r="AB62" s="32">
        <f t="shared" si="20"/>
        <v>631.71216861931316</v>
      </c>
      <c r="AC62" s="32">
        <f t="shared" si="20"/>
        <v>622.7897198373098</v>
      </c>
      <c r="AD62" s="32">
        <f t="shared" si="20"/>
        <v>586.50250909661077</v>
      </c>
      <c r="AE62" s="32">
        <f t="shared" si="20"/>
        <v>546.20465884111786</v>
      </c>
      <c r="AF62" s="32">
        <f t="shared" si="20"/>
        <v>506.3644261581357</v>
      </c>
    </row>
    <row r="63" spans="1:36" x14ac:dyDescent="0.25">
      <c r="A63" s="6">
        <f>A32</f>
        <v>1</v>
      </c>
      <c r="B63" s="6" t="s">
        <v>891</v>
      </c>
      <c r="C63" s="31" t="s">
        <v>744</v>
      </c>
      <c r="D63" s="32">
        <f>D34</f>
        <v>-2823.438298338373</v>
      </c>
      <c r="E63" s="32">
        <f t="shared" ref="E63:AF63" si="21">E34</f>
        <v>-2386.8771309625326</v>
      </c>
      <c r="F63" s="32">
        <f t="shared" si="21"/>
        <v>-2099.2873195724123</v>
      </c>
      <c r="G63" s="32">
        <f t="shared" si="21"/>
        <v>-2329.2563802317418</v>
      </c>
      <c r="H63" s="32">
        <f t="shared" si="21"/>
        <v>-2141.4892465542976</v>
      </c>
      <c r="I63" s="32">
        <f t="shared" si="21"/>
        <v>-1930.4874388820895</v>
      </c>
      <c r="J63" s="32">
        <f t="shared" si="21"/>
        <v>-2513.2798715425565</v>
      </c>
      <c r="K63" s="32">
        <f t="shared" si="21"/>
        <v>-1762.4793225925764</v>
      </c>
      <c r="L63" s="32">
        <f t="shared" si="21"/>
        <v>-2802.2668934236335</v>
      </c>
      <c r="M63" s="32">
        <f t="shared" si="21"/>
        <v>-1951.7431648331153</v>
      </c>
      <c r="N63" s="32">
        <f t="shared" si="21"/>
        <v>-2804.3484663691188</v>
      </c>
      <c r="O63" s="32">
        <f t="shared" si="21"/>
        <v>-2528.0231959117859</v>
      </c>
      <c r="P63" s="32">
        <f t="shared" si="21"/>
        <v>-2603.873411105993</v>
      </c>
      <c r="Q63" s="32">
        <f t="shared" si="21"/>
        <v>-2033.8214605197788</v>
      </c>
      <c r="R63" s="32">
        <f t="shared" si="21"/>
        <v>-1613.5128147940495</v>
      </c>
      <c r="S63" s="32">
        <f t="shared" si="21"/>
        <v>-1102.2633307025517</v>
      </c>
      <c r="T63" s="32">
        <f t="shared" si="21"/>
        <v>-1412.1531087439371</v>
      </c>
      <c r="U63" s="32">
        <f t="shared" si="21"/>
        <v>2386.6747645764617</v>
      </c>
      <c r="V63" s="32">
        <f t="shared" si="21"/>
        <v>116.60931844321294</v>
      </c>
      <c r="W63" s="32">
        <f t="shared" si="21"/>
        <v>-1117.8756465676347</v>
      </c>
      <c r="X63" s="32">
        <f t="shared" si="21"/>
        <v>-42.651482418307978</v>
      </c>
      <c r="Y63" s="32">
        <f t="shared" si="21"/>
        <v>-1964.3736569725843</v>
      </c>
      <c r="Z63" s="32">
        <f t="shared" si="21"/>
        <v>-851.43872494626282</v>
      </c>
      <c r="AA63" s="32">
        <f t="shared" si="21"/>
        <v>-1904.5441800023461</v>
      </c>
      <c r="AB63" s="32">
        <f t="shared" si="21"/>
        <v>-2378.9961489594452</v>
      </c>
      <c r="AC63" s="32">
        <f t="shared" si="21"/>
        <v>-1404.6381145331302</v>
      </c>
      <c r="AD63" s="32">
        <f t="shared" si="21"/>
        <v>-2413.8811335415462</v>
      </c>
      <c r="AE63" s="32">
        <f t="shared" si="21"/>
        <v>2051.7450955555169</v>
      </c>
      <c r="AF63" s="32">
        <f t="shared" si="21"/>
        <v>-1537.6988616781214</v>
      </c>
      <c r="AG63" s="135">
        <f>AF63/AJ59</f>
        <v>-2.3738611629112796E-2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91.79974075333682</v>
      </c>
      <c r="E64" s="32">
        <f t="shared" si="22"/>
        <v>66.160881439228476</v>
      </c>
      <c r="F64" s="32">
        <f t="shared" si="22"/>
        <v>48.463189349893767</v>
      </c>
      <c r="G64" s="32">
        <f t="shared" si="22"/>
        <v>50.043230322546165</v>
      </c>
      <c r="H64" s="32">
        <f t="shared" si="22"/>
        <v>76.745506810671174</v>
      </c>
      <c r="I64" s="32">
        <f t="shared" si="22"/>
        <v>98.322957784796657</v>
      </c>
      <c r="J64" s="32">
        <f t="shared" si="22"/>
        <v>151.36899739957943</v>
      </c>
      <c r="K64" s="32">
        <f t="shared" si="22"/>
        <v>224.60209767259013</v>
      </c>
      <c r="L64" s="32">
        <f t="shared" si="22"/>
        <v>246.36488691608926</v>
      </c>
      <c r="M64" s="32">
        <f t="shared" si="22"/>
        <v>335.13704858985761</v>
      </c>
      <c r="N64" s="32">
        <f t="shared" si="22"/>
        <v>237.02263843414627</v>
      </c>
      <c r="O64" s="32">
        <f t="shared" si="22"/>
        <v>192.74471936241835</v>
      </c>
      <c r="P64" s="32">
        <f t="shared" si="22"/>
        <v>189.58803178664789</v>
      </c>
      <c r="Q64" s="32">
        <f t="shared" si="22"/>
        <v>248.10133538982035</v>
      </c>
      <c r="R64" s="32">
        <f t="shared" si="22"/>
        <v>266.01118807571004</v>
      </c>
      <c r="S64" s="32">
        <f t="shared" si="22"/>
        <v>213.37951717517203</v>
      </c>
      <c r="T64" s="32">
        <f t="shared" si="22"/>
        <v>235.37999014759356</v>
      </c>
      <c r="U64" s="32">
        <f t="shared" si="22"/>
        <v>367.01002944913165</v>
      </c>
      <c r="V64" s="32">
        <f t="shared" si="22"/>
        <v>319.48420408266537</v>
      </c>
      <c r="W64" s="32">
        <f t="shared" si="22"/>
        <v>257.2157991409531</v>
      </c>
      <c r="X64" s="32">
        <f t="shared" si="22"/>
        <v>317.66429899007971</v>
      </c>
      <c r="Y64" s="32">
        <f t="shared" si="22"/>
        <v>295.15203949038721</v>
      </c>
      <c r="Z64" s="32">
        <f t="shared" si="22"/>
        <v>273.08969774341045</v>
      </c>
      <c r="AA64" s="32">
        <f t="shared" si="22"/>
        <v>242.17417646764736</v>
      </c>
      <c r="AB64" s="32">
        <f t="shared" si="22"/>
        <v>174.44860900893761</v>
      </c>
      <c r="AC64" s="32">
        <f t="shared" si="22"/>
        <v>173.0762334050093</v>
      </c>
      <c r="AD64" s="32">
        <f t="shared" si="22"/>
        <v>172.96072874994815</v>
      </c>
      <c r="AE64" s="32">
        <f t="shared" si="22"/>
        <v>155.14423026865526</v>
      </c>
      <c r="AF64" s="32">
        <f t="shared" si="22"/>
        <v>188.14009171232846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6.3480569627192618E-2</v>
      </c>
      <c r="E65" s="32">
        <f t="shared" si="23"/>
        <v>4.3445239293271785E-2</v>
      </c>
      <c r="F65" s="32">
        <f t="shared" si="23"/>
        <v>2.4214182775747189E-2</v>
      </c>
      <c r="G65" s="32">
        <f t="shared" si="23"/>
        <v>2.8643332940049053E-2</v>
      </c>
      <c r="H65" s="32">
        <f t="shared" si="23"/>
        <v>3.3999920156293321E-2</v>
      </c>
      <c r="I65" s="32">
        <f t="shared" si="23"/>
        <v>3.3315106188387254E-2</v>
      </c>
      <c r="J65" s="32">
        <f t="shared" si="23"/>
        <v>5.3218055984475154E-2</v>
      </c>
      <c r="K65" s="32">
        <f t="shared" si="23"/>
        <v>5.8974870577360811E-2</v>
      </c>
      <c r="L65" s="32">
        <f t="shared" si="23"/>
        <v>5.7403446337236687E-2</v>
      </c>
      <c r="M65" s="32">
        <f t="shared" si="23"/>
        <v>6.680451127089812E-2</v>
      </c>
      <c r="N65" s="32">
        <f t="shared" si="23"/>
        <v>5.0611302860860186E-2</v>
      </c>
      <c r="O65" s="32">
        <f t="shared" si="23"/>
        <v>4.1487538167519177E-2</v>
      </c>
      <c r="P65" s="32">
        <f t="shared" si="23"/>
        <v>3.5473345877849019E-2</v>
      </c>
      <c r="Q65" s="32">
        <f t="shared" si="23"/>
        <v>4.3555157231119079E-2</v>
      </c>
      <c r="R65" s="32">
        <f t="shared" si="23"/>
        <v>5.1256866494472919E-2</v>
      </c>
      <c r="S65" s="32">
        <f t="shared" si="23"/>
        <v>3.4147499394793862E-2</v>
      </c>
      <c r="T65" s="32">
        <f t="shared" si="23"/>
        <v>3.491579228383427E-2</v>
      </c>
      <c r="U65" s="32">
        <f t="shared" si="23"/>
        <v>4.3809728938523758E-2</v>
      </c>
      <c r="V65" s="32">
        <f t="shared" si="23"/>
        <v>3.9774134514874333E-2</v>
      </c>
      <c r="W65" s="32">
        <f t="shared" si="23"/>
        <v>3.5113525526861165E-2</v>
      </c>
      <c r="X65" s="32">
        <f t="shared" si="23"/>
        <v>0.31610178737420669</v>
      </c>
      <c r="Y65" s="32">
        <f t="shared" si="23"/>
        <v>0.32314988409069517</v>
      </c>
      <c r="Z65" s="32">
        <f t="shared" si="23"/>
        <v>0.33400345248034385</v>
      </c>
      <c r="AA65" s="32">
        <f t="shared" si="23"/>
        <v>0.38486791721738295</v>
      </c>
      <c r="AB65" s="32">
        <f t="shared" si="23"/>
        <v>0.36867487542953786</v>
      </c>
      <c r="AC65" s="32">
        <f t="shared" si="23"/>
        <v>0</v>
      </c>
      <c r="AD65" s="32">
        <f t="shared" si="23"/>
        <v>0.4898978449218751</v>
      </c>
      <c r="AE65" s="32">
        <f t="shared" si="23"/>
        <v>0.53029038751436108</v>
      </c>
      <c r="AF65" s="32">
        <f t="shared" si="23"/>
        <v>0.68462989063285029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-1.1368683772161603E-13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-2.2737367544323206E-13</v>
      </c>
      <c r="Z66" s="136">
        <f t="shared" si="24"/>
        <v>0</v>
      </c>
      <c r="AA66" s="136">
        <f t="shared" si="24"/>
        <v>-2.2737367544323206E-13</v>
      </c>
      <c r="AB66" s="136">
        <f t="shared" si="24"/>
        <v>2.2737367544323206E-13</v>
      </c>
      <c r="AC66" s="136">
        <f t="shared" si="24"/>
        <v>0</v>
      </c>
      <c r="AD66" s="136">
        <f t="shared" si="24"/>
        <v>2.2737367544323206E-13</v>
      </c>
      <c r="AE66" s="136">
        <f t="shared" si="24"/>
        <v>0</v>
      </c>
      <c r="AF66" s="136">
        <f t="shared" si="24"/>
        <v>0</v>
      </c>
    </row>
    <row r="88" spans="3:32" x14ac:dyDescent="0.25">
      <c r="C88" s="102" t="s">
        <v>824</v>
      </c>
      <c r="D88" s="102">
        <v>1990</v>
      </c>
      <c r="E88" s="102">
        <v>1991</v>
      </c>
      <c r="F88" s="102">
        <v>1992</v>
      </c>
      <c r="G88" s="102">
        <v>1993</v>
      </c>
      <c r="H88" s="102">
        <v>1994</v>
      </c>
      <c r="I88" s="102">
        <v>1995</v>
      </c>
      <c r="J88" s="102">
        <v>1996</v>
      </c>
      <c r="K88" s="102">
        <v>1997</v>
      </c>
      <c r="L88" s="102">
        <v>1998</v>
      </c>
      <c r="M88" s="102">
        <v>1999</v>
      </c>
      <c r="N88" s="102">
        <v>2000</v>
      </c>
      <c r="O88" s="102">
        <v>2001</v>
      </c>
      <c r="P88" s="102">
        <v>2002</v>
      </c>
      <c r="Q88" s="102">
        <v>2003</v>
      </c>
      <c r="R88" s="102">
        <v>2004</v>
      </c>
      <c r="S88" s="102">
        <v>2005</v>
      </c>
      <c r="T88" s="102">
        <v>2006</v>
      </c>
      <c r="U88" s="102">
        <v>2007</v>
      </c>
      <c r="V88" s="102">
        <v>2008</v>
      </c>
      <c r="W88" s="102">
        <v>2009</v>
      </c>
      <c r="X88" s="102">
        <v>2010</v>
      </c>
      <c r="Y88" s="102">
        <v>2011</v>
      </c>
      <c r="Z88" s="102">
        <v>2012</v>
      </c>
      <c r="AA88" s="102">
        <v>2013</v>
      </c>
      <c r="AB88" s="102">
        <v>2014</v>
      </c>
      <c r="AC88" s="102">
        <v>2015</v>
      </c>
      <c r="AD88" s="102">
        <v>2016</v>
      </c>
      <c r="AE88" s="102">
        <v>2017</v>
      </c>
      <c r="AF88" s="102">
        <v>2018</v>
      </c>
    </row>
    <row r="89" spans="3:32" x14ac:dyDescent="0.25">
      <c r="C89" s="102">
        <v>0</v>
      </c>
      <c r="D89" s="102" t="s">
        <v>828</v>
      </c>
      <c r="E89" s="102" t="s">
        <v>828</v>
      </c>
      <c r="F89" s="102" t="s">
        <v>828</v>
      </c>
      <c r="G89" s="102" t="s">
        <v>828</v>
      </c>
      <c r="H89" s="102" t="s">
        <v>828</v>
      </c>
      <c r="I89" s="102" t="s">
        <v>828</v>
      </c>
      <c r="J89" s="102" t="s">
        <v>828</v>
      </c>
      <c r="K89" s="102" t="s">
        <v>828</v>
      </c>
      <c r="L89" s="102" t="s">
        <v>828</v>
      </c>
      <c r="M89" s="102" t="s">
        <v>828</v>
      </c>
      <c r="N89" s="102" t="s">
        <v>828</v>
      </c>
      <c r="O89" s="102" t="s">
        <v>828</v>
      </c>
      <c r="P89" s="102" t="s">
        <v>828</v>
      </c>
      <c r="Q89" s="102" t="s">
        <v>828</v>
      </c>
      <c r="R89" s="102" t="s">
        <v>828</v>
      </c>
      <c r="S89" s="102" t="s">
        <v>828</v>
      </c>
      <c r="T89" s="102" t="s">
        <v>828</v>
      </c>
      <c r="U89" s="102" t="s">
        <v>828</v>
      </c>
      <c r="V89" s="102" t="s">
        <v>828</v>
      </c>
      <c r="W89" s="102" t="s">
        <v>828</v>
      </c>
      <c r="X89" s="102" t="s">
        <v>828</v>
      </c>
      <c r="Y89" s="102" t="s">
        <v>828</v>
      </c>
      <c r="Z89" s="102" t="s">
        <v>828</v>
      </c>
      <c r="AA89" s="102" t="s">
        <v>828</v>
      </c>
      <c r="AB89" s="102" t="s">
        <v>828</v>
      </c>
      <c r="AC89" s="102" t="s">
        <v>828</v>
      </c>
      <c r="AD89" s="102" t="s">
        <v>828</v>
      </c>
      <c r="AE89" s="102" t="s">
        <v>828</v>
      </c>
      <c r="AF89" s="102" t="s">
        <v>828</v>
      </c>
    </row>
    <row r="90" spans="3:32" x14ac:dyDescent="0.25">
      <c r="C90" s="31" t="str">
        <f>'GPC alcances 2018'!Q5</f>
        <v>UTCUTS</v>
      </c>
      <c r="D90" s="32">
        <f t="shared" ref="D90:M98" si="25">VLOOKUP($C90,$C$8:$AF$46,D$53-1988,FALSE)</f>
        <v>-2823.438298338373</v>
      </c>
      <c r="E90" s="32">
        <f t="shared" si="25"/>
        <v>-2386.8771309625326</v>
      </c>
      <c r="F90" s="32">
        <f t="shared" si="25"/>
        <v>-2099.2873195724123</v>
      </c>
      <c r="G90" s="32">
        <f t="shared" si="25"/>
        <v>-2329.2563802317418</v>
      </c>
      <c r="H90" s="32">
        <f t="shared" si="25"/>
        <v>-2141.4892465542976</v>
      </c>
      <c r="I90" s="32">
        <f t="shared" si="25"/>
        <v>-1930.4874388820895</v>
      </c>
      <c r="J90" s="32">
        <f t="shared" si="25"/>
        <v>-2513.2798715425565</v>
      </c>
      <c r="K90" s="32">
        <f t="shared" si="25"/>
        <v>-1762.4793225925764</v>
      </c>
      <c r="L90" s="32">
        <f t="shared" si="25"/>
        <v>-2802.2668934236335</v>
      </c>
      <c r="M90" s="32">
        <f t="shared" si="25"/>
        <v>-1951.7431648331153</v>
      </c>
      <c r="N90" s="32">
        <f t="shared" ref="N90:W98" si="26">VLOOKUP($C90,$C$8:$AF$46,N$53-1988,FALSE)</f>
        <v>-2804.3484663691188</v>
      </c>
      <c r="O90" s="32">
        <f t="shared" si="26"/>
        <v>-2528.0231959117859</v>
      </c>
      <c r="P90" s="32">
        <f t="shared" si="26"/>
        <v>-2603.873411105993</v>
      </c>
      <c r="Q90" s="32">
        <f t="shared" si="26"/>
        <v>-2033.8214605197788</v>
      </c>
      <c r="R90" s="32">
        <f t="shared" si="26"/>
        <v>-1613.5128147940495</v>
      </c>
      <c r="S90" s="32">
        <f t="shared" si="26"/>
        <v>-1102.2633307025517</v>
      </c>
      <c r="T90" s="32">
        <f t="shared" si="26"/>
        <v>-1412.1531087439371</v>
      </c>
      <c r="U90" s="32">
        <f t="shared" si="26"/>
        <v>2386.6747645764617</v>
      </c>
      <c r="V90" s="32">
        <f t="shared" si="26"/>
        <v>116.60931844321294</v>
      </c>
      <c r="W90" s="32">
        <f t="shared" si="26"/>
        <v>-1117.8756465676347</v>
      </c>
      <c r="X90" s="32">
        <f t="shared" ref="X90:AF98" si="27">VLOOKUP($C90,$C$8:$AF$46,X$53-1988,FALSE)</f>
        <v>-42.651482418307978</v>
      </c>
      <c r="Y90" s="32">
        <f t="shared" si="27"/>
        <v>-1964.3736569725843</v>
      </c>
      <c r="Z90" s="32">
        <f t="shared" si="27"/>
        <v>-851.43872494626282</v>
      </c>
      <c r="AA90" s="32">
        <f t="shared" si="27"/>
        <v>-1904.5441800023461</v>
      </c>
      <c r="AB90" s="32">
        <f t="shared" si="27"/>
        <v>-2378.9961489594452</v>
      </c>
      <c r="AC90" s="32">
        <f t="shared" si="27"/>
        <v>-1404.6381145331302</v>
      </c>
      <c r="AD90" s="32">
        <f t="shared" si="27"/>
        <v>-2413.8811335415462</v>
      </c>
      <c r="AE90" s="32">
        <f t="shared" si="27"/>
        <v>2051.7450955555169</v>
      </c>
      <c r="AF90" s="32">
        <f t="shared" si="27"/>
        <v>-1537.6988616781214</v>
      </c>
    </row>
    <row r="91" spans="3:32" x14ac:dyDescent="0.25">
      <c r="C91" s="31" t="str">
        <f>'GPC alcances 2018'!Q6</f>
        <v>Transporte por carretera</v>
      </c>
      <c r="D91" s="32">
        <f t="shared" si="25"/>
        <v>242.8701531966131</v>
      </c>
      <c r="E91" s="32">
        <f t="shared" si="25"/>
        <v>253.46018621871698</v>
      </c>
      <c r="F91" s="32">
        <f t="shared" si="25"/>
        <v>274.09535023050978</v>
      </c>
      <c r="G91" s="32">
        <f t="shared" si="25"/>
        <v>304.72199262810017</v>
      </c>
      <c r="H91" s="32">
        <f t="shared" si="25"/>
        <v>342.8904868490817</v>
      </c>
      <c r="I91" s="32">
        <f t="shared" si="25"/>
        <v>375.69221644401227</v>
      </c>
      <c r="J91" s="32">
        <f t="shared" si="25"/>
        <v>406.87695202838341</v>
      </c>
      <c r="K91" s="32">
        <f t="shared" si="25"/>
        <v>426.91985185784267</v>
      </c>
      <c r="L91" s="32">
        <f t="shared" si="25"/>
        <v>450.57683396657779</v>
      </c>
      <c r="M91" s="32">
        <f t="shared" si="25"/>
        <v>469.57557369691455</v>
      </c>
      <c r="N91" s="32">
        <f t="shared" si="26"/>
        <v>486.19660833299241</v>
      </c>
      <c r="O91" s="32">
        <f t="shared" si="26"/>
        <v>459.75015822587238</v>
      </c>
      <c r="P91" s="32">
        <f t="shared" si="26"/>
        <v>478.95657610379931</v>
      </c>
      <c r="Q91" s="32">
        <f t="shared" si="26"/>
        <v>491.01265689235419</v>
      </c>
      <c r="R91" s="32">
        <f t="shared" si="26"/>
        <v>497.90051691546864</v>
      </c>
      <c r="S91" s="32">
        <f t="shared" si="26"/>
        <v>560.50118050163496</v>
      </c>
      <c r="T91" s="32">
        <f t="shared" si="26"/>
        <v>580.04786334639539</v>
      </c>
      <c r="U91" s="32">
        <f t="shared" si="26"/>
        <v>617.89991445630551</v>
      </c>
      <c r="V91" s="32">
        <f t="shared" si="26"/>
        <v>624.87693567652252</v>
      </c>
      <c r="W91" s="32">
        <f t="shared" si="26"/>
        <v>637.1761834111802</v>
      </c>
      <c r="X91" s="32">
        <f t="shared" si="27"/>
        <v>662.56367490352307</v>
      </c>
      <c r="Y91" s="32">
        <f t="shared" si="27"/>
        <v>715.10611716293261</v>
      </c>
      <c r="Z91" s="32">
        <f t="shared" si="27"/>
        <v>713.53741849883056</v>
      </c>
      <c r="AA91" s="32">
        <f t="shared" si="27"/>
        <v>766.48829003809237</v>
      </c>
      <c r="AB91" s="32">
        <f t="shared" si="27"/>
        <v>703.62258102269834</v>
      </c>
      <c r="AC91" s="32">
        <f t="shared" si="27"/>
        <v>765.39281568704257</v>
      </c>
      <c r="AD91" s="32">
        <f t="shared" si="27"/>
        <v>815.06488483227338</v>
      </c>
      <c r="AE91" s="32">
        <f t="shared" si="27"/>
        <v>832.63388030449391</v>
      </c>
      <c r="AF91" s="32">
        <f t="shared" si="27"/>
        <v>869.70886620559884</v>
      </c>
    </row>
    <row r="92" spans="3:32" x14ac:dyDescent="0.25">
      <c r="C92" s="31" t="str">
        <f>'GPC alcances 2018'!Q7</f>
        <v>Agricultura</v>
      </c>
      <c r="D92" s="32">
        <f t="shared" si="25"/>
        <v>788.11408548698523</v>
      </c>
      <c r="E92" s="32">
        <f t="shared" si="25"/>
        <v>788.49418628003889</v>
      </c>
      <c r="F92" s="32">
        <f t="shared" si="25"/>
        <v>804.67993523098312</v>
      </c>
      <c r="G92" s="32">
        <f t="shared" si="25"/>
        <v>822.65350310127599</v>
      </c>
      <c r="H92" s="32">
        <f t="shared" si="25"/>
        <v>831.82396960817118</v>
      </c>
      <c r="I92" s="32">
        <f t="shared" si="25"/>
        <v>845.40796195284372</v>
      </c>
      <c r="J92" s="32">
        <f t="shared" si="25"/>
        <v>862.00112718572348</v>
      </c>
      <c r="K92" s="32">
        <f t="shared" si="25"/>
        <v>865.17102874733007</v>
      </c>
      <c r="L92" s="32">
        <f t="shared" si="25"/>
        <v>860.98735887379121</v>
      </c>
      <c r="M92" s="32">
        <f t="shared" si="25"/>
        <v>843.08186838453696</v>
      </c>
      <c r="N92" s="32">
        <f t="shared" si="26"/>
        <v>817.9152535401297</v>
      </c>
      <c r="O92" s="32">
        <f t="shared" si="26"/>
        <v>792.23918124755289</v>
      </c>
      <c r="P92" s="32">
        <f t="shared" si="26"/>
        <v>788.29390015035779</v>
      </c>
      <c r="Q92" s="32">
        <f t="shared" si="26"/>
        <v>755.87133407806232</v>
      </c>
      <c r="R92" s="32">
        <f t="shared" si="26"/>
        <v>771.06696865515505</v>
      </c>
      <c r="S92" s="32">
        <f t="shared" si="26"/>
        <v>736.0546008615014</v>
      </c>
      <c r="T92" s="32">
        <f t="shared" si="26"/>
        <v>732.90233070887837</v>
      </c>
      <c r="U92" s="32">
        <f t="shared" si="26"/>
        <v>726.35572502368893</v>
      </c>
      <c r="V92" s="32">
        <f t="shared" si="26"/>
        <v>697.77825089889484</v>
      </c>
      <c r="W92" s="32">
        <f t="shared" si="26"/>
        <v>661.72580318044947</v>
      </c>
      <c r="X92" s="32">
        <f t="shared" si="27"/>
        <v>623.68878001563291</v>
      </c>
      <c r="Y92" s="32">
        <f t="shared" si="27"/>
        <v>558.74126956116368</v>
      </c>
      <c r="Z92" s="32">
        <f t="shared" si="27"/>
        <v>585.73380676984925</v>
      </c>
      <c r="AA92" s="32">
        <f t="shared" si="27"/>
        <v>634.95056377127923</v>
      </c>
      <c r="AB92" s="32">
        <f t="shared" si="27"/>
        <v>631.71216861931316</v>
      </c>
      <c r="AC92" s="32">
        <f t="shared" si="27"/>
        <v>622.7897198373098</v>
      </c>
      <c r="AD92" s="32">
        <f t="shared" si="27"/>
        <v>586.50250909661077</v>
      </c>
      <c r="AE92" s="32">
        <f t="shared" si="27"/>
        <v>546.20465884111786</v>
      </c>
      <c r="AF92" s="32">
        <f t="shared" si="27"/>
        <v>506.3644261581357</v>
      </c>
    </row>
    <row r="93" spans="3:32" x14ac:dyDescent="0.25">
      <c r="C93" s="31" t="str">
        <f>'GPC alcances 2018'!Q8</f>
        <v>Industrias manufactureras y de la construcción (electricidad)</v>
      </c>
      <c r="D93" s="32">
        <f t="shared" si="25"/>
        <v>86.204345583375712</v>
      </c>
      <c r="E93" s="32">
        <f t="shared" si="25"/>
        <v>65.152245438246069</v>
      </c>
      <c r="F93" s="32">
        <f t="shared" si="25"/>
        <v>47.859111584731849</v>
      </c>
      <c r="G93" s="32">
        <f t="shared" si="25"/>
        <v>49.354294619839884</v>
      </c>
      <c r="H93" s="32">
        <f t="shared" si="25"/>
        <v>75.615744346167446</v>
      </c>
      <c r="I93" s="32">
        <f t="shared" si="25"/>
        <v>96.904067705485488</v>
      </c>
      <c r="J93" s="32">
        <f t="shared" si="25"/>
        <v>148.87486079676302</v>
      </c>
      <c r="K93" s="32">
        <f t="shared" si="25"/>
        <v>218.16532810957776</v>
      </c>
      <c r="L93" s="32">
        <f t="shared" si="25"/>
        <v>238.07439268402464</v>
      </c>
      <c r="M93" s="32">
        <f t="shared" si="25"/>
        <v>324.6186884351722</v>
      </c>
      <c r="N93" s="32">
        <f t="shared" si="26"/>
        <v>229.42261989985946</v>
      </c>
      <c r="O93" s="32">
        <f t="shared" si="26"/>
        <v>186.47471545620263</v>
      </c>
      <c r="P93" s="32">
        <f t="shared" si="26"/>
        <v>182.88768309456876</v>
      </c>
      <c r="Q93" s="32">
        <f t="shared" si="26"/>
        <v>239.61728533832587</v>
      </c>
      <c r="R93" s="32">
        <f t="shared" si="26"/>
        <v>254.17941156791954</v>
      </c>
      <c r="S93" s="32">
        <f t="shared" si="26"/>
        <v>204.16954355759052</v>
      </c>
      <c r="T93" s="32">
        <f t="shared" si="26"/>
        <v>225.03686651465293</v>
      </c>
      <c r="U93" s="32">
        <f t="shared" si="26"/>
        <v>350.09017105280844</v>
      </c>
      <c r="V93" s="32">
        <f t="shared" si="26"/>
        <v>303.46523733452915</v>
      </c>
      <c r="W93" s="32">
        <f t="shared" si="26"/>
        <v>242.18010033615786</v>
      </c>
      <c r="X93" s="32">
        <f t="shared" si="27"/>
        <v>297.50362226752605</v>
      </c>
      <c r="Y93" s="32">
        <f t="shared" si="27"/>
        <v>272.3153284855174</v>
      </c>
      <c r="Z93" s="32">
        <f t="shared" si="27"/>
        <v>248.69111026579259</v>
      </c>
      <c r="AA93" s="32">
        <f t="shared" si="27"/>
        <v>211.66018222349325</v>
      </c>
      <c r="AB93" s="32">
        <f t="shared" si="27"/>
        <v>147.56721350961507</v>
      </c>
      <c r="AC93" s="32">
        <f t="shared" si="27"/>
        <v>143.77771418788987</v>
      </c>
      <c r="AD93" s="32">
        <f t="shared" si="27"/>
        <v>143.88048002030442</v>
      </c>
      <c r="AE93" s="32">
        <f t="shared" si="27"/>
        <v>129.41191518172914</v>
      </c>
      <c r="AF93" s="32">
        <f t="shared" si="27"/>
        <v>159.8385026185563</v>
      </c>
    </row>
    <row r="94" spans="3:32" x14ac:dyDescent="0.25">
      <c r="C94" s="31" t="str">
        <f>'GPC alcances 2018'!Q9</f>
        <v>Industrias manufactureras y de la construcción</v>
      </c>
      <c r="D94" s="32">
        <f t="shared" si="25"/>
        <v>142.3839520668765</v>
      </c>
      <c r="E94" s="32">
        <f t="shared" si="25"/>
        <v>137.50412724597595</v>
      </c>
      <c r="F94" s="32">
        <f t="shared" si="25"/>
        <v>173.73239641583481</v>
      </c>
      <c r="G94" s="32">
        <f t="shared" si="25"/>
        <v>173.36375729038446</v>
      </c>
      <c r="H94" s="32">
        <f t="shared" si="25"/>
        <v>166.58014790677078</v>
      </c>
      <c r="I94" s="32">
        <f t="shared" si="25"/>
        <v>210.54238877040365</v>
      </c>
      <c r="J94" s="32">
        <f t="shared" si="25"/>
        <v>228.21383896992944</v>
      </c>
      <c r="K94" s="32">
        <f t="shared" si="25"/>
        <v>281.93407602103525</v>
      </c>
      <c r="L94" s="32">
        <f t="shared" si="25"/>
        <v>268.95786849874185</v>
      </c>
      <c r="M94" s="32">
        <f t="shared" si="25"/>
        <v>247.76842332697427</v>
      </c>
      <c r="N94" s="32">
        <f t="shared" si="26"/>
        <v>219.92010445023311</v>
      </c>
      <c r="O94" s="32">
        <f t="shared" si="26"/>
        <v>237.87757683883962</v>
      </c>
      <c r="P94" s="32">
        <f t="shared" si="26"/>
        <v>251.25978489512994</v>
      </c>
      <c r="Q94" s="32">
        <f t="shared" si="26"/>
        <v>242.28254405323901</v>
      </c>
      <c r="R94" s="32">
        <f t="shared" si="26"/>
        <v>269.23244231801169</v>
      </c>
      <c r="S94" s="32">
        <f t="shared" si="26"/>
        <v>277.67711880202194</v>
      </c>
      <c r="T94" s="32">
        <f t="shared" si="26"/>
        <v>411.43566492127229</v>
      </c>
      <c r="U94" s="32">
        <f t="shared" si="26"/>
        <v>456.58402838378402</v>
      </c>
      <c r="V94" s="32">
        <f t="shared" si="26"/>
        <v>380.9647901864206</v>
      </c>
      <c r="W94" s="32">
        <f t="shared" si="26"/>
        <v>322.27571720326915</v>
      </c>
      <c r="X94" s="32">
        <f t="shared" si="27"/>
        <v>283.19099026956411</v>
      </c>
      <c r="Y94" s="32">
        <f t="shared" si="27"/>
        <v>374.58633258697017</v>
      </c>
      <c r="Z94" s="32">
        <f t="shared" si="27"/>
        <v>451.16704905508726</v>
      </c>
      <c r="AA94" s="32">
        <f t="shared" si="27"/>
        <v>376.8891875978577</v>
      </c>
      <c r="AB94" s="32">
        <f t="shared" si="27"/>
        <v>442.5169403984944</v>
      </c>
      <c r="AC94" s="32">
        <f t="shared" si="27"/>
        <v>420.89379687965891</v>
      </c>
      <c r="AD94" s="32">
        <f t="shared" si="27"/>
        <v>413.37872008953008</v>
      </c>
      <c r="AE94" s="32">
        <f t="shared" si="27"/>
        <v>440.36294410306925</v>
      </c>
      <c r="AF94" s="32">
        <f t="shared" si="27"/>
        <v>420.96054206512218</v>
      </c>
    </row>
    <row r="95" spans="3:32" x14ac:dyDescent="0.25">
      <c r="C95" s="31" t="str">
        <f>'GPC alcances 2018'!Q10</f>
        <v>Disposición de residuos sólidos</v>
      </c>
      <c r="D95" s="32">
        <f t="shared" si="25"/>
        <v>15.019970518100743</v>
      </c>
      <c r="E95" s="32">
        <f t="shared" si="25"/>
        <v>15.444043823151386</v>
      </c>
      <c r="F95" s="32">
        <f t="shared" si="25"/>
        <v>16.649196564059608</v>
      </c>
      <c r="G95" s="32">
        <f t="shared" si="25"/>
        <v>17.903768490860632</v>
      </c>
      <c r="H95" s="32">
        <f t="shared" si="25"/>
        <v>19.056111672619011</v>
      </c>
      <c r="I95" s="32">
        <f t="shared" si="25"/>
        <v>20.221675172361216</v>
      </c>
      <c r="J95" s="32">
        <f t="shared" si="25"/>
        <v>21.558130605819734</v>
      </c>
      <c r="K95" s="32">
        <f t="shared" si="25"/>
        <v>22.869481865380727</v>
      </c>
      <c r="L95" s="32">
        <f t="shared" si="25"/>
        <v>24.248343398653645</v>
      </c>
      <c r="M95" s="32">
        <f t="shared" si="25"/>
        <v>25.56695961803829</v>
      </c>
      <c r="N95" s="32">
        <f t="shared" si="26"/>
        <v>26.65614050021124</v>
      </c>
      <c r="O95" s="32">
        <f t="shared" si="26"/>
        <v>35.015060756435432</v>
      </c>
      <c r="P95" s="32">
        <f t="shared" si="26"/>
        <v>42.838830346652912</v>
      </c>
      <c r="Q95" s="32">
        <f t="shared" si="26"/>
        <v>50.384291524606418</v>
      </c>
      <c r="R95" s="32">
        <f t="shared" si="26"/>
        <v>58.064639167720131</v>
      </c>
      <c r="S95" s="32">
        <f t="shared" si="26"/>
        <v>65.637091157516252</v>
      </c>
      <c r="T95" s="32">
        <f t="shared" si="26"/>
        <v>73.15099207492915</v>
      </c>
      <c r="U95" s="32">
        <f t="shared" si="26"/>
        <v>81.725151822065712</v>
      </c>
      <c r="V95" s="32">
        <f t="shared" si="26"/>
        <v>90.648451912525502</v>
      </c>
      <c r="W95" s="32">
        <f t="shared" si="26"/>
        <v>100.00751619145318</v>
      </c>
      <c r="X95" s="32">
        <f t="shared" si="27"/>
        <v>108.62468005800906</v>
      </c>
      <c r="Y95" s="32">
        <f t="shared" si="27"/>
        <v>117.18567656844628</v>
      </c>
      <c r="Z95" s="32">
        <f t="shared" si="27"/>
        <v>125.69064875623368</v>
      </c>
      <c r="AA95" s="32">
        <f t="shared" si="27"/>
        <v>133.96825644675025</v>
      </c>
      <c r="AB95" s="32">
        <f t="shared" si="27"/>
        <v>141.1106476321504</v>
      </c>
      <c r="AC95" s="32">
        <f t="shared" si="27"/>
        <v>148.86588630345719</v>
      </c>
      <c r="AD95" s="32">
        <f t="shared" si="27"/>
        <v>160.80135402298254</v>
      </c>
      <c r="AE95" s="32">
        <f t="shared" si="27"/>
        <v>172.37757057019408</v>
      </c>
      <c r="AF95" s="32">
        <f t="shared" si="27"/>
        <v>181.56993755204792</v>
      </c>
    </row>
    <row r="96" spans="3:32" x14ac:dyDescent="0.25">
      <c r="C96" s="31" t="str">
        <f>'GPC alcances 2018'!Q11</f>
        <v>Edificios residenciales (electricidad)</v>
      </c>
      <c r="D96" s="32">
        <f t="shared" si="25"/>
        <v>8.7575784317288241E-2</v>
      </c>
      <c r="E96" s="32">
        <f t="shared" si="25"/>
        <v>0.34562707625514733</v>
      </c>
      <c r="F96" s="32">
        <f t="shared" si="25"/>
        <v>0.21331976645088999</v>
      </c>
      <c r="G96" s="32">
        <f t="shared" si="25"/>
        <v>0.23987842559622233</v>
      </c>
      <c r="H96" s="32">
        <f t="shared" si="25"/>
        <v>0.39100206935940118</v>
      </c>
      <c r="I96" s="32">
        <f t="shared" si="25"/>
        <v>0.48844296127144127</v>
      </c>
      <c r="J96" s="32">
        <f t="shared" si="25"/>
        <v>0.83532862019389753</v>
      </c>
      <c r="K96" s="32">
        <f t="shared" si="25"/>
        <v>0.80007689622865852</v>
      </c>
      <c r="L96" s="32">
        <f t="shared" si="25"/>
        <v>0.9937098494265727</v>
      </c>
      <c r="M96" s="32">
        <f t="shared" si="25"/>
        <v>1.2596629614057884</v>
      </c>
      <c r="N96" s="32">
        <f t="shared" si="26"/>
        <v>0.87044277974403561</v>
      </c>
      <c r="O96" s="32">
        <f t="shared" si="26"/>
        <v>0.73903196631568657</v>
      </c>
      <c r="P96" s="32">
        <f t="shared" si="26"/>
        <v>0.7564587678224467</v>
      </c>
      <c r="Q96" s="32">
        <f t="shared" si="26"/>
        <v>0.92579989168908106</v>
      </c>
      <c r="R96" s="32">
        <f t="shared" si="26"/>
        <v>1.1922982937546669</v>
      </c>
      <c r="S96" s="32">
        <f t="shared" si="26"/>
        <v>0.94237854622369732</v>
      </c>
      <c r="T96" s="32">
        <f t="shared" si="26"/>
        <v>1.0358204274926903</v>
      </c>
      <c r="U96" s="32">
        <f t="shared" si="26"/>
        <v>1.7383620465114413</v>
      </c>
      <c r="V96" s="32">
        <f t="shared" si="26"/>
        <v>1.5880535566805292</v>
      </c>
      <c r="W96" s="32">
        <f t="shared" si="26"/>
        <v>1.4609513593913304</v>
      </c>
      <c r="X96" s="32">
        <f t="shared" si="27"/>
        <v>1.8442163940657645</v>
      </c>
      <c r="Y96" s="32">
        <f t="shared" si="27"/>
        <v>2.033461904788767</v>
      </c>
      <c r="Z96" s="32">
        <f t="shared" si="27"/>
        <v>2.2203476261600099</v>
      </c>
      <c r="AA96" s="32">
        <f t="shared" si="27"/>
        <v>2.6210053398738689</v>
      </c>
      <c r="AB96" s="32">
        <f t="shared" si="27"/>
        <v>2.2925630284305201</v>
      </c>
      <c r="AC96" s="32">
        <f t="shared" si="27"/>
        <v>2.2720311595875988</v>
      </c>
      <c r="AD96" s="32">
        <f t="shared" si="27"/>
        <v>2.7611746372794874</v>
      </c>
      <c r="AE96" s="32">
        <f t="shared" si="27"/>
        <v>2.3365006672294104</v>
      </c>
      <c r="AF96" s="32">
        <f t="shared" si="27"/>
        <v>2.9960408975400878</v>
      </c>
    </row>
    <row r="97" spans="3:32" x14ac:dyDescent="0.25">
      <c r="C97" s="31" t="str">
        <f>'GPC alcances 2018'!Q12</f>
        <v>Uso del producto</v>
      </c>
      <c r="D97" s="32">
        <f t="shared" si="25"/>
        <v>1.727166073825418</v>
      </c>
      <c r="E97" s="32">
        <f t="shared" si="25"/>
        <v>1.7215031847687956</v>
      </c>
      <c r="F97" s="32">
        <f t="shared" si="25"/>
        <v>1.8096724149087149</v>
      </c>
      <c r="G97" s="32">
        <f t="shared" si="25"/>
        <v>1.8198686248411304</v>
      </c>
      <c r="H97" s="32">
        <f t="shared" si="25"/>
        <v>2.0939969620659231</v>
      </c>
      <c r="I97" s="32">
        <f t="shared" si="25"/>
        <v>2.3691710491499656</v>
      </c>
      <c r="J97" s="32">
        <f t="shared" si="25"/>
        <v>2.9617613115852497</v>
      </c>
      <c r="K97" s="32">
        <f t="shared" si="25"/>
        <v>4.1733411366170188</v>
      </c>
      <c r="L97" s="32">
        <f t="shared" si="25"/>
        <v>4.2729675984974547</v>
      </c>
      <c r="M97" s="32">
        <f t="shared" si="25"/>
        <v>6.3315381763358767</v>
      </c>
      <c r="N97" s="32">
        <f t="shared" si="26"/>
        <v>7.955558661364929</v>
      </c>
      <c r="O97" s="32">
        <f t="shared" si="26"/>
        <v>11.971546411936659</v>
      </c>
      <c r="P97" s="32">
        <f t="shared" si="26"/>
        <v>12.478770634617179</v>
      </c>
      <c r="Q97" s="32">
        <f t="shared" si="26"/>
        <v>16.938271755589746</v>
      </c>
      <c r="R97" s="32">
        <f t="shared" si="26"/>
        <v>20.374296431076239</v>
      </c>
      <c r="S97" s="32">
        <f t="shared" si="26"/>
        <v>24.588617951914138</v>
      </c>
      <c r="T97" s="32">
        <f t="shared" si="26"/>
        <v>30.626978082639397</v>
      </c>
      <c r="U97" s="32">
        <f t="shared" si="26"/>
        <v>34.607910977058452</v>
      </c>
      <c r="V97" s="32">
        <f t="shared" si="26"/>
        <v>47.782529296325258</v>
      </c>
      <c r="W97" s="32">
        <f t="shared" si="26"/>
        <v>46.10580449284285</v>
      </c>
      <c r="X97" s="32">
        <f t="shared" si="27"/>
        <v>52.152786855296135</v>
      </c>
      <c r="Y97" s="32">
        <f t="shared" si="27"/>
        <v>66.147569316761988</v>
      </c>
      <c r="Z97" s="32">
        <f t="shared" si="27"/>
        <v>77.812269422626258</v>
      </c>
      <c r="AA97" s="32">
        <f t="shared" si="27"/>
        <v>79.55185587809909</v>
      </c>
      <c r="AB97" s="32">
        <f t="shared" si="27"/>
        <v>89.36094223361529</v>
      </c>
      <c r="AC97" s="32">
        <f t="shared" si="27"/>
        <v>100.42786967282593</v>
      </c>
      <c r="AD97" s="32">
        <f t="shared" si="27"/>
        <v>106.62114187796553</v>
      </c>
      <c r="AE97" s="32">
        <f t="shared" si="27"/>
        <v>122.26822578609243</v>
      </c>
      <c r="AF97" s="32">
        <f t="shared" si="27"/>
        <v>138.70461625886173</v>
      </c>
    </row>
    <row r="98" spans="3:32" x14ac:dyDescent="0.25">
      <c r="C98" s="31" t="str">
        <f>'GPC alcances 2018'!Q13</f>
        <v>Edificios residenciales</v>
      </c>
      <c r="D98" s="32">
        <f t="shared" si="25"/>
        <v>24.480978485680062</v>
      </c>
      <c r="E98" s="32">
        <f t="shared" si="25"/>
        <v>25.04555162175004</v>
      </c>
      <c r="F98" s="32">
        <f t="shared" si="25"/>
        <v>27.466640044073444</v>
      </c>
      <c r="G98" s="32">
        <f t="shared" si="25"/>
        <v>29.891905298785172</v>
      </c>
      <c r="H98" s="32">
        <f t="shared" si="25"/>
        <v>29.742124315712946</v>
      </c>
      <c r="I98" s="32">
        <f t="shared" si="25"/>
        <v>30.423724553050217</v>
      </c>
      <c r="J98" s="32">
        <f t="shared" si="25"/>
        <v>29.524828534343666</v>
      </c>
      <c r="K98" s="32">
        <f t="shared" si="25"/>
        <v>29.231270723763512</v>
      </c>
      <c r="L98" s="32">
        <f t="shared" si="25"/>
        <v>27.337765903207064</v>
      </c>
      <c r="M98" s="32">
        <f t="shared" si="25"/>
        <v>29.227181241770758</v>
      </c>
      <c r="N98" s="32">
        <f t="shared" si="26"/>
        <v>30.294144386168401</v>
      </c>
      <c r="O98" s="32">
        <f t="shared" si="26"/>
        <v>30.957477050580362</v>
      </c>
      <c r="P98" s="32">
        <f t="shared" si="26"/>
        <v>29.782469852338128</v>
      </c>
      <c r="Q98" s="32">
        <f t="shared" si="26"/>
        <v>27.622791193510398</v>
      </c>
      <c r="R98" s="32">
        <f t="shared" si="26"/>
        <v>28.768120646776811</v>
      </c>
      <c r="S98" s="32">
        <f t="shared" si="26"/>
        <v>28.241615767674567</v>
      </c>
      <c r="T98" s="32">
        <f t="shared" si="26"/>
        <v>28.421509031211304</v>
      </c>
      <c r="U98" s="32">
        <f t="shared" si="26"/>
        <v>29.817198116639815</v>
      </c>
      <c r="V98" s="32">
        <f t="shared" si="26"/>
        <v>28.725168593818747</v>
      </c>
      <c r="W98" s="32">
        <f t="shared" si="26"/>
        <v>29.830933917395466</v>
      </c>
      <c r="X98" s="32">
        <f t="shared" si="27"/>
        <v>30.134031915366396</v>
      </c>
      <c r="Y98" s="32">
        <f t="shared" si="27"/>
        <v>30.295084219628709</v>
      </c>
      <c r="Z98" s="32">
        <f t="shared" si="27"/>
        <v>30.245776583682396</v>
      </c>
      <c r="AA98" s="32">
        <f t="shared" si="27"/>
        <v>31.065751377511923</v>
      </c>
      <c r="AB98" s="32">
        <f t="shared" si="27"/>
        <v>30.269940158922282</v>
      </c>
      <c r="AC98" s="32">
        <f t="shared" si="27"/>
        <v>35.404359318147883</v>
      </c>
      <c r="AD98" s="32">
        <f t="shared" si="27"/>
        <v>36.50504867538104</v>
      </c>
      <c r="AE98" s="32">
        <f t="shared" si="27"/>
        <v>35.071868812043618</v>
      </c>
      <c r="AF98" s="32">
        <f t="shared" si="27"/>
        <v>38.287288554781831</v>
      </c>
    </row>
  </sheetData>
  <conditionalFormatting sqref="D5:AF5">
    <cfRule type="cellIs" dxfId="43" priority="19" operator="lessThan">
      <formula>0</formula>
    </cfRule>
  </conditionalFormatting>
  <conditionalFormatting sqref="D16:AF16">
    <cfRule type="cellIs" dxfId="42" priority="18" operator="lessThan">
      <formula>0</formula>
    </cfRule>
  </conditionalFormatting>
  <conditionalFormatting sqref="D22:AF22">
    <cfRule type="cellIs" dxfId="41" priority="17" operator="lessThan">
      <formula>0</formula>
    </cfRule>
  </conditionalFormatting>
  <conditionalFormatting sqref="D27:AF27">
    <cfRule type="cellIs" dxfId="40" priority="16" operator="lessThan">
      <formula>0</formula>
    </cfRule>
  </conditionalFormatting>
  <conditionalFormatting sqref="D30:AF30">
    <cfRule type="cellIs" dxfId="39" priority="15" operator="lessThan">
      <formula>0</formula>
    </cfRule>
  </conditionalFormatting>
  <conditionalFormatting sqref="D40:AF40">
    <cfRule type="cellIs" dxfId="38" priority="13" operator="lessThan">
      <formula>0</formula>
    </cfRule>
  </conditionalFormatting>
  <conditionalFormatting sqref="D9:AF9">
    <cfRule type="cellIs" dxfId="37" priority="12" operator="lessThan">
      <formula>0</formula>
    </cfRule>
  </conditionalFormatting>
  <conditionalFormatting sqref="D35:AF35 D43:AF43 D39:AF39 D11:AF11 D18:AF18 D24:AF24 D29:AF29 D32:AF32 D5:AF7">
    <cfRule type="cellIs" dxfId="36" priority="11" operator="lessThan">
      <formula>0</formula>
    </cfRule>
  </conditionalFormatting>
  <conditionalFormatting sqref="C25:C28">
    <cfRule type="cellIs" dxfId="35" priority="10" operator="lessThan">
      <formula>0</formula>
    </cfRule>
  </conditionalFormatting>
  <conditionalFormatting sqref="D90:AF98">
    <cfRule type="cellIs" dxfId="34" priority="7" operator="lessThan">
      <formula>0</formula>
    </cfRule>
  </conditionalFormatting>
  <conditionalFormatting sqref="D90:AF98">
    <cfRule type="cellIs" dxfId="33" priority="6" operator="lessThan">
      <formula>0</formula>
    </cfRule>
  </conditionalFormatting>
  <conditionalFormatting sqref="D55:AF55">
    <cfRule type="cellIs" dxfId="32" priority="5" operator="lessThan">
      <formula>0</formula>
    </cfRule>
  </conditionalFormatting>
  <conditionalFormatting sqref="D55:AF55 D64:AF65 D57:AF61">
    <cfRule type="cellIs" dxfId="31" priority="4" operator="lessThan">
      <formula>0</formula>
    </cfRule>
  </conditionalFormatting>
  <conditionalFormatting sqref="D62:AF63">
    <cfRule type="cellIs" dxfId="30" priority="3" operator="lessThan">
      <formula>0</formula>
    </cfRule>
  </conditionalFormatting>
  <conditionalFormatting sqref="D56:AF56">
    <cfRule type="cellIs" dxfId="29" priority="2" operator="lessThan">
      <formula>0</formula>
    </cfRule>
  </conditionalFormatting>
  <conditionalFormatting sqref="D56:AF56">
    <cfRule type="cellIs" dxfId="28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C43" sqref="C43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Ñuble</v>
      </c>
      <c r="C1">
        <f>'GPC alcances 2018'!C1</f>
        <v>10</v>
      </c>
    </row>
    <row r="2" spans="1:14" x14ac:dyDescent="0.25">
      <c r="C2" s="105" t="s">
        <v>821</v>
      </c>
      <c r="D2" s="106">
        <f>+D5-'GPC alcances 2018'!D5+'GPC alcances 2018'!D13+'GPC alcances 2018'!D29+'GPC alcances 2018'!D32</f>
        <v>0</v>
      </c>
      <c r="E2" s="106">
        <f>+E5-'GPC alcances 2018'!E5+'GPC alcances 2018'!E13+'GPC alcances 2018'!E29+'GPC alcances 2018'!E32</f>
        <v>0</v>
      </c>
      <c r="F2" s="106">
        <f>+F5-'GPC alcances 2018'!F5+'GPC alcances 2018'!F13+'GPC alcances 2018'!F29+'GPC alcances 2018'!F32</f>
        <v>0</v>
      </c>
      <c r="G2" s="106">
        <f>+G5-'GPC alcances 2018'!G5+'GPC alcances 2018'!G13+'GPC alcances 2018'!G29+'GPC alcances 2018'!G32</f>
        <v>0</v>
      </c>
      <c r="H2" s="106">
        <f>+H5-'GPC alcances 2018'!H5+'GPC alcances 2018'!H13+'GPC alcances 2018'!H29+'GPC alcances 2018'!H32</f>
        <v>0</v>
      </c>
      <c r="I2" s="106">
        <f>+I5-'GPC alcances 2018'!I5+'GPC alcances 2018'!I13+'GPC alcances 2018'!I29+'GPC alcances 2018'!I32</f>
        <v>0</v>
      </c>
      <c r="J2" s="106">
        <f>+J5-'GPC alcances 2018'!J5+'GPC alcances 2018'!J13+'GPC alcances 2018'!J29+'GPC alcances 2018'!J32</f>
        <v>0</v>
      </c>
      <c r="K2" s="106">
        <f>+K5-'GPC alcances 2018'!K5+'GPC alcances 2018'!K13+'GPC alcances 2018'!K29+'GPC alcances 2018'!K32</f>
        <v>0</v>
      </c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1416.5432826442511</v>
      </c>
      <c r="E5" s="32">
        <f t="shared" ref="E5:G5" si="0">+E7+E18+E24+E29+E32</f>
        <v>0</v>
      </c>
      <c r="F5" s="32">
        <f t="shared" si="0"/>
        <v>9.4142559922978588</v>
      </c>
      <c r="G5" s="32">
        <f t="shared" si="0"/>
        <v>0.11101554783192383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1684.9823157056107</v>
      </c>
      <c r="M5" s="31" t="s">
        <v>834</v>
      </c>
      <c r="N5" s="110">
        <f>$K$7</f>
        <v>544.92337653583081</v>
      </c>
    </row>
    <row r="6" spans="1:14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188.82472160296132</v>
      </c>
      <c r="M6" s="31" t="s">
        <v>72</v>
      </c>
      <c r="N6" s="110">
        <f>$K$18</f>
        <v>922.16677948230881</v>
      </c>
    </row>
    <row r="7" spans="1:14" x14ac:dyDescent="0.25">
      <c r="A7" s="6">
        <v>1</v>
      </c>
      <c r="B7" s="6" t="s">
        <v>837</v>
      </c>
      <c r="C7" s="31" t="s">
        <v>834</v>
      </c>
      <c r="D7" s="32">
        <f t="shared" ref="D7:K7" si="4">SUM(D8:D11,D14:D17)</f>
        <v>514.13202587160231</v>
      </c>
      <c r="E7" s="32">
        <f t="shared" si="4"/>
        <v>0</v>
      </c>
      <c r="F7" s="32">
        <f t="shared" si="4"/>
        <v>0.77829329406467107</v>
      </c>
      <c r="G7" s="32">
        <f t="shared" si="4"/>
        <v>3.8033618498697144E-2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544.92337653583081</v>
      </c>
      <c r="M7" s="31" t="s">
        <v>722</v>
      </c>
      <c r="N7" s="86">
        <f>$K$24</f>
        <v>217.89215968747112</v>
      </c>
    </row>
    <row r="8" spans="1:14" x14ac:dyDescent="0.25">
      <c r="A8" s="6">
        <v>1</v>
      </c>
      <c r="B8" s="13" t="s">
        <v>839</v>
      </c>
      <c r="C8" s="13" t="s">
        <v>840</v>
      </c>
      <c r="D8" s="115">
        <f>'CO2'!AE55</f>
        <v>22.545063202959589</v>
      </c>
      <c r="E8" s="116"/>
      <c r="F8" s="114">
        <f>'CH4'!AE55</f>
        <v>0.54230622392278549</v>
      </c>
      <c r="G8" s="114">
        <f>N2O!AE55</f>
        <v>7.3307709857470061E-3</v>
      </c>
      <c r="H8" s="116"/>
      <c r="I8" s="116"/>
      <c r="J8" s="116"/>
      <c r="K8" s="114">
        <f>D8+E8+F8*PCG!$C$5+G8*PCG!$C$6+H8+I8+J8</f>
        <v>38.287288554781831</v>
      </c>
      <c r="M8" s="31" t="s">
        <v>845</v>
      </c>
      <c r="N8" s="110">
        <f>$K$35</f>
        <v>188.14009171232846</v>
      </c>
    </row>
    <row r="9" spans="1:14" x14ac:dyDescent="0.25">
      <c r="A9" s="6">
        <v>1</v>
      </c>
      <c r="B9" s="13" t="s">
        <v>841</v>
      </c>
      <c r="C9" s="13" t="s">
        <v>842</v>
      </c>
      <c r="D9" s="115">
        <f>'CO2'!AE54</f>
        <v>37.906165474249875</v>
      </c>
      <c r="E9" s="116"/>
      <c r="F9" s="114">
        <f>'CH4'!AE54</f>
        <v>6.9813611001938135E-3</v>
      </c>
      <c r="G9" s="114">
        <f>N2O!AE54</f>
        <v>2.571866236623852E-4</v>
      </c>
      <c r="H9" s="116"/>
      <c r="I9" s="116"/>
      <c r="J9" s="116"/>
      <c r="K9" s="114">
        <f>D9+E9+F9*PCG!$C$5+G9*PCG!$C$6+H9+I9+J9</f>
        <v>38.157341115606116</v>
      </c>
      <c r="M9" s="31" t="s">
        <v>848</v>
      </c>
      <c r="N9" s="110">
        <f>$K$43</f>
        <v>0.68462989063285029</v>
      </c>
    </row>
    <row r="10" spans="1:14" x14ac:dyDescent="0.25">
      <c r="A10" s="6">
        <v>1</v>
      </c>
      <c r="B10" s="13" t="s">
        <v>844</v>
      </c>
      <c r="C10" s="13" t="s">
        <v>44</v>
      </c>
      <c r="D10" s="115">
        <f>'CO2'!AE17</f>
        <v>406.45863144673592</v>
      </c>
      <c r="E10" s="116"/>
      <c r="F10" s="114">
        <f>'CH4'!AE17</f>
        <v>0.22162108313738407</v>
      </c>
      <c r="G10" s="114">
        <f>N2O!AE17</f>
        <v>3.0071756845475531E-2</v>
      </c>
      <c r="H10" s="116"/>
      <c r="I10" s="116"/>
      <c r="J10" s="116"/>
      <c r="K10" s="114">
        <f>D10+E10+F10*PCG!$C$5+G10*PCG!$C$6+H10+I10+J10</f>
        <v>420.96054206512224</v>
      </c>
      <c r="M10" s="118" t="s">
        <v>821</v>
      </c>
      <c r="N10" s="106">
        <f>SUM(N5:N9)-K5-K6</f>
        <v>0</v>
      </c>
    </row>
    <row r="11" spans="1:14" x14ac:dyDescent="0.25">
      <c r="A11" s="6">
        <v>1</v>
      </c>
      <c r="B11" s="13" t="s">
        <v>846</v>
      </c>
      <c r="C11" s="13" t="s">
        <v>847</v>
      </c>
      <c r="D11" s="117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850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</row>
    <row r="13" spans="1:14" x14ac:dyDescent="0.25">
      <c r="A13" s="6">
        <v>1</v>
      </c>
      <c r="B13" s="13" t="s">
        <v>852</v>
      </c>
      <c r="C13" s="13" t="s">
        <v>853</v>
      </c>
      <c r="D13" s="121"/>
      <c r="E13" s="122"/>
      <c r="F13" s="122"/>
      <c r="G13" s="122"/>
      <c r="H13" s="122"/>
      <c r="I13" s="122"/>
      <c r="J13" s="122"/>
      <c r="K13" s="122"/>
    </row>
    <row r="14" spans="1:14" x14ac:dyDescent="0.25">
      <c r="A14" s="6">
        <v>1</v>
      </c>
      <c r="B14" s="13" t="s">
        <v>854</v>
      </c>
      <c r="C14" s="13" t="s">
        <v>855</v>
      </c>
      <c r="D14" s="115">
        <f>'CO2'!AE56</f>
        <v>47.222165747656888</v>
      </c>
      <c r="E14" s="116"/>
      <c r="F14" s="114">
        <f>'CH4'!AE56</f>
        <v>7.3846259043078019E-3</v>
      </c>
      <c r="G14" s="114">
        <f>N2O!AE56</f>
        <v>3.7390404381221573E-4</v>
      </c>
      <c r="H14" s="116"/>
      <c r="I14" s="116"/>
      <c r="J14" s="116"/>
      <c r="K14" s="114">
        <f>D14+E14+F14*PCG!$C$5+G14*PCG!$C$6+H14+I14+J14</f>
        <v>47.518204800320618</v>
      </c>
    </row>
    <row r="15" spans="1:14" x14ac:dyDescent="0.25">
      <c r="A15" s="6">
        <v>1</v>
      </c>
      <c r="B15" s="13" t="s">
        <v>856</v>
      </c>
      <c r="C15" s="13" t="s">
        <v>857</v>
      </c>
      <c r="D15" s="115">
        <f>'CO2'!AE60</f>
        <v>0</v>
      </c>
      <c r="E15" s="116"/>
      <c r="F15" s="114">
        <f>'CH4'!AE60</f>
        <v>0</v>
      </c>
      <c r="G15" s="114">
        <f>N2O!AE60</f>
        <v>0</v>
      </c>
      <c r="H15" s="116"/>
      <c r="I15" s="116"/>
      <c r="J15" s="116"/>
      <c r="K15" s="114">
        <f>D15+E15+F15*PCG!$C$5+G15*PCG!$C$6+H15+I15+J15</f>
        <v>0</v>
      </c>
    </row>
    <row r="16" spans="1:14" x14ac:dyDescent="0.25">
      <c r="A16" s="6">
        <v>1</v>
      </c>
      <c r="B16" s="13" t="s">
        <v>859</v>
      </c>
      <c r="C16" s="13" t="s">
        <v>860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</row>
    <row r="17" spans="1:11" x14ac:dyDescent="0.25">
      <c r="A17" s="6">
        <v>1</v>
      </c>
      <c r="B17" s="13" t="s">
        <v>862</v>
      </c>
      <c r="C17" s="13" t="s">
        <v>863</v>
      </c>
      <c r="D17" s="114">
        <f>'CO2'!AE80</f>
        <v>0</v>
      </c>
      <c r="E17" s="116"/>
      <c r="F17" s="114">
        <f>'CH4'!AE80</f>
        <v>0</v>
      </c>
      <c r="G17" s="114">
        <f>N2O!AE80</f>
        <v>0</v>
      </c>
      <c r="H17" s="116"/>
      <c r="I17" s="116"/>
      <c r="J17" s="116"/>
      <c r="K17" s="114">
        <f>D17+E17+F17*PCG!$C$5+G17*PCG!$C$6+H17+I17+J17</f>
        <v>0</v>
      </c>
    </row>
    <row r="18" spans="1:11" x14ac:dyDescent="0.25">
      <c r="A18" s="6">
        <v>1</v>
      </c>
      <c r="B18" s="6" t="s">
        <v>864</v>
      </c>
      <c r="C18" s="31" t="s">
        <v>72</v>
      </c>
      <c r="D18" s="32">
        <f>+SUM(D19:D23)</f>
        <v>898.51579439183831</v>
      </c>
      <c r="E18" s="32">
        <f t="shared" ref="E18:K18" si="6">+SUM(E19:E23)</f>
        <v>0</v>
      </c>
      <c r="F18" s="32">
        <f t="shared" si="6"/>
        <v>0.18645606930727077</v>
      </c>
      <c r="G18" s="32">
        <f t="shared" si="6"/>
        <v>6.3723434086539618E-2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922.16677948230881</v>
      </c>
    </row>
    <row r="19" spans="1:11" x14ac:dyDescent="0.25">
      <c r="A19" s="6">
        <v>1</v>
      </c>
      <c r="B19" s="13" t="s">
        <v>866</v>
      </c>
      <c r="C19" s="13" t="s">
        <v>836</v>
      </c>
      <c r="D19" s="114">
        <f>'CO2'!AE35</f>
        <v>849.21426345086627</v>
      </c>
      <c r="E19" s="116"/>
      <c r="F19" s="114">
        <f>'CH4'!AE35</f>
        <v>0.12326317317919996</v>
      </c>
      <c r="G19" s="114">
        <f>N2O!AE35</f>
        <v>5.8432964514270574E-2</v>
      </c>
      <c r="H19" s="116"/>
      <c r="I19" s="116"/>
      <c r="J19" s="116"/>
      <c r="K19" s="114">
        <f>D19+E19+F19*PCG!$C$5+G19*PCG!$C$6+H19+I19+J19</f>
        <v>869.70886620559884</v>
      </c>
    </row>
    <row r="20" spans="1:11" x14ac:dyDescent="0.25">
      <c r="A20" s="6">
        <v>1</v>
      </c>
      <c r="B20" s="13" t="s">
        <v>868</v>
      </c>
      <c r="C20" s="13" t="s">
        <v>869</v>
      </c>
      <c r="D20" s="114">
        <f>'CO2'!AE46</f>
        <v>0</v>
      </c>
      <c r="E20" s="116"/>
      <c r="F20" s="114">
        <f>'CH4'!AE46</f>
        <v>0</v>
      </c>
      <c r="G20" s="114">
        <f>N2O!AE46</f>
        <v>0</v>
      </c>
      <c r="H20" s="116"/>
      <c r="I20" s="116"/>
      <c r="J20" s="116"/>
      <c r="K20" s="114">
        <f>D20+E20+F20*PCG!$C$5+G20*PCG!$C$6+H20+I20+J20</f>
        <v>0</v>
      </c>
    </row>
    <row r="21" spans="1:11" x14ac:dyDescent="0.25">
      <c r="A21" s="6">
        <v>1</v>
      </c>
      <c r="B21" s="13" t="s">
        <v>871</v>
      </c>
      <c r="C21" s="13" t="s">
        <v>872</v>
      </c>
      <c r="D21" s="114">
        <f>'CO2'!AE47</f>
        <v>0.63470101826413472</v>
      </c>
      <c r="E21" s="116"/>
      <c r="F21" s="114">
        <f>'CH4'!AE47</f>
        <v>5.879640614761801E-5</v>
      </c>
      <c r="G21" s="114">
        <f>N2O!AE47</f>
        <v>1.6798973185033713E-5</v>
      </c>
      <c r="H21" s="116"/>
      <c r="I21" s="116"/>
      <c r="J21" s="116"/>
      <c r="K21" s="114">
        <f>D21+E21+F21*PCG!$C$5+G21*PCG!$C$6+H21+I21+J21</f>
        <v>0.64117702242696528</v>
      </c>
    </row>
    <row r="22" spans="1:11" x14ac:dyDescent="0.25">
      <c r="A22" s="6">
        <v>1</v>
      </c>
      <c r="B22" s="13" t="s">
        <v>873</v>
      </c>
      <c r="C22" s="13" t="s">
        <v>874</v>
      </c>
      <c r="D22" s="114">
        <f>'CO2'!AE34</f>
        <v>0</v>
      </c>
      <c r="E22" s="116"/>
      <c r="F22" s="114">
        <f>'CH4'!AE34</f>
        <v>0</v>
      </c>
      <c r="G22" s="114">
        <f>N2O!AE34</f>
        <v>0</v>
      </c>
      <c r="H22" s="116"/>
      <c r="I22" s="116"/>
      <c r="J22" s="116"/>
      <c r="K22" s="114">
        <f>D22+E22+F22*PCG!$C$5+G22*PCG!$C$6+H22+I22+J22</f>
        <v>0</v>
      </c>
    </row>
    <row r="23" spans="1:11" x14ac:dyDescent="0.25">
      <c r="A23" s="6">
        <v>1</v>
      </c>
      <c r="B23" s="13" t="s">
        <v>876</v>
      </c>
      <c r="C23" s="13" t="s">
        <v>865</v>
      </c>
      <c r="D23" s="114">
        <f>'CO2'!AE52</f>
        <v>48.666829922707933</v>
      </c>
      <c r="E23" s="116"/>
      <c r="F23" s="114">
        <f>'CH4'!AE52</f>
        <v>6.3134099721923173E-2</v>
      </c>
      <c r="G23" s="114">
        <f>N2O!AE52</f>
        <v>5.2736705990840101E-3</v>
      </c>
      <c r="H23" s="116"/>
      <c r="I23" s="116"/>
      <c r="J23" s="116"/>
      <c r="K23" s="114">
        <f>D23+E23+F23*PCG!$C$5+G23*PCG!$C$6+H23+I23+J23</f>
        <v>51.81673625428305</v>
      </c>
    </row>
    <row r="24" spans="1:11" x14ac:dyDescent="0.25">
      <c r="A24" s="6">
        <v>1</v>
      </c>
      <c r="B24" s="6" t="s">
        <v>878</v>
      </c>
      <c r="C24" s="31" t="s">
        <v>722</v>
      </c>
      <c r="D24" s="32">
        <f>SUM(D25:D28)</f>
        <v>3.8954623808104736</v>
      </c>
      <c r="E24" s="32">
        <f t="shared" ref="E24:J24" si="7">SUM(E25:E28)</f>
        <v>0</v>
      </c>
      <c r="F24" s="32">
        <f t="shared" si="7"/>
        <v>8.4495066289259171</v>
      </c>
      <c r="G24" s="32">
        <f t="shared" si="7"/>
        <v>9.2584952466870703E-3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9">
        <f>SUM(K25:K28)</f>
        <v>217.89215968747112</v>
      </c>
    </row>
    <row r="25" spans="1:11" x14ac:dyDescent="0.25">
      <c r="A25" s="6">
        <v>1</v>
      </c>
      <c r="B25" s="13" t="s">
        <v>880</v>
      </c>
      <c r="C25" s="13" t="s">
        <v>724</v>
      </c>
      <c r="D25" s="116"/>
      <c r="E25" s="116"/>
      <c r="F25" s="114">
        <f>'CH4'!AE426</f>
        <v>7.2627975020819164</v>
      </c>
      <c r="G25" s="114">
        <f>N2O!AE426</f>
        <v>0</v>
      </c>
      <c r="H25" s="116"/>
      <c r="I25" s="116"/>
      <c r="J25" s="116"/>
      <c r="K25" s="114">
        <f>D25+E25+F25*PCG!$C$5+G25*PCG!$C$6+H25+I25+J25</f>
        <v>181.56993755204792</v>
      </c>
    </row>
    <row r="26" spans="1:11" x14ac:dyDescent="0.25">
      <c r="A26" s="6">
        <v>1</v>
      </c>
      <c r="B26" s="13" t="s">
        <v>881</v>
      </c>
      <c r="C26" s="13" t="s">
        <v>877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</row>
    <row r="27" spans="1:11" x14ac:dyDescent="0.25">
      <c r="A27" s="6">
        <v>1</v>
      </c>
      <c r="B27" s="13" t="s">
        <v>882</v>
      </c>
      <c r="C27" s="13" t="s">
        <v>870</v>
      </c>
      <c r="D27" s="114">
        <f>'CO2'!AE431</f>
        <v>3.8954623808104736</v>
      </c>
      <c r="E27" s="116"/>
      <c r="F27" s="114">
        <f>'CH4'!AE431</f>
        <v>0.11077949213333793</v>
      </c>
      <c r="G27" s="114">
        <f>N2O!AE431</f>
        <v>2.5564498184616441E-3</v>
      </c>
      <c r="H27" s="116"/>
      <c r="I27" s="116"/>
      <c r="J27" s="116"/>
      <c r="K27" s="114">
        <f>D27+E27+F27*PCG!$C$5+G27*PCG!$C$6+H27+I27+J27</f>
        <v>7.4267717300454921</v>
      </c>
    </row>
    <row r="28" spans="1:11" x14ac:dyDescent="0.25">
      <c r="A28" s="6">
        <v>1</v>
      </c>
      <c r="B28" s="13" t="s">
        <v>883</v>
      </c>
      <c r="C28" s="13" t="s">
        <v>861</v>
      </c>
      <c r="D28" s="116"/>
      <c r="E28" s="116"/>
      <c r="F28" s="114">
        <f>'CH4'!AE434</f>
        <v>1.0759296347106622</v>
      </c>
      <c r="G28" s="114">
        <f>N2O!AE434</f>
        <v>6.7020454282254267E-3</v>
      </c>
      <c r="H28" s="116"/>
      <c r="I28" s="116"/>
      <c r="J28" s="116"/>
      <c r="K28" s="114">
        <f>D28+E28+F28*PCG!$C$5+G28*PCG!$C$6+H28+I28+J28</f>
        <v>28.89545040537773</v>
      </c>
    </row>
    <row r="29" spans="1:11" x14ac:dyDescent="0.25">
      <c r="A29" s="6">
        <v>1</v>
      </c>
      <c r="B29" s="6" t="s">
        <v>884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886</v>
      </c>
      <c r="C30" s="13" t="s">
        <v>867</v>
      </c>
      <c r="D30" s="122"/>
      <c r="E30" s="122"/>
      <c r="F30" s="122"/>
      <c r="G30" s="122"/>
      <c r="H30" s="122"/>
      <c r="I30" s="122"/>
      <c r="J30" s="122"/>
      <c r="K30" s="122"/>
    </row>
    <row r="31" spans="1:11" x14ac:dyDescent="0.25">
      <c r="A31" s="6">
        <v>1</v>
      </c>
      <c r="B31" s="13" t="s">
        <v>888</v>
      </c>
      <c r="C31" s="13" t="s">
        <v>851</v>
      </c>
      <c r="D31" s="122"/>
      <c r="E31" s="122"/>
      <c r="F31" s="122"/>
      <c r="G31" s="122"/>
      <c r="H31" s="122"/>
      <c r="I31" s="122"/>
      <c r="J31" s="122"/>
      <c r="K31" s="122"/>
    </row>
    <row r="32" spans="1:11" x14ac:dyDescent="0.25">
      <c r="A32" s="6">
        <v>1</v>
      </c>
      <c r="B32" s="6" t="s">
        <v>889</v>
      </c>
      <c r="C32" s="31" t="s">
        <v>843</v>
      </c>
      <c r="D32" s="123"/>
      <c r="E32" s="123"/>
      <c r="F32" s="123"/>
      <c r="G32" s="123"/>
      <c r="H32" s="123"/>
      <c r="I32" s="123"/>
      <c r="J32" s="123"/>
      <c r="K32" s="123"/>
    </row>
    <row r="33" spans="1:11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</row>
    <row r="34" spans="1:11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</row>
    <row r="35" spans="1:11" x14ac:dyDescent="0.25">
      <c r="A35" s="6">
        <v>2</v>
      </c>
      <c r="B35" s="6" t="s">
        <v>837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188.14009171232846</v>
      </c>
    </row>
    <row r="36" spans="1:11" x14ac:dyDescent="0.25">
      <c r="A36" s="6">
        <v>2</v>
      </c>
      <c r="B36" s="13" t="s">
        <v>839</v>
      </c>
      <c r="C36" s="13" t="s">
        <v>849</v>
      </c>
      <c r="D36" s="116"/>
      <c r="E36" s="116"/>
      <c r="F36" s="116"/>
      <c r="G36" s="116"/>
      <c r="H36" s="116"/>
      <c r="I36" s="116"/>
      <c r="J36" s="116"/>
      <c r="K36" s="114">
        <v>2.9960408975400878</v>
      </c>
    </row>
    <row r="37" spans="1:11" x14ac:dyDescent="0.25">
      <c r="A37" s="6">
        <v>2</v>
      </c>
      <c r="B37" s="13" t="s">
        <v>841</v>
      </c>
      <c r="C37" s="13" t="s">
        <v>858</v>
      </c>
      <c r="D37" s="116"/>
      <c r="E37" s="116"/>
      <c r="F37" s="116"/>
      <c r="G37" s="116"/>
      <c r="H37" s="116"/>
      <c r="I37" s="116"/>
      <c r="J37" s="116"/>
      <c r="K37" s="114">
        <v>23.886872792548385</v>
      </c>
    </row>
    <row r="38" spans="1:11" x14ac:dyDescent="0.25">
      <c r="A38" s="6">
        <v>2</v>
      </c>
      <c r="B38" s="13" t="s">
        <v>844</v>
      </c>
      <c r="C38" s="13" t="s">
        <v>838</v>
      </c>
      <c r="D38" s="116"/>
      <c r="E38" s="116"/>
      <c r="F38" s="116"/>
      <c r="G38" s="116"/>
      <c r="H38" s="116"/>
      <c r="I38" s="116"/>
      <c r="J38" s="116"/>
      <c r="K38" s="114">
        <v>159.8385026185563</v>
      </c>
    </row>
    <row r="39" spans="1:11" x14ac:dyDescent="0.25">
      <c r="A39" s="6">
        <v>2</v>
      </c>
      <c r="B39" s="13" t="s">
        <v>846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1.4186754036836602</v>
      </c>
    </row>
    <row r="40" spans="1:11" x14ac:dyDescent="0.25">
      <c r="A40" s="6">
        <v>2</v>
      </c>
      <c r="B40" s="13" t="s">
        <v>850</v>
      </c>
      <c r="C40" s="13" t="s">
        <v>887</v>
      </c>
      <c r="D40" s="116"/>
      <c r="E40" s="116"/>
      <c r="F40" s="116"/>
      <c r="G40" s="116"/>
      <c r="H40" s="116"/>
      <c r="I40" s="116"/>
      <c r="J40" s="116"/>
      <c r="K40" s="114">
        <v>0</v>
      </c>
    </row>
    <row r="41" spans="1:11" x14ac:dyDescent="0.25">
      <c r="A41" s="6">
        <v>2</v>
      </c>
      <c r="B41" s="13" t="s">
        <v>852</v>
      </c>
      <c r="C41" s="13" t="s">
        <v>875</v>
      </c>
      <c r="D41" s="116"/>
      <c r="E41" s="116"/>
      <c r="F41" s="116"/>
      <c r="G41" s="116"/>
      <c r="H41" s="116"/>
      <c r="I41" s="116"/>
      <c r="J41" s="116"/>
      <c r="K41" s="114">
        <v>1.4186754036836602</v>
      </c>
    </row>
    <row r="42" spans="1:11" x14ac:dyDescent="0.25">
      <c r="A42" s="6">
        <v>2</v>
      </c>
      <c r="B42" s="13" t="s">
        <v>854</v>
      </c>
      <c r="C42" s="13" t="s">
        <v>893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11" x14ac:dyDescent="0.25">
      <c r="A43" s="6">
        <v>2</v>
      </c>
      <c r="B43" s="6" t="s">
        <v>864</v>
      </c>
      <c r="C43" s="31" t="s">
        <v>848</v>
      </c>
      <c r="D43" s="32"/>
      <c r="E43" s="32"/>
      <c r="F43" s="32"/>
      <c r="G43" s="32"/>
      <c r="H43" s="32"/>
      <c r="I43" s="32"/>
      <c r="J43" s="32"/>
      <c r="K43" s="32">
        <f>SUM(K44:K48)</f>
        <v>0.68462989063285029</v>
      </c>
    </row>
    <row r="44" spans="1:11" x14ac:dyDescent="0.25">
      <c r="A44" s="6">
        <v>2</v>
      </c>
      <c r="B44" s="13" t="s">
        <v>866</v>
      </c>
      <c r="C44" s="13" t="s">
        <v>885</v>
      </c>
      <c r="D44" s="116"/>
      <c r="E44" s="116"/>
      <c r="F44" s="116"/>
      <c r="G44" s="116"/>
      <c r="H44" s="116"/>
      <c r="I44" s="116"/>
      <c r="J44" s="116"/>
      <c r="K44" s="114">
        <v>4.1873387806290541E-3</v>
      </c>
    </row>
    <row r="45" spans="1:11" x14ac:dyDescent="0.25">
      <c r="A45" s="6">
        <v>2</v>
      </c>
      <c r="B45" s="13" t="s">
        <v>868</v>
      </c>
      <c r="C45" s="13" t="s">
        <v>879</v>
      </c>
      <c r="D45" s="116"/>
      <c r="E45" s="116"/>
      <c r="F45" s="116"/>
      <c r="G45" s="116"/>
      <c r="H45" s="116"/>
      <c r="I45" s="116"/>
      <c r="J45" s="116"/>
      <c r="K45" s="114">
        <v>0.68044255185222124</v>
      </c>
    </row>
    <row r="46" spans="1:11" x14ac:dyDescent="0.25">
      <c r="A46" s="6">
        <v>2</v>
      </c>
      <c r="B46" s="13" t="s">
        <v>871</v>
      </c>
      <c r="C46" s="13" t="s">
        <v>892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11" x14ac:dyDescent="0.25">
      <c r="A47" s="6">
        <v>2</v>
      </c>
      <c r="B47" s="13" t="s">
        <v>873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11" x14ac:dyDescent="0.25">
      <c r="A48" s="6">
        <v>2</v>
      </c>
      <c r="B48" s="13" t="s">
        <v>876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conditionalFormatting sqref="D35:K35 D43:K43 D39:K39 D11:K11 D18:K18 D24:K24 D29:K29 D32:K32 D5:K7">
    <cfRule type="cellIs" dxfId="27" priority="3" operator="lessThan">
      <formula>0</formula>
    </cfRule>
  </conditionalFormatting>
  <conditionalFormatting sqref="C25:C28">
    <cfRule type="cellIs" dxfId="26" priority="2" operator="lessThan">
      <formula>0</formula>
    </cfRule>
  </conditionalFormatting>
  <conditionalFormatting sqref="D2:K2">
    <cfRule type="cellIs" dxfId="25" priority="1" operator="notEqual">
      <formula>0</formula>
    </cfRule>
  </conditionalFormatting>
  <pageMargins left="0.7" right="0.7" top="0.75" bottom="0.75" header="0.3" footer="0.3"/>
  <pageSetup orientation="portrait" verticalDpi="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zoomScale="70" zoomScaleNormal="70" workbookViewId="0">
      <selection activeCell="C49" sqref="C49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Ñuble</v>
      </c>
      <c r="C1">
        <f>'GPC alcances 2018'!C1</f>
        <v>10</v>
      </c>
    </row>
    <row r="2" spans="1:32" x14ac:dyDescent="0.25">
      <c r="C2" s="105" t="s">
        <v>821</v>
      </c>
      <c r="D2" s="106">
        <f>+D5-'GPC alcances serie CO2eq'!D5+'GPC alcances serie CO2eq'!D13+'GPC alcances serie CO2eq'!D29+'GPC alcances serie CO2eq'!D32</f>
        <v>0</v>
      </c>
      <c r="E2" s="106">
        <f>+E5-'GPC alcances serie CO2eq'!E5+'GPC alcances serie CO2eq'!E13+'GPC alcances serie CO2eq'!E29+'GPC alcances serie CO2eq'!E32</f>
        <v>0</v>
      </c>
      <c r="F2" s="106">
        <f>+F5-'GPC alcances serie CO2eq'!F5+'GPC alcances serie CO2eq'!F13+'GPC alcances serie CO2eq'!F29+'GPC alcances serie CO2eq'!F32</f>
        <v>0</v>
      </c>
      <c r="G2" s="106">
        <f>+G5-'GPC alcances serie CO2eq'!G5+'GPC alcances serie CO2eq'!G13+'GPC alcances serie CO2eq'!G29+'GPC alcances serie CO2eq'!G32</f>
        <v>0</v>
      </c>
      <c r="H2" s="106">
        <f>+H5-'GPC alcances serie CO2eq'!H5+'GPC alcances serie CO2eq'!H13+'GPC alcances serie CO2eq'!H29+'GPC alcances serie CO2eq'!H32</f>
        <v>0</v>
      </c>
      <c r="I2" s="106">
        <f>+I5-'GPC alcances serie CO2eq'!I5+'GPC alcances serie CO2eq'!I13+'GPC alcances serie CO2eq'!I29+'GPC alcances serie CO2eq'!I32</f>
        <v>0</v>
      </c>
      <c r="J2" s="106">
        <f>+J5-'GPC alcances serie CO2eq'!J5+'GPC alcances serie CO2eq'!J13+'GPC alcances serie CO2eq'!J29+'GPC alcances serie CO2eq'!J32</f>
        <v>0</v>
      </c>
      <c r="K2" s="106">
        <f>+K5-'GPC alcances serie CO2eq'!K5+'GPC alcances serie CO2eq'!K13+'GPC alcances serie CO2eq'!K29+'GPC alcances serie CO2eq'!K32</f>
        <v>0</v>
      </c>
      <c r="L2" s="106">
        <f>+L5-'GPC alcances serie CO2eq'!L5+'GPC alcances serie CO2eq'!L13+'GPC alcances serie CO2eq'!L29+'GPC alcances serie CO2eq'!L32</f>
        <v>0</v>
      </c>
      <c r="M2" s="106">
        <f>+M5-'GPC alcances serie CO2eq'!M5+'GPC alcances serie CO2eq'!M13+'GPC alcances serie CO2eq'!M29+'GPC alcances serie CO2eq'!M32</f>
        <v>0</v>
      </c>
      <c r="N2" s="106">
        <f>+N5-'GPC alcances serie CO2eq'!N5+'GPC alcances serie CO2eq'!N13+'GPC alcances serie CO2eq'!N29+'GPC alcances serie CO2eq'!N32</f>
        <v>0</v>
      </c>
      <c r="O2" s="106">
        <f>+O5-'GPC alcances serie CO2eq'!O5+'GPC alcances serie CO2eq'!O13+'GPC alcances serie CO2eq'!O29+'GPC alcances serie CO2eq'!O32</f>
        <v>0</v>
      </c>
      <c r="P2" s="106">
        <f>+P5-'GPC alcances serie CO2eq'!P5+'GPC alcances serie CO2eq'!P13+'GPC alcances serie CO2eq'!P29+'GPC alcances serie CO2eq'!P32</f>
        <v>0</v>
      </c>
      <c r="Q2" s="106">
        <f>+Q5-'GPC alcances serie CO2eq'!Q5+'GPC alcances serie CO2eq'!Q13+'GPC alcances serie CO2eq'!Q29+'GPC alcances serie CO2eq'!Q32</f>
        <v>0</v>
      </c>
      <c r="R2" s="106">
        <f>+R5-'GPC alcances serie CO2eq'!R5+'GPC alcances serie CO2eq'!R13+'GPC alcances serie CO2eq'!R29+'GPC alcances serie CO2eq'!R32</f>
        <v>0</v>
      </c>
      <c r="S2" s="106">
        <f>+S5-'GPC alcances serie CO2eq'!S5+'GPC alcances serie CO2eq'!S13+'GPC alcances serie CO2eq'!S29+'GPC alcances serie CO2eq'!S32</f>
        <v>0</v>
      </c>
      <c r="T2" s="106">
        <f>+T5-'GPC alcances serie CO2eq'!T5+'GPC alcances serie CO2eq'!T13+'GPC alcances serie CO2eq'!T29+'GPC alcances serie CO2eq'!T32</f>
        <v>0</v>
      </c>
      <c r="U2" s="106">
        <f>+U5-'GPC alcances serie CO2eq'!U5+'GPC alcances serie CO2eq'!U13+'GPC alcances serie CO2eq'!U29+'GPC alcances serie CO2eq'!U32</f>
        <v>0</v>
      </c>
      <c r="V2" s="106">
        <f>+V5-'GPC alcances serie CO2eq'!V5+'GPC alcances serie CO2eq'!V13+'GPC alcances serie CO2eq'!V29+'GPC alcances serie CO2eq'!V32</f>
        <v>0</v>
      </c>
      <c r="W2" s="106">
        <f>+W5-'GPC alcances serie CO2eq'!W5+'GPC alcances serie CO2eq'!W13+'GPC alcances serie CO2eq'!W29+'GPC alcances serie CO2eq'!W32</f>
        <v>0</v>
      </c>
      <c r="X2" s="106">
        <f>+X5-'GPC alcances serie CO2eq'!X5+'GPC alcances serie CO2eq'!X13+'GPC alcances serie CO2eq'!X29+'GPC alcances serie CO2eq'!X32</f>
        <v>0</v>
      </c>
      <c r="Y2" s="106">
        <f>+Y5-'GPC alcances serie CO2eq'!Y5+'GPC alcances serie CO2eq'!Y13+'GPC alcances serie CO2eq'!Y29+'GPC alcances serie CO2eq'!Y32</f>
        <v>0</v>
      </c>
      <c r="Z2" s="106">
        <f>+Z5-'GPC alcances serie CO2eq'!Z5+'GPC alcances serie CO2eq'!Z13+'GPC alcances serie CO2eq'!Z29+'GPC alcances serie CO2eq'!Z32</f>
        <v>0</v>
      </c>
      <c r="AA2" s="106">
        <f>+AA5-'GPC alcances serie CO2eq'!AA5+'GPC alcances serie CO2eq'!AA13+'GPC alcances serie CO2eq'!AA29+'GPC alcances serie CO2eq'!AA32</f>
        <v>0</v>
      </c>
      <c r="AB2" s="106">
        <f>+AB5-'GPC alcances serie CO2eq'!AB5+'GPC alcances serie CO2eq'!AB13+'GPC alcances serie CO2eq'!AB29+'GPC alcances serie CO2eq'!AB32</f>
        <v>0</v>
      </c>
      <c r="AC2" s="106">
        <f>+AC5-'GPC alcances serie CO2eq'!AC5+'GPC alcances serie CO2eq'!AC13+'GPC alcances serie CO2eq'!AC29+'GPC alcances serie CO2eq'!AC32</f>
        <v>0</v>
      </c>
      <c r="AD2" s="106">
        <f>+AD5-'GPC alcances serie CO2eq'!AD5+'GPC alcances serie CO2eq'!AD13+'GPC alcances serie CO2eq'!AD29+'GPC alcances serie CO2eq'!AD32</f>
        <v>0</v>
      </c>
      <c r="AE2" s="106">
        <f>+AE5-'GPC alcances serie CO2eq'!AE5+'GPC alcances serie CO2eq'!AE13+'GPC alcances serie CO2eq'!AE29+'GPC alcances serie CO2eq'!AE32</f>
        <v>0</v>
      </c>
      <c r="AF2" s="106">
        <f>+AF5-'GPC alcances serie CO2eq'!AF5+'GPC alcances serie CO2eq'!AF13+'GPC alcances serie CO2eq'!AF29+'GPC alcances serie CO2eq'!AF32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514.41335121197358</v>
      </c>
      <c r="E5" s="32">
        <f t="shared" si="0"/>
        <v>542.48811950881532</v>
      </c>
      <c r="F5" s="32">
        <f t="shared" si="0"/>
        <v>605.93711190671513</v>
      </c>
      <c r="G5" s="32">
        <f t="shared" si="0"/>
        <v>627.45486100235439</v>
      </c>
      <c r="H5" s="32">
        <f t="shared" si="0"/>
        <v>665.32559161953452</v>
      </c>
      <c r="I5" s="32">
        <f t="shared" si="0"/>
        <v>728.71852142699208</v>
      </c>
      <c r="J5" s="32">
        <f t="shared" si="0"/>
        <v>835.6878712657807</v>
      </c>
      <c r="K5" s="32">
        <f t="shared" si="0"/>
        <v>913.67238637644311</v>
      </c>
      <c r="L5" s="32">
        <f t="shared" si="0"/>
        <v>880.43516364342793</v>
      </c>
      <c r="M5" s="32">
        <f t="shared" si="0"/>
        <v>890.74135137798032</v>
      </c>
      <c r="N5" s="32">
        <f t="shared" si="0"/>
        <v>877.69934844774764</v>
      </c>
      <c r="O5" s="32">
        <f t="shared" si="0"/>
        <v>856.79514031446001</v>
      </c>
      <c r="P5" s="32">
        <f t="shared" si="0"/>
        <v>901.96003705762564</v>
      </c>
      <c r="Q5" s="32">
        <f t="shared" si="0"/>
        <v>918.4303468654424</v>
      </c>
      <c r="R5" s="32">
        <f t="shared" si="0"/>
        <v>980.17371638321833</v>
      </c>
      <c r="S5" s="32">
        <f t="shared" si="0"/>
        <v>1041.9615114624103</v>
      </c>
      <c r="T5" s="32">
        <f t="shared" si="0"/>
        <v>1203.7873868658319</v>
      </c>
      <c r="U5" s="32">
        <f t="shared" si="0"/>
        <v>1295.3768677369501</v>
      </c>
      <c r="V5" s="32">
        <f t="shared" si="0"/>
        <v>1266.8923277191989</v>
      </c>
      <c r="W5" s="32">
        <f t="shared" si="0"/>
        <v>1226.1979668383822</v>
      </c>
      <c r="X5" s="32">
        <f t="shared" si="0"/>
        <v>1252.3174422186996</v>
      </c>
      <c r="Y5" s="32">
        <f t="shared" si="0"/>
        <v>1443.7923183181501</v>
      </c>
      <c r="Z5" s="32">
        <f t="shared" si="0"/>
        <v>1493.1998169930782</v>
      </c>
      <c r="AA5" s="32">
        <f t="shared" si="0"/>
        <v>1440.3267172391752</v>
      </c>
      <c r="AB5" s="32">
        <f t="shared" si="0"/>
        <v>1469.1297464171205</v>
      </c>
      <c r="AC5" s="32">
        <f t="shared" si="0"/>
        <v>1512.965023359259</v>
      </c>
      <c r="AD5" s="32">
        <f t="shared" si="0"/>
        <v>1588.6267183768925</v>
      </c>
      <c r="AE5" s="32">
        <f>+AE7+AE18+AE24+AE29+AE32</f>
        <v>1668.6402493527764</v>
      </c>
      <c r="AF5" s="32">
        <f>+AF7+AF18+AF24+AF29+AF32</f>
        <v>1684.9823157056107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91.863221322964009</v>
      </c>
      <c r="E6" s="32">
        <f t="shared" si="1"/>
        <v>66.204326678521753</v>
      </c>
      <c r="F6" s="32">
        <f t="shared" si="1"/>
        <v>48.487403532669518</v>
      </c>
      <c r="G6" s="32">
        <f t="shared" si="1"/>
        <v>50.071873655486215</v>
      </c>
      <c r="H6" s="32">
        <f t="shared" si="1"/>
        <v>76.779506730827464</v>
      </c>
      <c r="I6" s="32">
        <f t="shared" si="1"/>
        <v>98.356272890985039</v>
      </c>
      <c r="J6" s="32">
        <f t="shared" si="1"/>
        <v>151.4222154555639</v>
      </c>
      <c r="K6" s="32">
        <f t="shared" si="1"/>
        <v>224.66107254316751</v>
      </c>
      <c r="L6" s="32">
        <f t="shared" si="1"/>
        <v>246.42229036242651</v>
      </c>
      <c r="M6" s="32">
        <f t="shared" si="1"/>
        <v>335.20385310112852</v>
      </c>
      <c r="N6" s="32">
        <f t="shared" si="1"/>
        <v>237.07324973700713</v>
      </c>
      <c r="O6" s="32">
        <f t="shared" si="1"/>
        <v>192.78620690058588</v>
      </c>
      <c r="P6" s="32">
        <f t="shared" si="1"/>
        <v>189.62350513252574</v>
      </c>
      <c r="Q6" s="32">
        <f t="shared" si="1"/>
        <v>248.14489054705146</v>
      </c>
      <c r="R6" s="32">
        <f t="shared" si="1"/>
        <v>266.06244494220454</v>
      </c>
      <c r="S6" s="32">
        <f t="shared" si="1"/>
        <v>213.41366467456683</v>
      </c>
      <c r="T6" s="32">
        <f t="shared" si="1"/>
        <v>235.4149059398774</v>
      </c>
      <c r="U6" s="32">
        <f t="shared" si="1"/>
        <v>367.05383917807018</v>
      </c>
      <c r="V6" s="32">
        <f t="shared" si="1"/>
        <v>319.52397821718023</v>
      </c>
      <c r="W6" s="32">
        <f t="shared" si="1"/>
        <v>257.25091266647996</v>
      </c>
      <c r="X6" s="32">
        <f t="shared" si="1"/>
        <v>317.98040077745389</v>
      </c>
      <c r="Y6" s="32">
        <f t="shared" si="1"/>
        <v>295.47518937447791</v>
      </c>
      <c r="Z6" s="32">
        <f t="shared" si="1"/>
        <v>273.42370119589077</v>
      </c>
      <c r="AA6" s="32">
        <f t="shared" si="1"/>
        <v>242.55904438486473</v>
      </c>
      <c r="AB6" s="32">
        <f t="shared" si="1"/>
        <v>174.81728388436716</v>
      </c>
      <c r="AC6" s="32">
        <f t="shared" si="1"/>
        <v>173.0762334050093</v>
      </c>
      <c r="AD6" s="32">
        <f t="shared" si="1"/>
        <v>173.45062659487002</v>
      </c>
      <c r="AE6" s="32">
        <f>AE35+AE43</f>
        <v>155.67452065616962</v>
      </c>
      <c r="AF6" s="32">
        <f>AF35+AF43</f>
        <v>188.82472160296132</v>
      </c>
    </row>
    <row r="7" spans="1:32" x14ac:dyDescent="0.25">
      <c r="A7" s="6">
        <v>1</v>
      </c>
      <c r="B7" s="6" t="s">
        <v>837</v>
      </c>
      <c r="C7" s="31" t="s">
        <v>834</v>
      </c>
      <c r="D7" s="32">
        <f t="shared" ref="D7:AF7" si="2">SUM(D8:D11,D14:D17)</f>
        <v>209.33609464179807</v>
      </c>
      <c r="E7" s="32">
        <f t="shared" si="2"/>
        <v>226.01531453195855</v>
      </c>
      <c r="F7" s="32">
        <f t="shared" si="2"/>
        <v>265.3980703085781</v>
      </c>
      <c r="G7" s="32">
        <f t="shared" si="2"/>
        <v>253.78518769236581</v>
      </c>
      <c r="H7" s="32">
        <f t="shared" si="2"/>
        <v>249.71752563654289</v>
      </c>
      <c r="I7" s="32">
        <f t="shared" si="2"/>
        <v>276.48804780397978</v>
      </c>
      <c r="J7" s="32">
        <f t="shared" si="2"/>
        <v>348.10340539384151</v>
      </c>
      <c r="K7" s="32">
        <f t="shared" si="2"/>
        <v>404.2453521256125</v>
      </c>
      <c r="L7" s="32">
        <f t="shared" si="2"/>
        <v>346.78798541427398</v>
      </c>
      <c r="M7" s="32">
        <f t="shared" si="2"/>
        <v>333.78863535755528</v>
      </c>
      <c r="N7" s="32">
        <f t="shared" si="2"/>
        <v>300.88761572431531</v>
      </c>
      <c r="O7" s="32">
        <f t="shared" si="2"/>
        <v>304.50914921318474</v>
      </c>
      <c r="P7" s="32">
        <f t="shared" si="2"/>
        <v>326.46250642789533</v>
      </c>
      <c r="Q7" s="32">
        <f t="shared" si="2"/>
        <v>321.63438065678088</v>
      </c>
      <c r="R7" s="32">
        <f t="shared" si="2"/>
        <v>367.27057021611006</v>
      </c>
      <c r="S7" s="32">
        <f t="shared" si="2"/>
        <v>357.28698792518526</v>
      </c>
      <c r="T7" s="32">
        <f t="shared" si="2"/>
        <v>481.78983222678852</v>
      </c>
      <c r="U7" s="32">
        <f t="shared" si="2"/>
        <v>525.73661571125729</v>
      </c>
      <c r="V7" s="32">
        <f t="shared" si="2"/>
        <v>481.83646531419424</v>
      </c>
      <c r="W7" s="32">
        <f t="shared" si="2"/>
        <v>433.68737803446368</v>
      </c>
      <c r="X7" s="32">
        <f t="shared" si="2"/>
        <v>414.98012908295044</v>
      </c>
      <c r="Y7" s="32">
        <f t="shared" si="2"/>
        <v>543.05822652541713</v>
      </c>
      <c r="Z7" s="32">
        <f t="shared" si="2"/>
        <v>587.78281691457141</v>
      </c>
      <c r="AA7" s="32">
        <f t="shared" si="2"/>
        <v>469.77299317905857</v>
      </c>
      <c r="AB7" s="32">
        <f t="shared" si="2"/>
        <v>545.64086099349026</v>
      </c>
      <c r="AC7" s="32">
        <f t="shared" si="2"/>
        <v>509.23639924931126</v>
      </c>
      <c r="AD7" s="32">
        <f t="shared" si="2"/>
        <v>526.60316763594255</v>
      </c>
      <c r="AE7" s="32">
        <f t="shared" si="2"/>
        <v>574.68389515222464</v>
      </c>
      <c r="AF7" s="32">
        <f t="shared" si="2"/>
        <v>544.9233765358307</v>
      </c>
    </row>
    <row r="8" spans="1:32" x14ac:dyDescent="0.25">
      <c r="A8" s="6">
        <v>1</v>
      </c>
      <c r="B8" s="13" t="s">
        <v>839</v>
      </c>
      <c r="C8" s="13" t="s">
        <v>840</v>
      </c>
      <c r="D8" s="115">
        <f>CO2eq!C55</f>
        <v>24.480978485680062</v>
      </c>
      <c r="E8" s="115">
        <f>CO2eq!D55</f>
        <v>25.04555162175004</v>
      </c>
      <c r="F8" s="115">
        <f>CO2eq!E55</f>
        <v>27.466640044073444</v>
      </c>
      <c r="G8" s="115">
        <f>CO2eq!F55</f>
        <v>29.891905298785172</v>
      </c>
      <c r="H8" s="115">
        <f>CO2eq!G55</f>
        <v>29.742124315712946</v>
      </c>
      <c r="I8" s="115">
        <f>CO2eq!H55</f>
        <v>30.423724553050217</v>
      </c>
      <c r="J8" s="115">
        <f>CO2eq!I55</f>
        <v>29.524828534343666</v>
      </c>
      <c r="K8" s="115">
        <f>CO2eq!J55</f>
        <v>29.231270723763512</v>
      </c>
      <c r="L8" s="115">
        <f>CO2eq!K55</f>
        <v>27.337765903207064</v>
      </c>
      <c r="M8" s="115">
        <f>CO2eq!L55</f>
        <v>29.227181241770758</v>
      </c>
      <c r="N8" s="115">
        <f>CO2eq!M55</f>
        <v>30.294144386168401</v>
      </c>
      <c r="O8" s="115">
        <f>CO2eq!N55</f>
        <v>30.957477050580362</v>
      </c>
      <c r="P8" s="115">
        <f>CO2eq!O55</f>
        <v>29.782469852338128</v>
      </c>
      <c r="Q8" s="115">
        <f>CO2eq!P55</f>
        <v>27.622791193510398</v>
      </c>
      <c r="R8" s="115">
        <f>CO2eq!Q55</f>
        <v>28.768120646776811</v>
      </c>
      <c r="S8" s="115">
        <f>CO2eq!R55</f>
        <v>28.241615767674567</v>
      </c>
      <c r="T8" s="115">
        <f>CO2eq!S55</f>
        <v>28.421509031211304</v>
      </c>
      <c r="U8" s="115">
        <f>CO2eq!T55</f>
        <v>29.817198116639815</v>
      </c>
      <c r="V8" s="115">
        <f>CO2eq!U55</f>
        <v>28.725168593818747</v>
      </c>
      <c r="W8" s="115">
        <f>CO2eq!V55</f>
        <v>29.830933917395466</v>
      </c>
      <c r="X8" s="115">
        <f>CO2eq!W55</f>
        <v>30.134031915366396</v>
      </c>
      <c r="Y8" s="115">
        <f>CO2eq!X55</f>
        <v>30.295084219628709</v>
      </c>
      <c r="Z8" s="115">
        <f>CO2eq!Y55</f>
        <v>30.245776583682396</v>
      </c>
      <c r="AA8" s="115">
        <f>CO2eq!Z55</f>
        <v>31.065751377511923</v>
      </c>
      <c r="AB8" s="115">
        <f>CO2eq!AA55</f>
        <v>30.269940158922282</v>
      </c>
      <c r="AC8" s="115">
        <f>CO2eq!AB55</f>
        <v>35.404359318147883</v>
      </c>
      <c r="AD8" s="115">
        <f>CO2eq!AC55</f>
        <v>36.50504867538104</v>
      </c>
      <c r="AE8" s="115">
        <f>CO2eq!AD55</f>
        <v>35.071868812043618</v>
      </c>
      <c r="AF8" s="115">
        <f>CO2eq!AE55</f>
        <v>38.287288554781831</v>
      </c>
    </row>
    <row r="9" spans="1:32" x14ac:dyDescent="0.25">
      <c r="A9" s="6">
        <v>1</v>
      </c>
      <c r="B9" s="13" t="s">
        <v>841</v>
      </c>
      <c r="C9" s="13" t="s">
        <v>842</v>
      </c>
      <c r="D9" s="115">
        <f>CO2eq!C54</f>
        <v>6.8957814270284494</v>
      </c>
      <c r="E9" s="115">
        <f>CO2eq!D54</f>
        <v>7.0278530858222883</v>
      </c>
      <c r="F9" s="115">
        <f>CO2eq!E54</f>
        <v>7.5271566615591166</v>
      </c>
      <c r="G9" s="115">
        <f>CO2eq!F54</f>
        <v>4.4412411286558688</v>
      </c>
      <c r="H9" s="115">
        <f>CO2eq!G54</f>
        <v>8.0397475048799976</v>
      </c>
      <c r="I9" s="115">
        <f>CO2eq!H54</f>
        <v>7.9204046974323612</v>
      </c>
      <c r="J9" s="115">
        <f>CO2eq!I54</f>
        <v>10.217588460298659</v>
      </c>
      <c r="K9" s="115">
        <f>CO2eq!J54</f>
        <v>15.217389772111597</v>
      </c>
      <c r="L9" s="115">
        <f>CO2eq!K54</f>
        <v>8.6677782096834157</v>
      </c>
      <c r="M9" s="115">
        <f>CO2eq!L54</f>
        <v>9.5338576591918915</v>
      </c>
      <c r="N9" s="115">
        <f>CO2eq!M54</f>
        <v>10.139183198395003</v>
      </c>
      <c r="O9" s="115">
        <f>CO2eq!N54</f>
        <v>8.8488525030770724</v>
      </c>
      <c r="P9" s="115">
        <f>CO2eq!O54</f>
        <v>10.413482186400246</v>
      </c>
      <c r="Q9" s="115">
        <f>CO2eq!P54</f>
        <v>12.263871123412422</v>
      </c>
      <c r="R9" s="115">
        <f>CO2eq!Q54</f>
        <v>14.325112781633731</v>
      </c>
      <c r="S9" s="115">
        <f>CO2eq!R54</f>
        <v>12.280267903500604</v>
      </c>
      <c r="T9" s="115">
        <f>CO2eq!S54</f>
        <v>12.503767117043457</v>
      </c>
      <c r="U9" s="115">
        <f>CO2eq!T54</f>
        <v>14.436347498276076</v>
      </c>
      <c r="V9" s="115">
        <f>CO2eq!U54</f>
        <v>21.629445944596014</v>
      </c>
      <c r="W9" s="115">
        <f>CO2eq!V54</f>
        <v>21.454812710328877</v>
      </c>
      <c r="X9" s="115">
        <f>CO2eq!W54</f>
        <v>28.184840916026634</v>
      </c>
      <c r="Y9" s="115">
        <f>CO2eq!X54</f>
        <v>28.032559331387112</v>
      </c>
      <c r="Z9" s="115">
        <f>CO2eq!Y54</f>
        <v>27.441458389182614</v>
      </c>
      <c r="AA9" s="115">
        <f>CO2eq!Z54</f>
        <v>20.603424503332587</v>
      </c>
      <c r="AB9" s="115">
        <f>CO2eq!AA54</f>
        <v>22.490769609321394</v>
      </c>
      <c r="AC9" s="115">
        <f>CO2eq!AB54</f>
        <v>22.395170461152325</v>
      </c>
      <c r="AD9" s="115">
        <f>CO2eq!AC54</f>
        <v>32.467345350430321</v>
      </c>
      <c r="AE9" s="115">
        <f>CO2eq!AD54</f>
        <v>37.490844446013291</v>
      </c>
      <c r="AF9" s="115">
        <f>CO2eq!AE54</f>
        <v>38.157341115606116</v>
      </c>
    </row>
    <row r="10" spans="1:32" x14ac:dyDescent="0.25">
      <c r="A10" s="6">
        <v>1</v>
      </c>
      <c r="B10" s="13" t="s">
        <v>844</v>
      </c>
      <c r="C10" s="13" t="s">
        <v>44</v>
      </c>
      <c r="D10" s="115">
        <f>CO2eq!C17</f>
        <v>142.3839520668765</v>
      </c>
      <c r="E10" s="115">
        <f>CO2eq!D17</f>
        <v>137.50412724597595</v>
      </c>
      <c r="F10" s="115">
        <f>CO2eq!E17</f>
        <v>173.73239641583481</v>
      </c>
      <c r="G10" s="115">
        <f>CO2eq!F17</f>
        <v>173.36375729038446</v>
      </c>
      <c r="H10" s="115">
        <f>CO2eq!G17</f>
        <v>166.58014790677078</v>
      </c>
      <c r="I10" s="115">
        <f>CO2eq!H17</f>
        <v>210.54238877040365</v>
      </c>
      <c r="J10" s="115">
        <f>CO2eq!I17</f>
        <v>228.21383896992944</v>
      </c>
      <c r="K10" s="115">
        <f>CO2eq!J17</f>
        <v>281.93407602103525</v>
      </c>
      <c r="L10" s="115">
        <f>CO2eq!K17</f>
        <v>268.95786849874185</v>
      </c>
      <c r="M10" s="115">
        <f>CO2eq!L17</f>
        <v>247.76842332697427</v>
      </c>
      <c r="N10" s="115">
        <f>CO2eq!M17</f>
        <v>219.92010445023311</v>
      </c>
      <c r="O10" s="115">
        <f>CO2eq!N17</f>
        <v>237.87757683883962</v>
      </c>
      <c r="P10" s="115">
        <f>CO2eq!O17</f>
        <v>251.25978489512994</v>
      </c>
      <c r="Q10" s="115">
        <f>CO2eq!P17</f>
        <v>242.28254405323901</v>
      </c>
      <c r="R10" s="115">
        <f>CO2eq!Q17</f>
        <v>269.23244231801169</v>
      </c>
      <c r="S10" s="115">
        <f>CO2eq!R17</f>
        <v>277.67711880202194</v>
      </c>
      <c r="T10" s="115">
        <f>CO2eq!S17</f>
        <v>411.43566492127229</v>
      </c>
      <c r="U10" s="115">
        <f>CO2eq!T17</f>
        <v>456.58402838378402</v>
      </c>
      <c r="V10" s="115">
        <f>CO2eq!U17</f>
        <v>380.9647901864206</v>
      </c>
      <c r="W10" s="115">
        <f>CO2eq!V17</f>
        <v>322.27571720326915</v>
      </c>
      <c r="X10" s="115">
        <f>CO2eq!W17</f>
        <v>283.19099026956411</v>
      </c>
      <c r="Y10" s="115">
        <f>CO2eq!X17</f>
        <v>374.58633258697017</v>
      </c>
      <c r="Z10" s="115">
        <f>CO2eq!Y17</f>
        <v>451.16704905508726</v>
      </c>
      <c r="AA10" s="115">
        <f>CO2eq!Z17</f>
        <v>376.8891875978577</v>
      </c>
      <c r="AB10" s="115">
        <f>CO2eq!AA17</f>
        <v>442.5169403984944</v>
      </c>
      <c r="AC10" s="115">
        <f>CO2eq!AB17</f>
        <v>420.89379687965891</v>
      </c>
      <c r="AD10" s="115">
        <f>CO2eq!AC17</f>
        <v>413.37872008953008</v>
      </c>
      <c r="AE10" s="115">
        <f>CO2eq!AD17</f>
        <v>440.36294410306925</v>
      </c>
      <c r="AF10" s="115">
        <f>CO2eq!AE17</f>
        <v>420.96054206512218</v>
      </c>
    </row>
    <row r="11" spans="1:32" x14ac:dyDescent="0.25">
      <c r="A11" s="6">
        <v>1</v>
      </c>
      <c r="B11" s="13" t="s">
        <v>846</v>
      </c>
      <c r="C11" s="13" t="s">
        <v>847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0</v>
      </c>
      <c r="T11" s="117">
        <f t="shared" si="3"/>
        <v>0</v>
      </c>
      <c r="U11" s="117">
        <f t="shared" si="3"/>
        <v>0</v>
      </c>
      <c r="V11" s="117">
        <f t="shared" si="3"/>
        <v>0</v>
      </c>
      <c r="W11" s="117">
        <f t="shared" si="3"/>
        <v>0</v>
      </c>
      <c r="X11" s="117">
        <f t="shared" si="3"/>
        <v>0</v>
      </c>
      <c r="Y11" s="117">
        <f t="shared" si="3"/>
        <v>0</v>
      </c>
      <c r="Z11" s="117">
        <f t="shared" si="3"/>
        <v>0</v>
      </c>
      <c r="AA11" s="117">
        <f t="shared" si="3"/>
        <v>0</v>
      </c>
      <c r="AB11" s="117">
        <f t="shared" si="3"/>
        <v>0</v>
      </c>
      <c r="AC11" s="117">
        <f t="shared" si="3"/>
        <v>0</v>
      </c>
      <c r="AD11" s="117">
        <f t="shared" si="3"/>
        <v>0</v>
      </c>
      <c r="AE11" s="117">
        <f>+AE12+AE13</f>
        <v>0</v>
      </c>
      <c r="AF11" s="117">
        <f>+AF12+AF13</f>
        <v>0</v>
      </c>
    </row>
    <row r="12" spans="1:32" x14ac:dyDescent="0.25">
      <c r="A12" s="6">
        <v>1</v>
      </c>
      <c r="B12" s="13" t="s">
        <v>850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35.575382662213066</v>
      </c>
      <c r="E14" s="115">
        <f>CO2eq!D56</f>
        <v>56.43778257841025</v>
      </c>
      <c r="F14" s="115">
        <f>CO2eq!E56</f>
        <v>56.671877187110745</v>
      </c>
      <c r="G14" s="115">
        <f>CO2eq!F56</f>
        <v>46.088283974540303</v>
      </c>
      <c r="H14" s="115">
        <f>CO2eq!G56</f>
        <v>45.355505909179179</v>
      </c>
      <c r="I14" s="115">
        <f>CO2eq!H56</f>
        <v>27.601529783093564</v>
      </c>
      <c r="J14" s="115">
        <f>CO2eq!I56</f>
        <v>80.147149429269732</v>
      </c>
      <c r="K14" s="115">
        <f>CO2eq!J56</f>
        <v>77.8626156087021</v>
      </c>
      <c r="L14" s="115">
        <f>CO2eq!K56</f>
        <v>41.824572802641676</v>
      </c>
      <c r="M14" s="115">
        <f>CO2eq!L56</f>
        <v>47.259173129618389</v>
      </c>
      <c r="N14" s="115">
        <f>CO2eq!M56</f>
        <v>40.534183689518798</v>
      </c>
      <c r="O14" s="115">
        <f>CO2eq!N56</f>
        <v>26.825242820687649</v>
      </c>
      <c r="P14" s="115">
        <f>CO2eq!O56</f>
        <v>35.006769494027012</v>
      </c>
      <c r="Q14" s="115">
        <f>CO2eq!P56</f>
        <v>39.465174286619082</v>
      </c>
      <c r="R14" s="115">
        <f>CO2eq!Q56</f>
        <v>54.944894469687796</v>
      </c>
      <c r="S14" s="115">
        <f>CO2eq!R56</f>
        <v>39.087985451988189</v>
      </c>
      <c r="T14" s="115">
        <f>CO2eq!S56</f>
        <v>29.428891157261507</v>
      </c>
      <c r="U14" s="115">
        <f>CO2eq!T56</f>
        <v>24.899041712557345</v>
      </c>
      <c r="V14" s="115">
        <f>CO2eq!U56</f>
        <v>50.51706058935887</v>
      </c>
      <c r="W14" s="115">
        <f>CO2eq!V56</f>
        <v>60.125914203470181</v>
      </c>
      <c r="X14" s="115">
        <f>CO2eq!W56</f>
        <v>73.470265981993293</v>
      </c>
      <c r="Y14" s="115">
        <f>CO2eq!X56</f>
        <v>110.14425038743113</v>
      </c>
      <c r="Z14" s="115">
        <f>CO2eq!Y56</f>
        <v>78.928532886619067</v>
      </c>
      <c r="AA14" s="115">
        <f>CO2eq!Z56</f>
        <v>41.214629700356404</v>
      </c>
      <c r="AB14" s="115">
        <f>CO2eq!AA56</f>
        <v>50.363210826752194</v>
      </c>
      <c r="AC14" s="115">
        <f>CO2eq!AB56</f>
        <v>30.543072590352136</v>
      </c>
      <c r="AD14" s="115">
        <f>CO2eq!AC56</f>
        <v>44.25205352060113</v>
      </c>
      <c r="AE14" s="115">
        <f>CO2eq!AD56</f>
        <v>61.758237791098558</v>
      </c>
      <c r="AF14" s="115">
        <f>CO2eq!AE56</f>
        <v>47.518204800320625</v>
      </c>
    </row>
    <row r="15" spans="1:32" x14ac:dyDescent="0.25">
      <c r="A15" s="6">
        <v>1</v>
      </c>
      <c r="B15" s="13" t="s">
        <v>856</v>
      </c>
      <c r="C15" s="13" t="s">
        <v>857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</v>
      </c>
      <c r="Y15" s="115">
        <f>CO2eq!X60</f>
        <v>0</v>
      </c>
      <c r="Z15" s="115">
        <f>CO2eq!Y60</f>
        <v>0</v>
      </c>
      <c r="AA15" s="115">
        <f>CO2eq!Z60</f>
        <v>0</v>
      </c>
      <c r="AB15" s="115">
        <f>CO2eq!AA60</f>
        <v>0</v>
      </c>
      <c r="AC15" s="115">
        <f>CO2eq!AB60</f>
        <v>0</v>
      </c>
      <c r="AD15" s="115">
        <f>CO2eq!AC60</f>
        <v>0</v>
      </c>
      <c r="AE15" s="115">
        <f>CO2eq!AD60</f>
        <v>0</v>
      </c>
      <c r="AF15" s="115">
        <f>CO2eq!AE60</f>
        <v>0</v>
      </c>
    </row>
    <row r="16" spans="1:32" x14ac:dyDescent="0.25">
      <c r="A16" s="6">
        <v>1</v>
      </c>
      <c r="B16" s="13" t="s">
        <v>859</v>
      </c>
      <c r="C16" s="13" t="s">
        <v>860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0</v>
      </c>
      <c r="AF17" s="114">
        <f>CO2eq!AE80</f>
        <v>0</v>
      </c>
    </row>
    <row r="18" spans="1:32" x14ac:dyDescent="0.25">
      <c r="A18" s="6">
        <v>1</v>
      </c>
      <c r="B18" s="6" t="s">
        <v>864</v>
      </c>
      <c r="C18" s="31" t="s">
        <v>72</v>
      </c>
      <c r="D18" s="32">
        <f t="shared" ref="D18:AD18" si="4">+SUM(D19:D23)</f>
        <v>254.98554765010277</v>
      </c>
      <c r="E18" s="32">
        <f t="shared" si="4"/>
        <v>266.57569754112558</v>
      </c>
      <c r="F18" s="32">
        <f t="shared" si="4"/>
        <v>289.05093787213764</v>
      </c>
      <c r="G18" s="32">
        <f t="shared" si="4"/>
        <v>321.53539381773697</v>
      </c>
      <c r="H18" s="32">
        <f t="shared" si="4"/>
        <v>362.58792925060288</v>
      </c>
      <c r="I18" s="32">
        <f t="shared" si="4"/>
        <v>397.6380674942169</v>
      </c>
      <c r="J18" s="32">
        <f t="shared" si="4"/>
        <v>431.04039744059594</v>
      </c>
      <c r="K18" s="32">
        <f t="shared" si="4"/>
        <v>452.70623078566121</v>
      </c>
      <c r="L18" s="32">
        <f t="shared" si="4"/>
        <v>478.13900327228947</v>
      </c>
      <c r="M18" s="32">
        <f t="shared" si="4"/>
        <v>499.87627098961821</v>
      </c>
      <c r="N18" s="32">
        <f t="shared" si="4"/>
        <v>518.16132299788296</v>
      </c>
      <c r="O18" s="32">
        <f t="shared" si="4"/>
        <v>490.30153239650093</v>
      </c>
      <c r="P18" s="32">
        <f t="shared" si="4"/>
        <v>509.49336409619434</v>
      </c>
      <c r="Q18" s="32">
        <f t="shared" si="4"/>
        <v>520.64545708792218</v>
      </c>
      <c r="R18" s="32">
        <f t="shared" si="4"/>
        <v>526.04925786426577</v>
      </c>
      <c r="S18" s="32">
        <f t="shared" si="4"/>
        <v>589.87416668099434</v>
      </c>
      <c r="T18" s="32">
        <f t="shared" si="4"/>
        <v>608.32124453020947</v>
      </c>
      <c r="U18" s="32">
        <f t="shared" si="4"/>
        <v>647.1185189536759</v>
      </c>
      <c r="V18" s="32">
        <f t="shared" si="4"/>
        <v>653.98689481085137</v>
      </c>
      <c r="W18" s="32">
        <f t="shared" si="4"/>
        <v>669.18397307474993</v>
      </c>
      <c r="X18" s="32">
        <f t="shared" si="4"/>
        <v>698.29153344306951</v>
      </c>
      <c r="Y18" s="32">
        <f t="shared" si="4"/>
        <v>752.85790211004348</v>
      </c>
      <c r="Z18" s="32">
        <f t="shared" si="4"/>
        <v>753.12853532618021</v>
      </c>
      <c r="AA18" s="32">
        <f t="shared" si="4"/>
        <v>810.9089617624968</v>
      </c>
      <c r="AB18" s="32">
        <f t="shared" si="4"/>
        <v>749.7502827200467</v>
      </c>
      <c r="AC18" s="32">
        <f t="shared" si="4"/>
        <v>813.98226438706251</v>
      </c>
      <c r="AD18" s="32">
        <f t="shared" si="4"/>
        <v>867.82725816509856</v>
      </c>
      <c r="AE18" s="32">
        <f>+SUM(AE19:AE23)</f>
        <v>886.47651872069662</v>
      </c>
      <c r="AF18" s="32">
        <f>+SUM(AF19:AF23)</f>
        <v>922.16677948230881</v>
      </c>
    </row>
    <row r="19" spans="1:32" x14ac:dyDescent="0.25">
      <c r="A19" s="6">
        <v>1</v>
      </c>
      <c r="B19" s="13" t="s">
        <v>866</v>
      </c>
      <c r="C19" s="13" t="s">
        <v>836</v>
      </c>
      <c r="D19" s="114">
        <f>CO2eq!C35</f>
        <v>242.8701531966131</v>
      </c>
      <c r="E19" s="114">
        <f>CO2eq!D35</f>
        <v>253.46018621871698</v>
      </c>
      <c r="F19" s="114">
        <f>CO2eq!E35</f>
        <v>274.09535023050978</v>
      </c>
      <c r="G19" s="114">
        <f>CO2eq!F35</f>
        <v>304.72199262810017</v>
      </c>
      <c r="H19" s="114">
        <f>CO2eq!G35</f>
        <v>342.8904868490817</v>
      </c>
      <c r="I19" s="114">
        <f>CO2eq!H35</f>
        <v>375.69221644401227</v>
      </c>
      <c r="J19" s="114">
        <f>CO2eq!I35</f>
        <v>406.87695202838341</v>
      </c>
      <c r="K19" s="114">
        <f>CO2eq!J35</f>
        <v>426.91985185784267</v>
      </c>
      <c r="L19" s="114">
        <f>CO2eq!K35</f>
        <v>450.57683396657779</v>
      </c>
      <c r="M19" s="114">
        <f>CO2eq!L35</f>
        <v>469.57557369691455</v>
      </c>
      <c r="N19" s="114">
        <f>CO2eq!M35</f>
        <v>486.19660833299241</v>
      </c>
      <c r="O19" s="114">
        <f>CO2eq!N35</f>
        <v>459.75015822587238</v>
      </c>
      <c r="P19" s="114">
        <f>CO2eq!O35</f>
        <v>478.95657610379931</v>
      </c>
      <c r="Q19" s="114">
        <f>CO2eq!P35</f>
        <v>491.01265689235419</v>
      </c>
      <c r="R19" s="114">
        <f>CO2eq!Q35</f>
        <v>497.90051691546864</v>
      </c>
      <c r="S19" s="114">
        <f>CO2eq!R35</f>
        <v>560.50118050163496</v>
      </c>
      <c r="T19" s="114">
        <f>CO2eq!S35</f>
        <v>580.04786334639539</v>
      </c>
      <c r="U19" s="114">
        <f>CO2eq!T35</f>
        <v>617.89991445630551</v>
      </c>
      <c r="V19" s="114">
        <f>CO2eq!U35</f>
        <v>624.87693567652252</v>
      </c>
      <c r="W19" s="114">
        <f>CO2eq!V35</f>
        <v>637.1761834111802</v>
      </c>
      <c r="X19" s="114">
        <f>CO2eq!W35</f>
        <v>662.56367490352307</v>
      </c>
      <c r="Y19" s="114">
        <f>CO2eq!X35</f>
        <v>715.10611716293261</v>
      </c>
      <c r="Z19" s="114">
        <f>CO2eq!Y35</f>
        <v>713.53741849883056</v>
      </c>
      <c r="AA19" s="114">
        <f>CO2eq!Z35</f>
        <v>766.48829003809237</v>
      </c>
      <c r="AB19" s="114">
        <f>CO2eq!AA35</f>
        <v>703.62258102269834</v>
      </c>
      <c r="AC19" s="114">
        <f>CO2eq!AB35</f>
        <v>765.39281568704257</v>
      </c>
      <c r="AD19" s="114">
        <f>CO2eq!AC35</f>
        <v>815.06488483227338</v>
      </c>
      <c r="AE19" s="114">
        <f>CO2eq!AD35</f>
        <v>832.63388030449391</v>
      </c>
      <c r="AF19" s="114">
        <f>CO2eq!AE35</f>
        <v>869.70886620559884</v>
      </c>
    </row>
    <row r="20" spans="1:32" x14ac:dyDescent="0.25">
      <c r="A20" s="6">
        <v>1</v>
      </c>
      <c r="B20" s="13" t="s">
        <v>868</v>
      </c>
      <c r="C20" s="13" t="s">
        <v>869</v>
      </c>
      <c r="D20" s="114">
        <f>CO2eq!C46</f>
        <v>0</v>
      </c>
      <c r="E20" s="114">
        <f>CO2eq!D46</f>
        <v>0</v>
      </c>
      <c r="F20" s="114">
        <f>CO2eq!E46</f>
        <v>0</v>
      </c>
      <c r="G20" s="114">
        <f>CO2eq!F46</f>
        <v>0</v>
      </c>
      <c r="H20" s="114">
        <f>CO2eq!G46</f>
        <v>0</v>
      </c>
      <c r="I20" s="114">
        <f>CO2eq!H46</f>
        <v>0</v>
      </c>
      <c r="J20" s="114">
        <f>CO2eq!I46</f>
        <v>0</v>
      </c>
      <c r="K20" s="114">
        <f>CO2eq!J46</f>
        <v>0</v>
      </c>
      <c r="L20" s="114">
        <f>CO2eq!K46</f>
        <v>0</v>
      </c>
      <c r="M20" s="114">
        <f>CO2eq!L46</f>
        <v>0</v>
      </c>
      <c r="N20" s="114">
        <f>CO2eq!M46</f>
        <v>0</v>
      </c>
      <c r="O20" s="114">
        <f>CO2eq!N46</f>
        <v>0</v>
      </c>
      <c r="P20" s="114">
        <f>CO2eq!O46</f>
        <v>0</v>
      </c>
      <c r="Q20" s="114">
        <f>CO2eq!P46</f>
        <v>0</v>
      </c>
      <c r="R20" s="114">
        <f>CO2eq!Q46</f>
        <v>0</v>
      </c>
      <c r="S20" s="114">
        <f>CO2eq!R46</f>
        <v>0</v>
      </c>
      <c r="T20" s="114">
        <f>CO2eq!S46</f>
        <v>0</v>
      </c>
      <c r="U20" s="114">
        <f>CO2eq!T46</f>
        <v>0</v>
      </c>
      <c r="V20" s="114">
        <f>CO2eq!U46</f>
        <v>0</v>
      </c>
      <c r="W20" s="114">
        <f>CO2eq!V46</f>
        <v>0</v>
      </c>
      <c r="X20" s="114">
        <f>CO2eq!W46</f>
        <v>0</v>
      </c>
      <c r="Y20" s="114">
        <f>CO2eq!X46</f>
        <v>0</v>
      </c>
      <c r="Z20" s="114">
        <f>CO2eq!Y46</f>
        <v>0</v>
      </c>
      <c r="AA20" s="114">
        <f>CO2eq!Z46</f>
        <v>0</v>
      </c>
      <c r="AB20" s="114">
        <f>CO2eq!AA46</f>
        <v>0</v>
      </c>
      <c r="AC20" s="114">
        <f>CO2eq!AB46</f>
        <v>0</v>
      </c>
      <c r="AD20" s="114">
        <f>CO2eq!AC46</f>
        <v>0</v>
      </c>
      <c r="AE20" s="114">
        <f>CO2eq!AD46</f>
        <v>0</v>
      </c>
      <c r="AF20" s="114">
        <f>CO2eq!AE46</f>
        <v>0</v>
      </c>
    </row>
    <row r="21" spans="1:32" x14ac:dyDescent="0.25">
      <c r="A21" s="6">
        <v>1</v>
      </c>
      <c r="B21" s="13" t="s">
        <v>871</v>
      </c>
      <c r="C21" s="13" t="s">
        <v>872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0</v>
      </c>
      <c r="AC21" s="114">
        <f>CO2eq!AB47</f>
        <v>0</v>
      </c>
      <c r="AD21" s="114">
        <f>CO2eq!AC47</f>
        <v>0</v>
      </c>
      <c r="AE21" s="114">
        <f>CO2eq!AD47</f>
        <v>0</v>
      </c>
      <c r="AF21" s="114">
        <f>CO2eq!AE47</f>
        <v>0.64117702242696528</v>
      </c>
    </row>
    <row r="22" spans="1:32" x14ac:dyDescent="0.25">
      <c r="A22" s="6">
        <v>1</v>
      </c>
      <c r="B22" s="13" t="s">
        <v>873</v>
      </c>
      <c r="C22" s="13" t="s">
        <v>874</v>
      </c>
      <c r="D22" s="114">
        <f>CO2eq!C34</f>
        <v>0</v>
      </c>
      <c r="E22" s="114">
        <f>CO2eq!D34</f>
        <v>0</v>
      </c>
      <c r="F22" s="114">
        <f>CO2eq!E34</f>
        <v>0</v>
      </c>
      <c r="G22" s="114">
        <f>CO2eq!F34</f>
        <v>0</v>
      </c>
      <c r="H22" s="114">
        <f>CO2eq!G34</f>
        <v>0</v>
      </c>
      <c r="I22" s="114">
        <f>CO2eq!H34</f>
        <v>0</v>
      </c>
      <c r="J22" s="114">
        <f>CO2eq!I34</f>
        <v>0</v>
      </c>
      <c r="K22" s="114">
        <f>CO2eq!J34</f>
        <v>0</v>
      </c>
      <c r="L22" s="114">
        <f>CO2eq!K34</f>
        <v>0</v>
      </c>
      <c r="M22" s="114">
        <f>CO2eq!L34</f>
        <v>0</v>
      </c>
      <c r="N22" s="114">
        <f>CO2eq!M34</f>
        <v>0</v>
      </c>
      <c r="O22" s="114">
        <f>CO2eq!N34</f>
        <v>0</v>
      </c>
      <c r="P22" s="114">
        <f>CO2eq!O34</f>
        <v>0</v>
      </c>
      <c r="Q22" s="114">
        <f>CO2eq!P34</f>
        <v>0</v>
      </c>
      <c r="R22" s="114">
        <f>CO2eq!Q34</f>
        <v>0</v>
      </c>
      <c r="S22" s="114">
        <f>CO2eq!R34</f>
        <v>0</v>
      </c>
      <c r="T22" s="114">
        <f>CO2eq!S34</f>
        <v>0</v>
      </c>
      <c r="U22" s="114">
        <f>CO2eq!T34</f>
        <v>0</v>
      </c>
      <c r="V22" s="114">
        <f>CO2eq!U34</f>
        <v>0</v>
      </c>
      <c r="W22" s="114">
        <f>CO2eq!V34</f>
        <v>0</v>
      </c>
      <c r="X22" s="114">
        <f>CO2eq!W34</f>
        <v>0</v>
      </c>
      <c r="Y22" s="114">
        <f>CO2eq!X34</f>
        <v>0</v>
      </c>
      <c r="Z22" s="114">
        <f>CO2eq!Y34</f>
        <v>0</v>
      </c>
      <c r="AA22" s="114">
        <f>CO2eq!Z34</f>
        <v>0</v>
      </c>
      <c r="AB22" s="114">
        <f>CO2eq!AA34</f>
        <v>0</v>
      </c>
      <c r="AC22" s="114">
        <f>CO2eq!AB34</f>
        <v>0</v>
      </c>
      <c r="AD22" s="114">
        <f>CO2eq!AC34</f>
        <v>0</v>
      </c>
      <c r="AE22" s="114">
        <f>CO2eq!AD34</f>
        <v>0</v>
      </c>
      <c r="AF22" s="114">
        <f>CO2eq!AE34</f>
        <v>0</v>
      </c>
    </row>
    <row r="23" spans="1:32" x14ac:dyDescent="0.25">
      <c r="A23" s="6">
        <v>1</v>
      </c>
      <c r="B23" s="13" t="s">
        <v>876</v>
      </c>
      <c r="C23" s="13" t="s">
        <v>865</v>
      </c>
      <c r="D23" s="114">
        <f>CO2eq!C52</f>
        <v>12.115394453489685</v>
      </c>
      <c r="E23" s="114">
        <f>CO2eq!D52</f>
        <v>13.115511322408597</v>
      </c>
      <c r="F23" s="114">
        <f>CO2eq!E52</f>
        <v>14.955587641627854</v>
      </c>
      <c r="G23" s="114">
        <f>CO2eq!F52</f>
        <v>16.813401189636821</v>
      </c>
      <c r="H23" s="114">
        <f>CO2eq!G52</f>
        <v>19.697442401521158</v>
      </c>
      <c r="I23" s="114">
        <f>CO2eq!H52</f>
        <v>21.945851050204649</v>
      </c>
      <c r="J23" s="114">
        <f>CO2eq!I52</f>
        <v>24.163445412212532</v>
      </c>
      <c r="K23" s="114">
        <f>CO2eq!J52</f>
        <v>25.786378927818536</v>
      </c>
      <c r="L23" s="114">
        <f>CO2eq!K52</f>
        <v>27.562169305711677</v>
      </c>
      <c r="M23" s="114">
        <f>CO2eq!L52</f>
        <v>30.300697292703685</v>
      </c>
      <c r="N23" s="114">
        <f>CO2eq!M52</f>
        <v>31.964714664890497</v>
      </c>
      <c r="O23" s="114">
        <f>CO2eq!N52</f>
        <v>30.551374170628556</v>
      </c>
      <c r="P23" s="114">
        <f>CO2eq!O52</f>
        <v>30.536787992395009</v>
      </c>
      <c r="Q23" s="114">
        <f>CO2eq!P52</f>
        <v>29.632800195567995</v>
      </c>
      <c r="R23" s="114">
        <f>CO2eq!Q52</f>
        <v>28.148740948797133</v>
      </c>
      <c r="S23" s="114">
        <f>CO2eq!R52</f>
        <v>29.372986179359351</v>
      </c>
      <c r="T23" s="114">
        <f>CO2eq!S52</f>
        <v>28.27338118381406</v>
      </c>
      <c r="U23" s="114">
        <f>CO2eq!T52</f>
        <v>29.218604497370364</v>
      </c>
      <c r="V23" s="114">
        <f>CO2eq!U52</f>
        <v>29.109959134328857</v>
      </c>
      <c r="W23" s="114">
        <f>CO2eq!V52</f>
        <v>32.007789663569675</v>
      </c>
      <c r="X23" s="114">
        <f>CO2eq!W52</f>
        <v>35.727858539546503</v>
      </c>
      <c r="Y23" s="114">
        <f>CO2eq!X52</f>
        <v>37.751784947110906</v>
      </c>
      <c r="Z23" s="114">
        <f>CO2eq!Y52</f>
        <v>39.591116827349609</v>
      </c>
      <c r="AA23" s="114">
        <f>CO2eq!Z52</f>
        <v>44.420671724404485</v>
      </c>
      <c r="AB23" s="114">
        <f>CO2eq!AA52</f>
        <v>46.127701697348343</v>
      </c>
      <c r="AC23" s="114">
        <f>CO2eq!AB52</f>
        <v>48.589448700019979</v>
      </c>
      <c r="AD23" s="114">
        <f>CO2eq!AC52</f>
        <v>52.762373332825128</v>
      </c>
      <c r="AE23" s="114">
        <f>CO2eq!AD52</f>
        <v>53.842638416202739</v>
      </c>
      <c r="AF23" s="114">
        <f>CO2eq!AE52</f>
        <v>51.81673625428305</v>
      </c>
    </row>
    <row r="24" spans="1:32" x14ac:dyDescent="0.25">
      <c r="A24" s="6">
        <v>1</v>
      </c>
      <c r="B24" s="6" t="s">
        <v>878</v>
      </c>
      <c r="C24" s="31" t="s">
        <v>722</v>
      </c>
      <c r="D24" s="119">
        <f t="shared" ref="D24:AD24" si="5">SUM(D25:D28)</f>
        <v>50.091708920072676</v>
      </c>
      <c r="E24" s="119">
        <f t="shared" si="5"/>
        <v>49.897107435731222</v>
      </c>
      <c r="F24" s="119">
        <f t="shared" si="5"/>
        <v>51.488103725999409</v>
      </c>
      <c r="G24" s="119">
        <f t="shared" si="5"/>
        <v>52.134279492251565</v>
      </c>
      <c r="H24" s="119">
        <f t="shared" si="5"/>
        <v>53.020136732388792</v>
      </c>
      <c r="I24" s="119">
        <f t="shared" si="5"/>
        <v>54.592406128795382</v>
      </c>
      <c r="J24" s="119">
        <f t="shared" si="5"/>
        <v>56.544068431343291</v>
      </c>
      <c r="K24" s="119">
        <f t="shared" si="5"/>
        <v>56.720803465169375</v>
      </c>
      <c r="L24" s="119">
        <f t="shared" si="5"/>
        <v>55.508174956864522</v>
      </c>
      <c r="M24" s="119">
        <f t="shared" si="5"/>
        <v>57.076445030806859</v>
      </c>
      <c r="N24" s="119">
        <f t="shared" si="5"/>
        <v>58.650409725549416</v>
      </c>
      <c r="O24" s="119">
        <f t="shared" si="5"/>
        <v>61.984458704774376</v>
      </c>
      <c r="P24" s="119">
        <f t="shared" si="5"/>
        <v>66.00416653353588</v>
      </c>
      <c r="Q24" s="119">
        <f t="shared" si="5"/>
        <v>76.150509120739386</v>
      </c>
      <c r="R24" s="119">
        <f t="shared" si="5"/>
        <v>86.853888302842563</v>
      </c>
      <c r="S24" s="119">
        <f t="shared" si="5"/>
        <v>94.800356856230593</v>
      </c>
      <c r="T24" s="119">
        <f t="shared" si="5"/>
        <v>113.6763101088338</v>
      </c>
      <c r="U24" s="119">
        <f t="shared" si="5"/>
        <v>122.52173307201689</v>
      </c>
      <c r="V24" s="119">
        <f t="shared" si="5"/>
        <v>131.06896759415326</v>
      </c>
      <c r="W24" s="119">
        <f t="shared" si="5"/>
        <v>123.32661572916845</v>
      </c>
      <c r="X24" s="119">
        <f t="shared" si="5"/>
        <v>139.04577969267956</v>
      </c>
      <c r="Y24" s="119">
        <f t="shared" si="5"/>
        <v>147.87618968268961</v>
      </c>
      <c r="Z24" s="119">
        <f t="shared" si="5"/>
        <v>152.28846475232663</v>
      </c>
      <c r="AA24" s="119">
        <f t="shared" si="5"/>
        <v>159.64476229761968</v>
      </c>
      <c r="AB24" s="119">
        <f t="shared" si="5"/>
        <v>173.73860270358338</v>
      </c>
      <c r="AC24" s="119">
        <f t="shared" si="5"/>
        <v>189.74635972288519</v>
      </c>
      <c r="AD24" s="119">
        <f t="shared" si="5"/>
        <v>194.19629257585137</v>
      </c>
      <c r="AE24" s="119">
        <f>SUM(AE25:AE28)</f>
        <v>207.47983547985518</v>
      </c>
      <c r="AF24" s="119">
        <f>SUM(AF25:AF28)</f>
        <v>217.89215968747112</v>
      </c>
    </row>
    <row r="25" spans="1:32" x14ac:dyDescent="0.25">
      <c r="A25" s="6">
        <v>1</v>
      </c>
      <c r="B25" s="13" t="s">
        <v>880</v>
      </c>
      <c r="C25" s="13" t="s">
        <v>724</v>
      </c>
      <c r="D25" s="114">
        <f>CO2eq!C426</f>
        <v>15.019970518100743</v>
      </c>
      <c r="E25" s="114">
        <f>CO2eq!D426</f>
        <v>15.444043823151386</v>
      </c>
      <c r="F25" s="114">
        <f>CO2eq!E426</f>
        <v>16.649196564059608</v>
      </c>
      <c r="G25" s="114">
        <f>CO2eq!F426</f>
        <v>17.903768490860632</v>
      </c>
      <c r="H25" s="114">
        <f>CO2eq!G426</f>
        <v>19.056111672619011</v>
      </c>
      <c r="I25" s="114">
        <f>CO2eq!H426</f>
        <v>20.221675172361216</v>
      </c>
      <c r="J25" s="114">
        <f>CO2eq!I426</f>
        <v>21.558130605819734</v>
      </c>
      <c r="K25" s="114">
        <f>CO2eq!J426</f>
        <v>22.869481865380727</v>
      </c>
      <c r="L25" s="114">
        <f>CO2eq!K426</f>
        <v>24.248343398653645</v>
      </c>
      <c r="M25" s="114">
        <f>CO2eq!L426</f>
        <v>25.56695961803829</v>
      </c>
      <c r="N25" s="114">
        <f>CO2eq!M426</f>
        <v>26.65614050021124</v>
      </c>
      <c r="O25" s="114">
        <f>CO2eq!N426</f>
        <v>35.015060756435432</v>
      </c>
      <c r="P25" s="114">
        <f>CO2eq!O426</f>
        <v>42.838830346652912</v>
      </c>
      <c r="Q25" s="114">
        <f>CO2eq!P426</f>
        <v>50.384291524606418</v>
      </c>
      <c r="R25" s="114">
        <f>CO2eq!Q426</f>
        <v>58.064639167720131</v>
      </c>
      <c r="S25" s="114">
        <f>CO2eq!R426</f>
        <v>65.637091157516252</v>
      </c>
      <c r="T25" s="114">
        <f>CO2eq!S426</f>
        <v>73.15099207492915</v>
      </c>
      <c r="U25" s="114">
        <f>CO2eq!T426</f>
        <v>81.725151822065712</v>
      </c>
      <c r="V25" s="114">
        <f>CO2eq!U426</f>
        <v>90.648451912525502</v>
      </c>
      <c r="W25" s="114">
        <f>CO2eq!V426</f>
        <v>100.00751619145318</v>
      </c>
      <c r="X25" s="114">
        <f>CO2eq!W426</f>
        <v>108.62468005800906</v>
      </c>
      <c r="Y25" s="114">
        <f>CO2eq!X426</f>
        <v>117.18567656844628</v>
      </c>
      <c r="Z25" s="114">
        <f>CO2eq!Y426</f>
        <v>125.69064875623368</v>
      </c>
      <c r="AA25" s="114">
        <f>CO2eq!Z426</f>
        <v>133.96825644675025</v>
      </c>
      <c r="AB25" s="114">
        <f>CO2eq!AA426</f>
        <v>141.1106476321504</v>
      </c>
      <c r="AC25" s="114">
        <f>CO2eq!AB426</f>
        <v>148.86588630345719</v>
      </c>
      <c r="AD25" s="114">
        <f>CO2eq!AC426</f>
        <v>160.80135402298254</v>
      </c>
      <c r="AE25" s="114">
        <f>CO2eq!AD426</f>
        <v>172.37757057019408</v>
      </c>
      <c r="AF25" s="114">
        <f>CO2eq!AE426</f>
        <v>181.56993755204792</v>
      </c>
    </row>
    <row r="26" spans="1:32" x14ac:dyDescent="0.25">
      <c r="A26" s="6">
        <v>1</v>
      </c>
      <c r="B26" s="13" t="s">
        <v>881</v>
      </c>
      <c r="C26" s="13" t="s">
        <v>877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882</v>
      </c>
      <c r="C27" s="13" t="s">
        <v>870</v>
      </c>
      <c r="D27" s="114">
        <f>CO2eq!C431</f>
        <v>3.6537137525643777</v>
      </c>
      <c r="E27" s="114">
        <f>CO2eq!D431</f>
        <v>3.7115524123528623</v>
      </c>
      <c r="F27" s="114">
        <f>CO2eq!E431</f>
        <v>3.660968527549759</v>
      </c>
      <c r="G27" s="114">
        <f>CO2eq!F431</f>
        <v>3.7069754373994206</v>
      </c>
      <c r="H27" s="114">
        <f>CO2eq!G431</f>
        <v>3.7291337670751199</v>
      </c>
      <c r="I27" s="114">
        <f>CO2eq!H431</f>
        <v>3.8096502545340512</v>
      </c>
      <c r="J27" s="114">
        <f>CO2eq!I431</f>
        <v>3.8895320290072446</v>
      </c>
      <c r="K27" s="114">
        <f>CO2eq!J431</f>
        <v>3.9794340622492914</v>
      </c>
      <c r="L27" s="114">
        <f>CO2eq!K431</f>
        <v>4.0178132207015915</v>
      </c>
      <c r="M27" s="114">
        <f>CO2eq!L431</f>
        <v>3.9731976164824228</v>
      </c>
      <c r="N27" s="114">
        <f>CO2eq!M431</f>
        <v>4.0243609850025095</v>
      </c>
      <c r="O27" s="114">
        <f>CO2eq!N431</f>
        <v>4.0375866391276762</v>
      </c>
      <c r="P27" s="114">
        <f>CO2eq!O431</f>
        <v>4.2506746575382444</v>
      </c>
      <c r="Q27" s="114">
        <f>CO2eq!P431</f>
        <v>4.5947181402964921</v>
      </c>
      <c r="R27" s="114">
        <f>CO2eq!Q431</f>
        <v>4.8106739717607656</v>
      </c>
      <c r="S27" s="114">
        <f>CO2eq!R431</f>
        <v>4.9523117939350367</v>
      </c>
      <c r="T27" s="114">
        <f>CO2eq!S431</f>
        <v>5.4663097578755551</v>
      </c>
      <c r="U27" s="114">
        <f>CO2eq!T431</f>
        <v>5.9875549313484182</v>
      </c>
      <c r="V27" s="114">
        <f>CO2eq!U431</f>
        <v>6.3785356554967869</v>
      </c>
      <c r="W27" s="114">
        <f>CO2eq!V431</f>
        <v>6.4372761036819952</v>
      </c>
      <c r="X27" s="114">
        <f>CO2eq!W431</f>
        <v>6.4587762028382754</v>
      </c>
      <c r="Y27" s="114">
        <f>CO2eq!X431</f>
        <v>6.4516279222548611</v>
      </c>
      <c r="Z27" s="114">
        <f>CO2eq!Y431</f>
        <v>6.4269872101541576</v>
      </c>
      <c r="AA27" s="114">
        <f>CO2eq!Z431</f>
        <v>6.4757679744075665</v>
      </c>
      <c r="AB27" s="114">
        <f>CO2eq!AA431</f>
        <v>6.6693903012307514</v>
      </c>
      <c r="AC27" s="114">
        <f>CO2eq!AB431</f>
        <v>6.8772755301877782</v>
      </c>
      <c r="AD27" s="114">
        <f>CO2eq!AC431</f>
        <v>7.0818250781589454</v>
      </c>
      <c r="AE27" s="114">
        <f>CO2eq!AD431</f>
        <v>7.0440706464536946</v>
      </c>
      <c r="AF27" s="114">
        <f>CO2eq!AE431</f>
        <v>7.4267717300454921</v>
      </c>
    </row>
    <row r="28" spans="1:32" x14ac:dyDescent="0.25">
      <c r="A28" s="6">
        <v>1</v>
      </c>
      <c r="B28" s="13" t="s">
        <v>883</v>
      </c>
      <c r="C28" s="13" t="s">
        <v>861</v>
      </c>
      <c r="D28" s="114">
        <f>CO2eq!C434</f>
        <v>31.418024649407556</v>
      </c>
      <c r="E28" s="114">
        <f>CO2eq!D434</f>
        <v>30.741511200226974</v>
      </c>
      <c r="F28" s="114">
        <f>CO2eq!E434</f>
        <v>31.177938634390046</v>
      </c>
      <c r="G28" s="114">
        <f>CO2eq!F434</f>
        <v>30.523535563991516</v>
      </c>
      <c r="H28" s="114">
        <f>CO2eq!G434</f>
        <v>30.234891292694666</v>
      </c>
      <c r="I28" s="114">
        <f>CO2eq!H434</f>
        <v>30.561080701900114</v>
      </c>
      <c r="J28" s="114">
        <f>CO2eq!I434</f>
        <v>31.096405796516315</v>
      </c>
      <c r="K28" s="114">
        <f>CO2eq!J434</f>
        <v>29.871887537539358</v>
      </c>
      <c r="L28" s="114">
        <f>CO2eq!K434</f>
        <v>27.242018337509286</v>
      </c>
      <c r="M28" s="114">
        <f>CO2eq!L434</f>
        <v>27.536287796286146</v>
      </c>
      <c r="N28" s="114">
        <f>CO2eq!M434</f>
        <v>27.969908240335666</v>
      </c>
      <c r="O28" s="114">
        <f>CO2eq!N434</f>
        <v>22.93181130921127</v>
      </c>
      <c r="P28" s="114">
        <f>CO2eq!O434</f>
        <v>18.914661529344734</v>
      </c>
      <c r="Q28" s="114">
        <f>CO2eq!P434</f>
        <v>21.171499455836475</v>
      </c>
      <c r="R28" s="114">
        <f>CO2eq!Q434</f>
        <v>23.978575163361668</v>
      </c>
      <c r="S28" s="114">
        <f>CO2eq!R434</f>
        <v>24.210953904779309</v>
      </c>
      <c r="T28" s="114">
        <f>CO2eq!S434</f>
        <v>35.059008276029111</v>
      </c>
      <c r="U28" s="114">
        <f>CO2eq!T434</f>
        <v>34.809026318602761</v>
      </c>
      <c r="V28" s="114">
        <f>CO2eq!U434</f>
        <v>34.041980026130979</v>
      </c>
      <c r="W28" s="114">
        <f>CO2eq!V434</f>
        <v>16.881823434033276</v>
      </c>
      <c r="X28" s="114">
        <f>CO2eq!W434</f>
        <v>23.96232343183221</v>
      </c>
      <c r="Y28" s="114">
        <f>CO2eq!X434</f>
        <v>24.238885191988473</v>
      </c>
      <c r="Z28" s="114">
        <f>CO2eq!Y434</f>
        <v>20.170828785938788</v>
      </c>
      <c r="AA28" s="114">
        <f>CO2eq!Z434</f>
        <v>19.200737876461865</v>
      </c>
      <c r="AB28" s="114">
        <f>CO2eq!AA434</f>
        <v>25.958564770202226</v>
      </c>
      <c r="AC28" s="114">
        <f>CO2eq!AB434</f>
        <v>34.003197889240219</v>
      </c>
      <c r="AD28" s="114">
        <f>CO2eq!AC434</f>
        <v>26.313113474709894</v>
      </c>
      <c r="AE28" s="114">
        <f>CO2eq!AD434</f>
        <v>28.058194263207401</v>
      </c>
      <c r="AF28" s="114">
        <f>CO2eq!AE434</f>
        <v>28.89545040537773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886</v>
      </c>
      <c r="C30" s="13" t="s">
        <v>867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1:32" x14ac:dyDescent="0.25">
      <c r="A31" s="6">
        <v>1</v>
      </c>
      <c r="B31" s="13" t="s">
        <v>888</v>
      </c>
      <c r="C31" s="13" t="s">
        <v>851</v>
      </c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</row>
    <row r="32" spans="1:32" x14ac:dyDescent="0.25">
      <c r="A32" s="6">
        <v>1</v>
      </c>
      <c r="B32" s="6" t="s">
        <v>889</v>
      </c>
      <c r="C32" s="31" t="s">
        <v>843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</row>
    <row r="34" spans="1:32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</row>
    <row r="35" spans="1:32" x14ac:dyDescent="0.25">
      <c r="A35" s="6">
        <v>2</v>
      </c>
      <c r="B35" s="6" t="s">
        <v>837</v>
      </c>
      <c r="C35" s="31" t="s">
        <v>845</v>
      </c>
      <c r="D35" s="32">
        <f t="shared" ref="D35:AD35" si="8">SUM(D36:D39)+D42</f>
        <v>91.79974075333682</v>
      </c>
      <c r="E35" s="32">
        <f t="shared" si="8"/>
        <v>66.160881439228476</v>
      </c>
      <c r="F35" s="32">
        <f t="shared" si="8"/>
        <v>48.463189349893767</v>
      </c>
      <c r="G35" s="32">
        <f t="shared" si="8"/>
        <v>50.043230322546165</v>
      </c>
      <c r="H35" s="32">
        <f t="shared" si="8"/>
        <v>76.745506810671174</v>
      </c>
      <c r="I35" s="32">
        <f t="shared" si="8"/>
        <v>98.322957784796657</v>
      </c>
      <c r="J35" s="32">
        <f t="shared" si="8"/>
        <v>151.36899739957943</v>
      </c>
      <c r="K35" s="32">
        <f t="shared" si="8"/>
        <v>224.60209767259013</v>
      </c>
      <c r="L35" s="32">
        <f t="shared" si="8"/>
        <v>246.36488691608926</v>
      </c>
      <c r="M35" s="32">
        <f t="shared" si="8"/>
        <v>335.13704858985761</v>
      </c>
      <c r="N35" s="32">
        <f t="shared" si="8"/>
        <v>237.02263843414627</v>
      </c>
      <c r="O35" s="32">
        <f t="shared" si="8"/>
        <v>192.74471936241835</v>
      </c>
      <c r="P35" s="32">
        <f t="shared" si="8"/>
        <v>189.58803178664789</v>
      </c>
      <c r="Q35" s="32">
        <f t="shared" si="8"/>
        <v>248.10133538982035</v>
      </c>
      <c r="R35" s="32">
        <f t="shared" si="8"/>
        <v>266.01118807571004</v>
      </c>
      <c r="S35" s="32">
        <f t="shared" si="8"/>
        <v>213.37951717517203</v>
      </c>
      <c r="T35" s="32">
        <f t="shared" si="8"/>
        <v>235.37999014759356</v>
      </c>
      <c r="U35" s="32">
        <f t="shared" si="8"/>
        <v>367.01002944913165</v>
      </c>
      <c r="V35" s="32">
        <f t="shared" si="8"/>
        <v>319.48420408266537</v>
      </c>
      <c r="W35" s="32">
        <f t="shared" si="8"/>
        <v>257.2157991409531</v>
      </c>
      <c r="X35" s="32">
        <f t="shared" si="8"/>
        <v>317.66429899007971</v>
      </c>
      <c r="Y35" s="32">
        <f t="shared" si="8"/>
        <v>295.15203949038721</v>
      </c>
      <c r="Z35" s="32">
        <f t="shared" si="8"/>
        <v>273.08969774341045</v>
      </c>
      <c r="AA35" s="32">
        <f t="shared" si="8"/>
        <v>242.17417646764736</v>
      </c>
      <c r="AB35" s="32">
        <f t="shared" si="8"/>
        <v>174.44860900893761</v>
      </c>
      <c r="AC35" s="32">
        <f t="shared" si="8"/>
        <v>173.0762334050093</v>
      </c>
      <c r="AD35" s="32">
        <f t="shared" si="8"/>
        <v>172.96072874994815</v>
      </c>
      <c r="AE35" s="32">
        <f>SUM(AE36:AE39)+AE42</f>
        <v>155.14423026865526</v>
      </c>
      <c r="AF35" s="32">
        <f>SUM(AF36:AF39)+AF42</f>
        <v>188.14009171232846</v>
      </c>
    </row>
    <row r="36" spans="1:32" x14ac:dyDescent="0.25">
      <c r="A36" s="6">
        <v>2</v>
      </c>
      <c r="B36" s="13" t="s">
        <v>839</v>
      </c>
      <c r="C36" s="13" t="s">
        <v>849</v>
      </c>
      <c r="D36" s="114">
        <v>8.7575784317288241E-2</v>
      </c>
      <c r="E36" s="114">
        <v>0.34562707625514733</v>
      </c>
      <c r="F36" s="114">
        <v>0.21331976645088999</v>
      </c>
      <c r="G36" s="114">
        <v>0.23987842559622233</v>
      </c>
      <c r="H36" s="114">
        <v>0.39100206935940118</v>
      </c>
      <c r="I36" s="114">
        <v>0.48844296127144127</v>
      </c>
      <c r="J36" s="114">
        <v>0.83532862019389753</v>
      </c>
      <c r="K36" s="114">
        <v>0.80007689622865852</v>
      </c>
      <c r="L36" s="114">
        <v>0.9937098494265727</v>
      </c>
      <c r="M36" s="114">
        <v>1.2596629614057884</v>
      </c>
      <c r="N36" s="114">
        <v>0.87044277974403561</v>
      </c>
      <c r="O36" s="114">
        <v>0.73903196631568657</v>
      </c>
      <c r="P36" s="114">
        <v>0.7564587678224467</v>
      </c>
      <c r="Q36" s="114">
        <v>0.92579989168908106</v>
      </c>
      <c r="R36" s="114">
        <v>1.1922982937546669</v>
      </c>
      <c r="S36" s="114">
        <v>0.94237854622369732</v>
      </c>
      <c r="T36" s="114">
        <v>1.0358204274926903</v>
      </c>
      <c r="U36" s="114">
        <v>1.7383620465114413</v>
      </c>
      <c r="V36" s="114">
        <v>1.5880535566805292</v>
      </c>
      <c r="W36" s="114">
        <v>1.4609513593913304</v>
      </c>
      <c r="X36" s="114">
        <v>1.8442163940657645</v>
      </c>
      <c r="Y36" s="114">
        <v>2.033461904788767</v>
      </c>
      <c r="Z36" s="114">
        <v>2.2203476261600099</v>
      </c>
      <c r="AA36" s="114">
        <v>2.6210053398738689</v>
      </c>
      <c r="AB36" s="114">
        <v>2.2925630284305201</v>
      </c>
      <c r="AC36" s="114">
        <v>2.2720311595875988</v>
      </c>
      <c r="AD36" s="114">
        <v>2.7611746372794874</v>
      </c>
      <c r="AE36" s="114">
        <v>2.3365006672294104</v>
      </c>
      <c r="AF36" s="114">
        <v>2.9960408975400878</v>
      </c>
    </row>
    <row r="37" spans="1:32" x14ac:dyDescent="0.25">
      <c r="A37" s="6">
        <v>2</v>
      </c>
      <c r="B37" s="13" t="s">
        <v>841</v>
      </c>
      <c r="C37" s="13" t="s">
        <v>858</v>
      </c>
      <c r="D37" s="114">
        <v>5.2477156993807155</v>
      </c>
      <c r="E37" s="114">
        <v>0.54337121029642221</v>
      </c>
      <c r="F37" s="114">
        <v>0.33536672222694225</v>
      </c>
      <c r="G37" s="114">
        <v>0.3771204265952775</v>
      </c>
      <c r="H37" s="114">
        <v>0.61470666580352806</v>
      </c>
      <c r="I37" s="114">
        <v>0.76789656036931753</v>
      </c>
      <c r="J37" s="114">
        <v>1.31324642810949</v>
      </c>
      <c r="K37" s="114">
        <v>5.1491411520514383</v>
      </c>
      <c r="L37" s="114">
        <v>6.501866132618602</v>
      </c>
      <c r="M37" s="114">
        <v>8.3842814335544418</v>
      </c>
      <c r="N37" s="114">
        <v>6.1550128523556698</v>
      </c>
      <c r="O37" s="114">
        <v>5.221783868501598</v>
      </c>
      <c r="P37" s="114">
        <v>5.4333761036056263</v>
      </c>
      <c r="Q37" s="114">
        <v>7.1082209622528989</v>
      </c>
      <c r="R37" s="114">
        <v>9.8495662323589546</v>
      </c>
      <c r="S37" s="114">
        <v>7.8090500160860827</v>
      </c>
      <c r="T37" s="114">
        <v>8.7613232144553486</v>
      </c>
      <c r="U37" s="114">
        <v>14.142568911447047</v>
      </c>
      <c r="V37" s="114">
        <v>13.432381913018991</v>
      </c>
      <c r="W37" s="114">
        <v>12.658337337235007</v>
      </c>
      <c r="X37" s="114">
        <v>17.219205497118892</v>
      </c>
      <c r="Y37" s="114">
        <v>19.304015336078798</v>
      </c>
      <c r="Z37" s="114">
        <v>19.725662332919519</v>
      </c>
      <c r="AA37" s="114">
        <v>25.493921877524979</v>
      </c>
      <c r="AB37" s="114">
        <v>22.531242177392929</v>
      </c>
      <c r="AC37" s="114">
        <v>24.66004875403333</v>
      </c>
      <c r="AD37" s="114">
        <v>24.250120060468497</v>
      </c>
      <c r="AE37" s="114">
        <v>21.832615850248075</v>
      </c>
      <c r="AF37" s="114">
        <v>23.886872792548385</v>
      </c>
    </row>
    <row r="38" spans="1:32" x14ac:dyDescent="0.25">
      <c r="A38" s="6">
        <v>2</v>
      </c>
      <c r="B38" s="13" t="s">
        <v>844</v>
      </c>
      <c r="C38" s="13" t="s">
        <v>838</v>
      </c>
      <c r="D38" s="114">
        <v>86.204345583375712</v>
      </c>
      <c r="E38" s="114">
        <v>65.152245438246069</v>
      </c>
      <c r="F38" s="114">
        <v>47.859111584731849</v>
      </c>
      <c r="G38" s="114">
        <v>49.354294619839884</v>
      </c>
      <c r="H38" s="114">
        <v>75.615744346167446</v>
      </c>
      <c r="I38" s="114">
        <v>96.904067705485488</v>
      </c>
      <c r="J38" s="114">
        <v>148.87486079676302</v>
      </c>
      <c r="K38" s="114">
        <v>218.16532810957776</v>
      </c>
      <c r="L38" s="114">
        <v>238.07439268402464</v>
      </c>
      <c r="M38" s="114">
        <v>324.6186884351722</v>
      </c>
      <c r="N38" s="114">
        <v>229.42261989985946</v>
      </c>
      <c r="O38" s="114">
        <v>186.47471545620263</v>
      </c>
      <c r="P38" s="114">
        <v>182.88768309456876</v>
      </c>
      <c r="Q38" s="114">
        <v>239.61728533832587</v>
      </c>
      <c r="R38" s="114">
        <v>254.17941156791954</v>
      </c>
      <c r="S38" s="114">
        <v>204.16954355759052</v>
      </c>
      <c r="T38" s="114">
        <v>225.03686651465293</v>
      </c>
      <c r="U38" s="114">
        <v>350.09017105280844</v>
      </c>
      <c r="V38" s="114">
        <v>303.46523733452915</v>
      </c>
      <c r="W38" s="114">
        <v>242.18010033615786</v>
      </c>
      <c r="X38" s="114">
        <v>297.50362226752605</v>
      </c>
      <c r="Y38" s="114">
        <v>272.3153284855174</v>
      </c>
      <c r="Z38" s="114">
        <v>248.69111026579259</v>
      </c>
      <c r="AA38" s="114">
        <v>211.66018222349325</v>
      </c>
      <c r="AB38" s="114">
        <v>147.56721350961507</v>
      </c>
      <c r="AC38" s="114">
        <v>143.77771418788987</v>
      </c>
      <c r="AD38" s="114">
        <v>143.88048002030442</v>
      </c>
      <c r="AE38" s="114">
        <v>129.41191518172914</v>
      </c>
      <c r="AF38" s="114">
        <v>159.8385026185563</v>
      </c>
    </row>
    <row r="39" spans="1:32" x14ac:dyDescent="0.25">
      <c r="A39" s="6">
        <v>2</v>
      </c>
      <c r="B39" s="13" t="s">
        <v>846</v>
      </c>
      <c r="C39" s="13" t="s">
        <v>896</v>
      </c>
      <c r="D39" s="32">
        <f t="shared" ref="D39:AD39" si="9">D40+D41</f>
        <v>0.26010368626310998</v>
      </c>
      <c r="E39" s="32">
        <f t="shared" si="9"/>
        <v>0.11963771443084195</v>
      </c>
      <c r="F39" s="32">
        <f t="shared" si="9"/>
        <v>5.5391276484086961E-2</v>
      </c>
      <c r="G39" s="32">
        <f t="shared" si="9"/>
        <v>7.1936850514783018E-2</v>
      </c>
      <c r="H39" s="32">
        <f t="shared" si="9"/>
        <v>0.1240537293408059</v>
      </c>
      <c r="I39" s="32">
        <f t="shared" si="9"/>
        <v>0.16255055767041285</v>
      </c>
      <c r="J39" s="32">
        <f t="shared" si="9"/>
        <v>0.34556155451302401</v>
      </c>
      <c r="K39" s="32">
        <f t="shared" si="9"/>
        <v>0.48755151473226399</v>
      </c>
      <c r="L39" s="32">
        <f t="shared" si="9"/>
        <v>0.79491825001943006</v>
      </c>
      <c r="M39" s="32">
        <f t="shared" si="9"/>
        <v>0.87441575972517183</v>
      </c>
      <c r="N39" s="32">
        <f t="shared" si="9"/>
        <v>0.57456290218711381</v>
      </c>
      <c r="O39" s="32">
        <f t="shared" si="9"/>
        <v>0.30918807139843707</v>
      </c>
      <c r="P39" s="32">
        <f t="shared" si="9"/>
        <v>0.51051382065106266</v>
      </c>
      <c r="Q39" s="32">
        <f t="shared" si="9"/>
        <v>0.45002919755250698</v>
      </c>
      <c r="R39" s="32">
        <f t="shared" si="9"/>
        <v>0.78991198167689514</v>
      </c>
      <c r="S39" s="32">
        <f t="shared" si="9"/>
        <v>0.45854505527175371</v>
      </c>
      <c r="T39" s="32">
        <f t="shared" si="9"/>
        <v>0.54597999099258587</v>
      </c>
      <c r="U39" s="32">
        <f t="shared" si="9"/>
        <v>1.0389274383647586</v>
      </c>
      <c r="V39" s="32">
        <f t="shared" si="9"/>
        <v>0.99853127843670431</v>
      </c>
      <c r="W39" s="32">
        <f t="shared" si="9"/>
        <v>0.91641010816892887</v>
      </c>
      <c r="X39" s="32">
        <f t="shared" si="9"/>
        <v>1.0972548313690229</v>
      </c>
      <c r="Y39" s="32">
        <f t="shared" si="9"/>
        <v>1.4992337640022639</v>
      </c>
      <c r="Z39" s="32">
        <f t="shared" si="9"/>
        <v>2.4525775185383507</v>
      </c>
      <c r="AA39" s="32">
        <f t="shared" si="9"/>
        <v>2.3990670267552736</v>
      </c>
      <c r="AB39" s="32">
        <f t="shared" si="9"/>
        <v>2.0575902934990959</v>
      </c>
      <c r="AC39" s="32">
        <f t="shared" si="9"/>
        <v>2.3664393034985203</v>
      </c>
      <c r="AD39" s="32">
        <f t="shared" si="9"/>
        <v>2.0689540318957409</v>
      </c>
      <c r="AE39" s="32">
        <f>AE40+AE41</f>
        <v>1.5631985694486348</v>
      </c>
      <c r="AF39" s="32">
        <f>AF40+AF41</f>
        <v>1.4186754036836602</v>
      </c>
    </row>
    <row r="40" spans="1:32" x14ac:dyDescent="0.25">
      <c r="A40" s="6">
        <v>2</v>
      </c>
      <c r="B40" s="13" t="s">
        <v>850</v>
      </c>
      <c r="C40" s="13" t="s">
        <v>887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852</v>
      </c>
      <c r="C41" s="13" t="s">
        <v>875</v>
      </c>
      <c r="D41" s="114">
        <v>0.26010368626310998</v>
      </c>
      <c r="E41" s="114">
        <v>0.11963771443084195</v>
      </c>
      <c r="F41" s="114">
        <v>5.5391276484086961E-2</v>
      </c>
      <c r="G41" s="114">
        <v>7.1936850514783018E-2</v>
      </c>
      <c r="H41" s="114">
        <v>0.1240537293408059</v>
      </c>
      <c r="I41" s="114">
        <v>0.16255055767041285</v>
      </c>
      <c r="J41" s="114">
        <v>0.34556155451302401</v>
      </c>
      <c r="K41" s="114">
        <v>0.48755151473226399</v>
      </c>
      <c r="L41" s="114">
        <v>0.79491825001943006</v>
      </c>
      <c r="M41" s="114">
        <v>0.87441575972517183</v>
      </c>
      <c r="N41" s="114">
        <v>0.57456290218711381</v>
      </c>
      <c r="O41" s="114">
        <v>0.30918807139843707</v>
      </c>
      <c r="P41" s="114">
        <v>0.51051382065106266</v>
      </c>
      <c r="Q41" s="114">
        <v>0.45002919755250698</v>
      </c>
      <c r="R41" s="114">
        <v>0.78991198167689514</v>
      </c>
      <c r="S41" s="114">
        <v>0.45854505527175371</v>
      </c>
      <c r="T41" s="114">
        <v>0.54597999099258587</v>
      </c>
      <c r="U41" s="114">
        <v>1.0389274383647586</v>
      </c>
      <c r="V41" s="114">
        <v>0.99853127843670431</v>
      </c>
      <c r="W41" s="114">
        <v>0.91641010816892887</v>
      </c>
      <c r="X41" s="114">
        <v>1.0972548313690229</v>
      </c>
      <c r="Y41" s="114">
        <v>1.4992337640022639</v>
      </c>
      <c r="Z41" s="114">
        <v>2.4525775185383507</v>
      </c>
      <c r="AA41" s="114">
        <v>2.3990670267552736</v>
      </c>
      <c r="AB41" s="114">
        <v>2.0575902934990959</v>
      </c>
      <c r="AC41" s="114">
        <v>2.3664393034985203</v>
      </c>
      <c r="AD41" s="114">
        <v>2.0689540318957409</v>
      </c>
      <c r="AE41" s="114">
        <v>1.5631985694486348</v>
      </c>
      <c r="AF41" s="114">
        <v>1.4186754036836602</v>
      </c>
    </row>
    <row r="42" spans="1:32" x14ac:dyDescent="0.25">
      <c r="A42" s="6">
        <v>2</v>
      </c>
      <c r="B42" s="13" t="s">
        <v>854</v>
      </c>
      <c r="C42" s="13" t="s">
        <v>893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864</v>
      </c>
      <c r="C43" s="31" t="s">
        <v>848</v>
      </c>
      <c r="D43" s="32">
        <f t="shared" ref="D43:AD43" si="10">SUM(D44:D48)</f>
        <v>6.3480569627192618E-2</v>
      </c>
      <c r="E43" s="32">
        <f t="shared" si="10"/>
        <v>4.3445239293271785E-2</v>
      </c>
      <c r="F43" s="32">
        <f t="shared" si="10"/>
        <v>2.4214182775747189E-2</v>
      </c>
      <c r="G43" s="32">
        <f t="shared" si="10"/>
        <v>2.8643332940049053E-2</v>
      </c>
      <c r="H43" s="32">
        <f t="shared" si="10"/>
        <v>3.3999920156293321E-2</v>
      </c>
      <c r="I43" s="32">
        <f t="shared" si="10"/>
        <v>3.3315106188387254E-2</v>
      </c>
      <c r="J43" s="32">
        <f t="shared" si="10"/>
        <v>5.3218055984475154E-2</v>
      </c>
      <c r="K43" s="32">
        <f t="shared" si="10"/>
        <v>5.8974870577360811E-2</v>
      </c>
      <c r="L43" s="32">
        <f t="shared" si="10"/>
        <v>5.7403446337236687E-2</v>
      </c>
      <c r="M43" s="32">
        <f t="shared" si="10"/>
        <v>6.680451127089812E-2</v>
      </c>
      <c r="N43" s="32">
        <f t="shared" si="10"/>
        <v>5.0611302860860186E-2</v>
      </c>
      <c r="O43" s="32">
        <f t="shared" si="10"/>
        <v>4.1487538167519177E-2</v>
      </c>
      <c r="P43" s="32">
        <f t="shared" si="10"/>
        <v>3.5473345877849019E-2</v>
      </c>
      <c r="Q43" s="32">
        <f t="shared" si="10"/>
        <v>4.3555157231119079E-2</v>
      </c>
      <c r="R43" s="32">
        <f t="shared" si="10"/>
        <v>5.1256866494472919E-2</v>
      </c>
      <c r="S43" s="32">
        <f t="shared" si="10"/>
        <v>3.4147499394793862E-2</v>
      </c>
      <c r="T43" s="32">
        <f t="shared" si="10"/>
        <v>3.491579228383427E-2</v>
      </c>
      <c r="U43" s="32">
        <f t="shared" si="10"/>
        <v>4.3809728938523758E-2</v>
      </c>
      <c r="V43" s="32">
        <f t="shared" si="10"/>
        <v>3.9774134514874333E-2</v>
      </c>
      <c r="W43" s="32">
        <f t="shared" si="10"/>
        <v>3.5113525526861165E-2</v>
      </c>
      <c r="X43" s="32">
        <f t="shared" si="10"/>
        <v>0.31610178737420669</v>
      </c>
      <c r="Y43" s="32">
        <f t="shared" si="10"/>
        <v>0.32314988409069517</v>
      </c>
      <c r="Z43" s="32">
        <f t="shared" si="10"/>
        <v>0.33400345248034385</v>
      </c>
      <c r="AA43" s="32">
        <f t="shared" si="10"/>
        <v>0.38486791721738295</v>
      </c>
      <c r="AB43" s="32">
        <f t="shared" si="10"/>
        <v>0.36867487542953786</v>
      </c>
      <c r="AC43" s="32">
        <f t="shared" si="10"/>
        <v>0</v>
      </c>
      <c r="AD43" s="32">
        <f t="shared" si="10"/>
        <v>0.4898978449218751</v>
      </c>
      <c r="AE43" s="32">
        <f>SUM(AE44:AE48)</f>
        <v>0.53029038751436108</v>
      </c>
      <c r="AF43" s="32">
        <f>SUM(AF44:AF48)</f>
        <v>0.68462989063285029</v>
      </c>
    </row>
    <row r="44" spans="1:32" x14ac:dyDescent="0.25">
      <c r="A44" s="6">
        <v>2</v>
      </c>
      <c r="B44" s="13" t="s">
        <v>866</v>
      </c>
      <c r="C44" s="13" t="s">
        <v>885</v>
      </c>
      <c r="D44" s="114">
        <v>8.6305981254268494E-5</v>
      </c>
      <c r="E44" s="114">
        <v>5.059319402938097E-5</v>
      </c>
      <c r="F44" s="114">
        <v>3.0284720797622466E-5</v>
      </c>
      <c r="G44" s="114">
        <v>3.30212675893872E-5</v>
      </c>
      <c r="H44" s="114">
        <v>4.9343898041683496E-5</v>
      </c>
      <c r="I44" s="114">
        <v>5.8816663918317669E-5</v>
      </c>
      <c r="J44" s="114">
        <v>8.5567775754641462E-5</v>
      </c>
      <c r="K44" s="114">
        <v>1.4113370567941629E-4</v>
      </c>
      <c r="L44" s="114">
        <v>1.7705483392827602E-4</v>
      </c>
      <c r="M44" s="114">
        <v>1.9555817175496653E-4</v>
      </c>
      <c r="N44" s="114">
        <v>1.4907822475141637E-4</v>
      </c>
      <c r="O44" s="114">
        <v>1.1728518432593968E-4</v>
      </c>
      <c r="P44" s="114">
        <v>1.1182374027588854E-4</v>
      </c>
      <c r="Q44" s="114">
        <v>1.3708459039232614E-4</v>
      </c>
      <c r="R44" s="114">
        <v>1.8404139617617324E-4</v>
      </c>
      <c r="S44" s="114">
        <v>1.6333191027220683E-4</v>
      </c>
      <c r="T44" s="114">
        <v>2.4773303257266156E-4</v>
      </c>
      <c r="U44" s="114">
        <v>5.5678580648834677E-4</v>
      </c>
      <c r="V44" s="114">
        <v>5.4558722496781385E-4</v>
      </c>
      <c r="W44" s="114">
        <v>4.8968756281698967E-4</v>
      </c>
      <c r="X44" s="114">
        <v>5.7395058064791848E-5</v>
      </c>
      <c r="Y44" s="114">
        <v>1.7760474375445146E-4</v>
      </c>
      <c r="Z44" s="114">
        <v>1.7213253137770702E-4</v>
      </c>
      <c r="AA44" s="114">
        <v>2.2856315717852761E-4</v>
      </c>
      <c r="AB44" s="114">
        <v>8.029301052436984E-4</v>
      </c>
      <c r="AC44" s="114">
        <v>0</v>
      </c>
      <c r="AD44" s="114">
        <v>0</v>
      </c>
      <c r="AE44" s="114">
        <v>0</v>
      </c>
      <c r="AF44" s="114">
        <v>4.1873387806290541E-3</v>
      </c>
    </row>
    <row r="45" spans="1:32" x14ac:dyDescent="0.25">
      <c r="A45" s="6">
        <v>2</v>
      </c>
      <c r="B45" s="13" t="s">
        <v>868</v>
      </c>
      <c r="C45" s="13" t="s">
        <v>879</v>
      </c>
      <c r="D45" s="114">
        <v>6.3394263645938351E-2</v>
      </c>
      <c r="E45" s="114">
        <v>4.3394646099242401E-2</v>
      </c>
      <c r="F45" s="114">
        <v>2.4183898054949568E-2</v>
      </c>
      <c r="G45" s="114">
        <v>2.8610311672459667E-2</v>
      </c>
      <c r="H45" s="114">
        <v>3.3950576258251638E-2</v>
      </c>
      <c r="I45" s="114">
        <v>3.3256289524468935E-2</v>
      </c>
      <c r="J45" s="114">
        <v>5.3132488208720512E-2</v>
      </c>
      <c r="K45" s="114">
        <v>5.8833736871681391E-2</v>
      </c>
      <c r="L45" s="114">
        <v>5.722639150330841E-2</v>
      </c>
      <c r="M45" s="114">
        <v>6.6608953099143151E-2</v>
      </c>
      <c r="N45" s="114">
        <v>5.046222463610877E-2</v>
      </c>
      <c r="O45" s="114">
        <v>4.1370252983193238E-2</v>
      </c>
      <c r="P45" s="114">
        <v>3.5361522137573133E-2</v>
      </c>
      <c r="Q45" s="114">
        <v>4.3418072640726751E-2</v>
      </c>
      <c r="R45" s="114">
        <v>5.1072825098296748E-2</v>
      </c>
      <c r="S45" s="114">
        <v>3.3984167484521655E-2</v>
      </c>
      <c r="T45" s="114">
        <v>3.466805925126161E-2</v>
      </c>
      <c r="U45" s="114">
        <v>4.3252943132035412E-2</v>
      </c>
      <c r="V45" s="114">
        <v>3.9228547289906518E-2</v>
      </c>
      <c r="W45" s="114">
        <v>3.4623837964044175E-2</v>
      </c>
      <c r="X45" s="114">
        <v>0.3160443923161419</v>
      </c>
      <c r="Y45" s="114">
        <v>0.32297227934694073</v>
      </c>
      <c r="Z45" s="114">
        <v>0.33383131994896614</v>
      </c>
      <c r="AA45" s="114">
        <v>0.38463935406020444</v>
      </c>
      <c r="AB45" s="114">
        <v>0.36787194532429418</v>
      </c>
      <c r="AC45" s="114">
        <v>0</v>
      </c>
      <c r="AD45" s="114">
        <v>0.4898978449218751</v>
      </c>
      <c r="AE45" s="114">
        <v>0.53029038751436108</v>
      </c>
      <c r="AF45" s="114">
        <v>0.68044255185222124</v>
      </c>
    </row>
    <row r="46" spans="1:32" x14ac:dyDescent="0.25">
      <c r="A46" s="6">
        <v>2</v>
      </c>
      <c r="B46" s="13" t="s">
        <v>871</v>
      </c>
      <c r="C46" s="13" t="s">
        <v>892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876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514.41335121197358</v>
      </c>
      <c r="E55" s="32">
        <f t="shared" si="13"/>
        <v>542.48811950881532</v>
      </c>
      <c r="F55" s="32">
        <f t="shared" si="13"/>
        <v>605.93711190671513</v>
      </c>
      <c r="G55" s="32">
        <f t="shared" si="13"/>
        <v>627.45486100235439</v>
      </c>
      <c r="H55" s="32">
        <f t="shared" si="13"/>
        <v>665.32559161953452</v>
      </c>
      <c r="I55" s="32">
        <f t="shared" si="13"/>
        <v>728.71852142699208</v>
      </c>
      <c r="J55" s="32">
        <f t="shared" si="13"/>
        <v>835.6878712657807</v>
      </c>
      <c r="K55" s="32">
        <f t="shared" si="13"/>
        <v>913.67238637644311</v>
      </c>
      <c r="L55" s="32">
        <f t="shared" si="13"/>
        <v>880.43516364342793</v>
      </c>
      <c r="M55" s="32">
        <f t="shared" si="13"/>
        <v>890.74135137798032</v>
      </c>
      <c r="N55" s="32">
        <f t="shared" si="13"/>
        <v>877.69934844774764</v>
      </c>
      <c r="O55" s="32">
        <f t="shared" si="13"/>
        <v>856.79514031446001</v>
      </c>
      <c r="P55" s="32">
        <f t="shared" si="13"/>
        <v>901.96003705762564</v>
      </c>
      <c r="Q55" s="32">
        <f t="shared" si="13"/>
        <v>918.4303468654424</v>
      </c>
      <c r="R55" s="32">
        <f t="shared" si="13"/>
        <v>980.17371638321833</v>
      </c>
      <c r="S55" s="32">
        <f t="shared" si="13"/>
        <v>1041.9615114624103</v>
      </c>
      <c r="T55" s="32">
        <f t="shared" si="13"/>
        <v>1203.7873868658319</v>
      </c>
      <c r="U55" s="32">
        <f t="shared" si="13"/>
        <v>1295.3768677369501</v>
      </c>
      <c r="V55" s="32">
        <f t="shared" si="13"/>
        <v>1266.8923277191989</v>
      </c>
      <c r="W55" s="32">
        <f t="shared" si="13"/>
        <v>1226.1979668383822</v>
      </c>
      <c r="X55" s="32">
        <f t="shared" si="13"/>
        <v>1252.3174422186996</v>
      </c>
      <c r="Y55" s="32">
        <f t="shared" si="13"/>
        <v>1443.7923183181501</v>
      </c>
      <c r="Z55" s="32">
        <f t="shared" si="13"/>
        <v>1493.1998169930782</v>
      </c>
      <c r="AA55" s="32">
        <f t="shared" si="13"/>
        <v>1440.3267172391752</v>
      </c>
      <c r="AB55" s="32">
        <f t="shared" si="13"/>
        <v>1469.1297464171205</v>
      </c>
      <c r="AC55" s="32">
        <f t="shared" si="13"/>
        <v>1512.965023359259</v>
      </c>
      <c r="AD55" s="32">
        <f t="shared" si="13"/>
        <v>1588.6267183768925</v>
      </c>
      <c r="AE55" s="32">
        <f t="shared" si="13"/>
        <v>1668.6402493527764</v>
      </c>
      <c r="AF55" s="32">
        <f t="shared" si="13"/>
        <v>1684.9823157056107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91.863221322964009</v>
      </c>
      <c r="E56" s="32">
        <f t="shared" si="14"/>
        <v>66.204326678521753</v>
      </c>
      <c r="F56" s="32">
        <f t="shared" si="14"/>
        <v>48.487403532669518</v>
      </c>
      <c r="G56" s="32">
        <f t="shared" si="14"/>
        <v>50.071873655486215</v>
      </c>
      <c r="H56" s="32">
        <f t="shared" si="14"/>
        <v>76.779506730827464</v>
      </c>
      <c r="I56" s="32">
        <f t="shared" si="14"/>
        <v>98.356272890985039</v>
      </c>
      <c r="J56" s="32">
        <f t="shared" si="14"/>
        <v>151.4222154555639</v>
      </c>
      <c r="K56" s="32">
        <f t="shared" si="14"/>
        <v>224.66107254316751</v>
      </c>
      <c r="L56" s="32">
        <f t="shared" si="14"/>
        <v>246.42229036242651</v>
      </c>
      <c r="M56" s="32">
        <f t="shared" si="14"/>
        <v>335.20385310112852</v>
      </c>
      <c r="N56" s="32">
        <f t="shared" si="14"/>
        <v>237.07324973700713</v>
      </c>
      <c r="O56" s="32">
        <f t="shared" si="14"/>
        <v>192.78620690058588</v>
      </c>
      <c r="P56" s="32">
        <f t="shared" si="14"/>
        <v>189.62350513252574</v>
      </c>
      <c r="Q56" s="32">
        <f t="shared" si="14"/>
        <v>248.14489054705146</v>
      </c>
      <c r="R56" s="32">
        <f t="shared" si="14"/>
        <v>266.06244494220454</v>
      </c>
      <c r="S56" s="32">
        <f t="shared" si="14"/>
        <v>213.41366467456683</v>
      </c>
      <c r="T56" s="32">
        <f t="shared" si="14"/>
        <v>235.4149059398774</v>
      </c>
      <c r="U56" s="32">
        <f t="shared" si="14"/>
        <v>367.05383917807018</v>
      </c>
      <c r="V56" s="32">
        <f t="shared" si="14"/>
        <v>319.52397821718023</v>
      </c>
      <c r="W56" s="32">
        <f t="shared" si="14"/>
        <v>257.25091266647996</v>
      </c>
      <c r="X56" s="32">
        <f t="shared" si="14"/>
        <v>317.98040077745389</v>
      </c>
      <c r="Y56" s="32">
        <f t="shared" si="14"/>
        <v>295.47518937447791</v>
      </c>
      <c r="Z56" s="32">
        <f t="shared" si="14"/>
        <v>273.42370119589077</v>
      </c>
      <c r="AA56" s="32">
        <f t="shared" si="14"/>
        <v>242.55904438486473</v>
      </c>
      <c r="AB56" s="32">
        <f t="shared" si="14"/>
        <v>174.81728388436716</v>
      </c>
      <c r="AC56" s="32">
        <f t="shared" si="14"/>
        <v>173.0762334050093</v>
      </c>
      <c r="AD56" s="32">
        <f t="shared" si="14"/>
        <v>173.45062659487002</v>
      </c>
      <c r="AE56" s="32">
        <f t="shared" si="14"/>
        <v>155.67452065616962</v>
      </c>
      <c r="AF56" s="32">
        <f t="shared" si="14"/>
        <v>188.82472160296132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209.33609464179807</v>
      </c>
      <c r="E57" s="32">
        <f t="shared" si="15"/>
        <v>226.01531453195855</v>
      </c>
      <c r="F57" s="32">
        <f t="shared" si="15"/>
        <v>265.3980703085781</v>
      </c>
      <c r="G57" s="32">
        <f t="shared" si="15"/>
        <v>253.78518769236581</v>
      </c>
      <c r="H57" s="32">
        <f t="shared" si="15"/>
        <v>249.71752563654289</v>
      </c>
      <c r="I57" s="32">
        <f t="shared" si="15"/>
        <v>276.48804780397978</v>
      </c>
      <c r="J57" s="32">
        <f t="shared" si="15"/>
        <v>348.10340539384151</v>
      </c>
      <c r="K57" s="32">
        <f t="shared" si="15"/>
        <v>404.2453521256125</v>
      </c>
      <c r="L57" s="32">
        <f t="shared" si="15"/>
        <v>346.78798541427398</v>
      </c>
      <c r="M57" s="32">
        <f t="shared" si="15"/>
        <v>333.78863535755528</v>
      </c>
      <c r="N57" s="32">
        <f t="shared" si="15"/>
        <v>300.88761572431531</v>
      </c>
      <c r="O57" s="32">
        <f t="shared" si="15"/>
        <v>304.50914921318474</v>
      </c>
      <c r="P57" s="32">
        <f t="shared" si="15"/>
        <v>326.46250642789533</v>
      </c>
      <c r="Q57" s="32">
        <f t="shared" si="15"/>
        <v>321.63438065678088</v>
      </c>
      <c r="R57" s="32">
        <f t="shared" si="15"/>
        <v>367.27057021611006</v>
      </c>
      <c r="S57" s="32">
        <f t="shared" si="15"/>
        <v>357.28698792518526</v>
      </c>
      <c r="T57" s="32">
        <f t="shared" si="15"/>
        <v>481.78983222678852</v>
      </c>
      <c r="U57" s="32">
        <f t="shared" si="15"/>
        <v>525.73661571125729</v>
      </c>
      <c r="V57" s="32">
        <f t="shared" si="15"/>
        <v>481.83646531419424</v>
      </c>
      <c r="W57" s="32">
        <f t="shared" si="15"/>
        <v>433.68737803446368</v>
      </c>
      <c r="X57" s="32">
        <f t="shared" si="15"/>
        <v>414.98012908295044</v>
      </c>
      <c r="Y57" s="32">
        <f t="shared" si="15"/>
        <v>543.05822652541713</v>
      </c>
      <c r="Z57" s="32">
        <f t="shared" si="15"/>
        <v>587.78281691457141</v>
      </c>
      <c r="AA57" s="32">
        <f t="shared" si="15"/>
        <v>469.77299317905857</v>
      </c>
      <c r="AB57" s="32">
        <f t="shared" si="15"/>
        <v>545.64086099349026</v>
      </c>
      <c r="AC57" s="32">
        <f t="shared" si="15"/>
        <v>509.23639924931126</v>
      </c>
      <c r="AD57" s="32">
        <f t="shared" si="15"/>
        <v>526.60316763594255</v>
      </c>
      <c r="AE57" s="32">
        <f t="shared" si="15"/>
        <v>574.68389515222464</v>
      </c>
      <c r="AF57" s="32">
        <f t="shared" si="15"/>
        <v>544.9233765358307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254.98554765010277</v>
      </c>
      <c r="E58" s="32">
        <f t="shared" si="16"/>
        <v>266.57569754112558</v>
      </c>
      <c r="F58" s="32">
        <f t="shared" si="16"/>
        <v>289.05093787213764</v>
      </c>
      <c r="G58" s="32">
        <f t="shared" si="16"/>
        <v>321.53539381773697</v>
      </c>
      <c r="H58" s="32">
        <f t="shared" si="16"/>
        <v>362.58792925060288</v>
      </c>
      <c r="I58" s="32">
        <f t="shared" si="16"/>
        <v>397.6380674942169</v>
      </c>
      <c r="J58" s="32">
        <f t="shared" si="16"/>
        <v>431.04039744059594</v>
      </c>
      <c r="K58" s="32">
        <f t="shared" si="16"/>
        <v>452.70623078566121</v>
      </c>
      <c r="L58" s="32">
        <f t="shared" si="16"/>
        <v>478.13900327228947</v>
      </c>
      <c r="M58" s="32">
        <f t="shared" si="16"/>
        <v>499.87627098961821</v>
      </c>
      <c r="N58" s="32">
        <f t="shared" si="16"/>
        <v>518.16132299788296</v>
      </c>
      <c r="O58" s="32">
        <f t="shared" si="16"/>
        <v>490.30153239650093</v>
      </c>
      <c r="P58" s="32">
        <f t="shared" si="16"/>
        <v>509.49336409619434</v>
      </c>
      <c r="Q58" s="32">
        <f t="shared" si="16"/>
        <v>520.64545708792218</v>
      </c>
      <c r="R58" s="32">
        <f t="shared" si="16"/>
        <v>526.04925786426577</v>
      </c>
      <c r="S58" s="32">
        <f t="shared" si="16"/>
        <v>589.87416668099434</v>
      </c>
      <c r="T58" s="32">
        <f t="shared" si="16"/>
        <v>608.32124453020947</v>
      </c>
      <c r="U58" s="32">
        <f t="shared" si="16"/>
        <v>647.1185189536759</v>
      </c>
      <c r="V58" s="32">
        <f t="shared" si="16"/>
        <v>653.98689481085137</v>
      </c>
      <c r="W58" s="32">
        <f t="shared" si="16"/>
        <v>669.18397307474993</v>
      </c>
      <c r="X58" s="32">
        <f t="shared" si="16"/>
        <v>698.29153344306951</v>
      </c>
      <c r="Y58" s="32">
        <f t="shared" si="16"/>
        <v>752.85790211004348</v>
      </c>
      <c r="Z58" s="32">
        <f t="shared" si="16"/>
        <v>753.12853532618021</v>
      </c>
      <c r="AA58" s="32">
        <f t="shared" si="16"/>
        <v>810.9089617624968</v>
      </c>
      <c r="AB58" s="32">
        <f t="shared" si="16"/>
        <v>749.7502827200467</v>
      </c>
      <c r="AC58" s="32">
        <f t="shared" si="16"/>
        <v>813.98226438706251</v>
      </c>
      <c r="AD58" s="32">
        <f t="shared" si="16"/>
        <v>867.82725816509856</v>
      </c>
      <c r="AE58" s="32">
        <f t="shared" si="16"/>
        <v>886.47651872069662</v>
      </c>
      <c r="AF58" s="32">
        <f t="shared" si="16"/>
        <v>922.16677948230881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9">
        <f t="shared" ref="D59:AF59" si="17">D24</f>
        <v>50.091708920072676</v>
      </c>
      <c r="E59" s="119">
        <f t="shared" si="17"/>
        <v>49.897107435731222</v>
      </c>
      <c r="F59" s="119">
        <f t="shared" si="17"/>
        <v>51.488103725999409</v>
      </c>
      <c r="G59" s="119">
        <f t="shared" si="17"/>
        <v>52.134279492251565</v>
      </c>
      <c r="H59" s="119">
        <f t="shared" si="17"/>
        <v>53.020136732388792</v>
      </c>
      <c r="I59" s="119">
        <f t="shared" si="17"/>
        <v>54.592406128795382</v>
      </c>
      <c r="J59" s="119">
        <f t="shared" si="17"/>
        <v>56.544068431343291</v>
      </c>
      <c r="K59" s="119">
        <f t="shared" si="17"/>
        <v>56.720803465169375</v>
      </c>
      <c r="L59" s="119">
        <f t="shared" si="17"/>
        <v>55.508174956864522</v>
      </c>
      <c r="M59" s="119">
        <f t="shared" si="17"/>
        <v>57.076445030806859</v>
      </c>
      <c r="N59" s="119">
        <f t="shared" si="17"/>
        <v>58.650409725549416</v>
      </c>
      <c r="O59" s="119">
        <f t="shared" si="17"/>
        <v>61.984458704774376</v>
      </c>
      <c r="P59" s="119">
        <f t="shared" si="17"/>
        <v>66.00416653353588</v>
      </c>
      <c r="Q59" s="119">
        <f t="shared" si="17"/>
        <v>76.150509120739386</v>
      </c>
      <c r="R59" s="119">
        <f t="shared" si="17"/>
        <v>86.853888302842563</v>
      </c>
      <c r="S59" s="119">
        <f t="shared" si="17"/>
        <v>94.800356856230593</v>
      </c>
      <c r="T59" s="119">
        <f t="shared" si="17"/>
        <v>113.6763101088338</v>
      </c>
      <c r="U59" s="119">
        <f t="shared" si="17"/>
        <v>122.52173307201689</v>
      </c>
      <c r="V59" s="119">
        <f t="shared" si="17"/>
        <v>131.06896759415326</v>
      </c>
      <c r="W59" s="119">
        <f t="shared" si="17"/>
        <v>123.32661572916845</v>
      </c>
      <c r="X59" s="119">
        <f t="shared" si="17"/>
        <v>139.04577969267956</v>
      </c>
      <c r="Y59" s="119">
        <f t="shared" si="17"/>
        <v>147.87618968268961</v>
      </c>
      <c r="Z59" s="119">
        <f t="shared" si="17"/>
        <v>152.28846475232663</v>
      </c>
      <c r="AA59" s="119">
        <f t="shared" si="17"/>
        <v>159.64476229761968</v>
      </c>
      <c r="AB59" s="119">
        <f t="shared" si="17"/>
        <v>173.73860270358338</v>
      </c>
      <c r="AC59" s="119">
        <f t="shared" si="17"/>
        <v>189.74635972288519</v>
      </c>
      <c r="AD59" s="119">
        <f t="shared" si="17"/>
        <v>194.19629257585137</v>
      </c>
      <c r="AE59" s="119">
        <f t="shared" si="17"/>
        <v>207.47983547985518</v>
      </c>
      <c r="AF59" s="119">
        <f t="shared" si="17"/>
        <v>217.89215968747112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91.79974075333682</v>
      </c>
      <c r="E60" s="32">
        <f t="shared" si="18"/>
        <v>66.160881439228476</v>
      </c>
      <c r="F60" s="32">
        <f t="shared" si="18"/>
        <v>48.463189349893767</v>
      </c>
      <c r="G60" s="32">
        <f t="shared" si="18"/>
        <v>50.043230322546165</v>
      </c>
      <c r="H60" s="32">
        <f t="shared" si="18"/>
        <v>76.745506810671174</v>
      </c>
      <c r="I60" s="32">
        <f t="shared" si="18"/>
        <v>98.322957784796657</v>
      </c>
      <c r="J60" s="32">
        <f t="shared" si="18"/>
        <v>151.36899739957943</v>
      </c>
      <c r="K60" s="32">
        <f t="shared" si="18"/>
        <v>224.60209767259013</v>
      </c>
      <c r="L60" s="32">
        <f t="shared" si="18"/>
        <v>246.36488691608926</v>
      </c>
      <c r="M60" s="32">
        <f t="shared" si="18"/>
        <v>335.13704858985761</v>
      </c>
      <c r="N60" s="32">
        <f t="shared" si="18"/>
        <v>237.02263843414627</v>
      </c>
      <c r="O60" s="32">
        <f t="shared" si="18"/>
        <v>192.74471936241835</v>
      </c>
      <c r="P60" s="32">
        <f t="shared" si="18"/>
        <v>189.58803178664789</v>
      </c>
      <c r="Q60" s="32">
        <f t="shared" si="18"/>
        <v>248.10133538982035</v>
      </c>
      <c r="R60" s="32">
        <f t="shared" si="18"/>
        <v>266.01118807571004</v>
      </c>
      <c r="S60" s="32">
        <f t="shared" si="18"/>
        <v>213.37951717517203</v>
      </c>
      <c r="T60" s="32">
        <f t="shared" si="18"/>
        <v>235.37999014759356</v>
      </c>
      <c r="U60" s="32">
        <f t="shared" si="18"/>
        <v>367.01002944913165</v>
      </c>
      <c r="V60" s="32">
        <f t="shared" si="18"/>
        <v>319.48420408266537</v>
      </c>
      <c r="W60" s="32">
        <f t="shared" si="18"/>
        <v>257.2157991409531</v>
      </c>
      <c r="X60" s="32">
        <f t="shared" si="18"/>
        <v>317.66429899007971</v>
      </c>
      <c r="Y60" s="32">
        <f t="shared" si="18"/>
        <v>295.15203949038721</v>
      </c>
      <c r="Z60" s="32">
        <f t="shared" si="18"/>
        <v>273.08969774341045</v>
      </c>
      <c r="AA60" s="32">
        <f t="shared" si="18"/>
        <v>242.17417646764736</v>
      </c>
      <c r="AB60" s="32">
        <f t="shared" si="18"/>
        <v>174.44860900893761</v>
      </c>
      <c r="AC60" s="32">
        <f t="shared" si="18"/>
        <v>173.0762334050093</v>
      </c>
      <c r="AD60" s="32">
        <f t="shared" si="18"/>
        <v>172.96072874994815</v>
      </c>
      <c r="AE60" s="32">
        <f t="shared" si="18"/>
        <v>155.14423026865526</v>
      </c>
      <c r="AF60" s="32">
        <f t="shared" si="18"/>
        <v>188.14009171232846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6.3480569627192618E-2</v>
      </c>
      <c r="E61" s="32">
        <f t="shared" si="19"/>
        <v>4.3445239293271785E-2</v>
      </c>
      <c r="F61" s="32">
        <f t="shared" si="19"/>
        <v>2.4214182775747189E-2</v>
      </c>
      <c r="G61" s="32">
        <f t="shared" si="19"/>
        <v>2.8643332940049053E-2</v>
      </c>
      <c r="H61" s="32">
        <f t="shared" si="19"/>
        <v>3.3999920156293321E-2</v>
      </c>
      <c r="I61" s="32">
        <f t="shared" si="19"/>
        <v>3.3315106188387254E-2</v>
      </c>
      <c r="J61" s="32">
        <f t="shared" si="19"/>
        <v>5.3218055984475154E-2</v>
      </c>
      <c r="K61" s="32">
        <f t="shared" si="19"/>
        <v>5.8974870577360811E-2</v>
      </c>
      <c r="L61" s="32">
        <f t="shared" si="19"/>
        <v>5.7403446337236687E-2</v>
      </c>
      <c r="M61" s="32">
        <f t="shared" si="19"/>
        <v>6.680451127089812E-2</v>
      </c>
      <c r="N61" s="32">
        <f t="shared" si="19"/>
        <v>5.0611302860860186E-2</v>
      </c>
      <c r="O61" s="32">
        <f t="shared" si="19"/>
        <v>4.1487538167519177E-2</v>
      </c>
      <c r="P61" s="32">
        <f t="shared" si="19"/>
        <v>3.5473345877849019E-2</v>
      </c>
      <c r="Q61" s="32">
        <f t="shared" si="19"/>
        <v>4.3555157231119079E-2</v>
      </c>
      <c r="R61" s="32">
        <f t="shared" si="19"/>
        <v>5.1256866494472919E-2</v>
      </c>
      <c r="S61" s="32">
        <f t="shared" si="19"/>
        <v>3.4147499394793862E-2</v>
      </c>
      <c r="T61" s="32">
        <f t="shared" si="19"/>
        <v>3.491579228383427E-2</v>
      </c>
      <c r="U61" s="32">
        <f t="shared" si="19"/>
        <v>4.3809728938523758E-2</v>
      </c>
      <c r="V61" s="32">
        <f t="shared" si="19"/>
        <v>3.9774134514874333E-2</v>
      </c>
      <c r="W61" s="32">
        <f t="shared" si="19"/>
        <v>3.5113525526861165E-2</v>
      </c>
      <c r="X61" s="32">
        <f t="shared" si="19"/>
        <v>0.31610178737420669</v>
      </c>
      <c r="Y61" s="32">
        <f t="shared" si="19"/>
        <v>0.32314988409069517</v>
      </c>
      <c r="Z61" s="32">
        <f t="shared" si="19"/>
        <v>0.33400345248034385</v>
      </c>
      <c r="AA61" s="32">
        <f t="shared" si="19"/>
        <v>0.38486791721738295</v>
      </c>
      <c r="AB61" s="32">
        <f t="shared" si="19"/>
        <v>0.36867487542953786</v>
      </c>
      <c r="AC61" s="32">
        <f t="shared" si="19"/>
        <v>0</v>
      </c>
      <c r="AD61" s="32">
        <f t="shared" si="19"/>
        <v>0.4898978449218751</v>
      </c>
      <c r="AE61" s="32">
        <f t="shared" si="19"/>
        <v>0.53029038751436108</v>
      </c>
      <c r="AF61" s="32">
        <f t="shared" si="19"/>
        <v>0.68462989063285029</v>
      </c>
    </row>
  </sheetData>
  <conditionalFormatting sqref="D5:AF5 D55:AF61">
    <cfRule type="cellIs" dxfId="24" priority="12" operator="lessThan">
      <formula>0</formula>
    </cfRule>
  </conditionalFormatting>
  <conditionalFormatting sqref="D16:AF16">
    <cfRule type="cellIs" dxfId="23" priority="11" operator="lessThan">
      <formula>0</formula>
    </cfRule>
  </conditionalFormatting>
  <conditionalFormatting sqref="D22:AF22">
    <cfRule type="cellIs" dxfId="22" priority="10" operator="lessThan">
      <formula>0</formula>
    </cfRule>
  </conditionalFormatting>
  <conditionalFormatting sqref="D27:AF27">
    <cfRule type="cellIs" dxfId="21" priority="9" operator="lessThan">
      <formula>0</formula>
    </cfRule>
  </conditionalFormatting>
  <conditionalFormatting sqref="D30:AF30">
    <cfRule type="cellIs" dxfId="20" priority="8" operator="lessThan">
      <formula>0</formula>
    </cfRule>
  </conditionalFormatting>
  <conditionalFormatting sqref="D34:AF34">
    <cfRule type="cellIs" dxfId="19" priority="7" operator="lessThan">
      <formula>0</formula>
    </cfRule>
  </conditionalFormatting>
  <conditionalFormatting sqref="D40:AF40">
    <cfRule type="cellIs" dxfId="18" priority="6" operator="lessThan">
      <formula>0</formula>
    </cfRule>
  </conditionalFormatting>
  <conditionalFormatting sqref="D9:AF9">
    <cfRule type="cellIs" dxfId="17" priority="5" operator="lessThan">
      <formula>0</formula>
    </cfRule>
  </conditionalFormatting>
  <conditionalFormatting sqref="D35:AF35 D43:AF43 D39:AF39 D11:AF11 D18:AF18 D24:AF24 D29:AF29 D32:AF32 D5:AF7">
    <cfRule type="cellIs" dxfId="16" priority="4" operator="lessThan">
      <formula>0</formula>
    </cfRule>
  </conditionalFormatting>
  <conditionalFormatting sqref="C25:C28">
    <cfRule type="cellIs" dxfId="15" priority="3" operator="lessThan">
      <formula>0</formula>
    </cfRule>
  </conditionalFormatting>
  <conditionalFormatting sqref="D55:AF55">
    <cfRule type="cellIs" dxfId="14" priority="2" operator="lessThan">
      <formula>0</formula>
    </cfRule>
  </conditionalFormatting>
  <conditionalFormatting sqref="D2:AF2">
    <cfRule type="cellIs" dxfId="13" priority="1" operator="notEqual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topLeftCell="A199" workbookViewId="0">
      <selection activeCell="H3" sqref="H3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C1" t="s">
        <v>913</v>
      </c>
      <c r="D1" s="110">
        <f>SUM(D3:D238)</f>
        <v>26453.940496579435</v>
      </c>
      <c r="F1" t="s">
        <v>821</v>
      </c>
      <c r="G1" s="110">
        <f>D1-'GPC alcances 2018'!K35-CO2eq!AE657-CO2eq!AE658-CO2eq!AE659-CO2eq!AE661-ABS(CO2eq!AE660)</f>
        <v>22398.023311919973</v>
      </c>
    </row>
    <row r="2" spans="1:7" x14ac:dyDescent="0.25">
      <c r="A2" s="141" t="str">
        <f>CO2eq!A3</f>
        <v>Código IPCC</v>
      </c>
      <c r="B2" s="141" t="str">
        <f>CO2eq!B3</f>
        <v>Categorías de fuente y sumidero de gases de efecto invernadero</v>
      </c>
      <c r="C2" s="137">
        <f>CO2eq!AE3</f>
        <v>2018</v>
      </c>
      <c r="D2" s="137">
        <f>ABS(C2)</f>
        <v>2018</v>
      </c>
    </row>
    <row r="3" spans="1:7" x14ac:dyDescent="0.25">
      <c r="A3" s="142" t="str">
        <f>CO2eq!A10</f>
        <v>1.A.1.a.i.</v>
      </c>
      <c r="B3" s="142" t="str">
        <f>CO2eq!B10</f>
        <v>Generación de electricidad</v>
      </c>
      <c r="C3" s="94">
        <f>CO2eq!AE10</f>
        <v>3.1442483910616168E-3</v>
      </c>
      <c r="D3" s="94">
        <f t="shared" ref="D3:D66" si="0">ABS(C3)</f>
        <v>3.1442483910616168E-3</v>
      </c>
    </row>
    <row r="4" spans="1:7" x14ac:dyDescent="0.25">
      <c r="A4" s="142" t="str">
        <f>CO2eq!A11</f>
        <v>1.A.1.a.ii.</v>
      </c>
      <c r="B4" s="142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2" t="str">
        <f>CO2eq!A12</f>
        <v>1.A.1.a.iii.</v>
      </c>
      <c r="B5" s="142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2" t="str">
        <f>CO2eq!A13</f>
        <v>1.A.1.b.</v>
      </c>
      <c r="B6" s="142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2" t="str">
        <f>CO2eq!A15</f>
        <v>1.A.1.c.i.</v>
      </c>
      <c r="B7" s="142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2" t="str">
        <f>CO2eq!A16</f>
        <v>1.A.1.c.ii.</v>
      </c>
      <c r="B8" s="142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2" t="str">
        <f>CO2eq!A18</f>
        <v>1.A.2.a.</v>
      </c>
      <c r="B9" s="142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2" t="str">
        <f>CO2eq!A19</f>
        <v>1.A.2.b.</v>
      </c>
      <c r="B10" s="142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2" t="str">
        <f>CO2eq!A20</f>
        <v>1.A.2.c.</v>
      </c>
      <c r="B11" s="142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2" t="str">
        <f>CO2eq!A21</f>
        <v>1.A.2.d.</v>
      </c>
      <c r="B12" s="142" t="str">
        <f>CO2eq!B21</f>
        <v>Pulpa, papel e imprenta</v>
      </c>
      <c r="C12" s="94">
        <f>CO2eq!AE21</f>
        <v>178.39225330722309</v>
      </c>
      <c r="D12" s="94">
        <f t="shared" si="0"/>
        <v>178.39225330722309</v>
      </c>
    </row>
    <row r="13" spans="1:7" x14ac:dyDescent="0.25">
      <c r="A13" s="142" t="str">
        <f>CO2eq!A22</f>
        <v>1.A.2.e.</v>
      </c>
      <c r="B13" s="142" t="str">
        <f>CO2eq!B22</f>
        <v>Procesamiento de alimentos, bebidas y tabaco</v>
      </c>
      <c r="C13" s="94">
        <f>CO2eq!AE22</f>
        <v>128.10607731676231</v>
      </c>
      <c r="D13" s="94">
        <f t="shared" si="0"/>
        <v>128.10607731676231</v>
      </c>
    </row>
    <row r="14" spans="1:7" x14ac:dyDescent="0.25">
      <c r="A14" s="142" t="str">
        <f>CO2eq!A23</f>
        <v>1.A.2.f.</v>
      </c>
      <c r="B14" s="142" t="str">
        <f>CO2eq!B23</f>
        <v>Minerales no metálicos</v>
      </c>
      <c r="C14" s="94">
        <f>CO2eq!AE23</f>
        <v>2.4271759607702149E-2</v>
      </c>
      <c r="D14" s="94">
        <f t="shared" si="0"/>
        <v>2.4271759607702149E-2</v>
      </c>
    </row>
    <row r="15" spans="1:7" x14ac:dyDescent="0.25">
      <c r="A15" s="142" t="str">
        <f>CO2eq!A24</f>
        <v>1.A.2.g.</v>
      </c>
      <c r="B15" s="142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2" t="str">
        <f>CO2eq!A25</f>
        <v>1.A.2.h.</v>
      </c>
      <c r="B16" s="142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2" t="str">
        <f>CO2eq!A26</f>
        <v>1.A.2.i.</v>
      </c>
      <c r="B17" s="142" t="str">
        <f>CO2eq!B26</f>
        <v>Minería (con excepción de combustibles) y cantería</v>
      </c>
      <c r="C17" s="94">
        <f>CO2eq!AE26</f>
        <v>0</v>
      </c>
      <c r="D17" s="94">
        <f t="shared" si="0"/>
        <v>0</v>
      </c>
    </row>
    <row r="18" spans="1:4" x14ac:dyDescent="0.25">
      <c r="A18" s="142" t="str">
        <f>CO2eq!A27</f>
        <v>1.A.2.j.</v>
      </c>
      <c r="B18" s="142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2" t="str">
        <f>CO2eq!A28</f>
        <v>1.A.2.k.</v>
      </c>
      <c r="B19" s="142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2" t="str">
        <f>CO2eq!A29</f>
        <v>1.A.2.l.</v>
      </c>
      <c r="B20" s="142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2" t="str">
        <f>CO2eq!A30</f>
        <v>1.A.2.m.</v>
      </c>
      <c r="B21" s="142" t="str">
        <f>CO2eq!B30</f>
        <v>Industria no especificada</v>
      </c>
      <c r="C21" s="94">
        <f>CO2eq!AE30</f>
        <v>114.43793968152907</v>
      </c>
      <c r="D21" s="94">
        <f t="shared" si="0"/>
        <v>114.43793968152907</v>
      </c>
    </row>
    <row r="22" spans="1:4" x14ac:dyDescent="0.25">
      <c r="A22" s="142" t="str">
        <f>CO2eq!A34</f>
        <v>1.A.3.a.ii.</v>
      </c>
      <c r="B22" s="142" t="str">
        <f>CO2eq!B34</f>
        <v>Aviación de cabotaje</v>
      </c>
      <c r="C22" s="94">
        <f>CO2eq!AE34</f>
        <v>0</v>
      </c>
      <c r="D22" s="94">
        <f t="shared" si="0"/>
        <v>0</v>
      </c>
    </row>
    <row r="23" spans="1:4" x14ac:dyDescent="0.25">
      <c r="A23" s="143" t="str">
        <f>CO2eq!A36</f>
        <v>1.A.3.b.i.</v>
      </c>
      <c r="B23" s="143" t="str">
        <f>CO2eq!B36</f>
        <v>Automóviles</v>
      </c>
      <c r="C23" s="33">
        <f>CO2eq!AE36</f>
        <v>195.84450847920814</v>
      </c>
      <c r="D23" s="94">
        <f t="shared" si="0"/>
        <v>195.84450847920814</v>
      </c>
    </row>
    <row r="24" spans="1:4" x14ac:dyDescent="0.25">
      <c r="A24" s="143" t="str">
        <f>CO2eq!A39</f>
        <v>1.A.3.b.ii.</v>
      </c>
      <c r="B24" s="143" t="str">
        <f>CO2eq!B39</f>
        <v>Camiones para servicio ligero</v>
      </c>
      <c r="C24" s="33">
        <f>CO2eq!AE39</f>
        <v>215.6460348759816</v>
      </c>
      <c r="D24" s="94">
        <f t="shared" si="0"/>
        <v>215.6460348759816</v>
      </c>
    </row>
    <row r="25" spans="1:4" x14ac:dyDescent="0.25">
      <c r="A25" s="142" t="str">
        <f>CO2eq!A42</f>
        <v>1.A.3.b.iii.</v>
      </c>
      <c r="B25" s="142" t="str">
        <f>CO2eq!B42</f>
        <v>Camiones para servicio pesado y autobuses</v>
      </c>
      <c r="C25" s="94">
        <f>CO2eq!AE42</f>
        <v>455.57105789669072</v>
      </c>
      <c r="D25" s="94">
        <f t="shared" si="0"/>
        <v>455.57105789669072</v>
      </c>
    </row>
    <row r="26" spans="1:4" x14ac:dyDescent="0.25">
      <c r="A26" s="142" t="str">
        <f>CO2eq!A43</f>
        <v>1.A.3.b.iv.</v>
      </c>
      <c r="B26" s="142" t="str">
        <f>CO2eq!B43</f>
        <v>Motocicletas</v>
      </c>
      <c r="C26" s="94">
        <f>CO2eq!AE43</f>
        <v>2.6472649537183681</v>
      </c>
      <c r="D26" s="94">
        <f t="shared" si="0"/>
        <v>2.6472649537183681</v>
      </c>
    </row>
    <row r="27" spans="1:4" x14ac:dyDescent="0.25">
      <c r="A27" s="142" t="str">
        <f>CO2eq!A44</f>
        <v>1.A.3.b.v.</v>
      </c>
      <c r="B27" s="142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2" t="str">
        <f>CO2eq!A45</f>
        <v>1.A.3.b.vi.</v>
      </c>
      <c r="B28" s="142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2" t="str">
        <f>CO2eq!A46</f>
        <v>1.A.3.c.</v>
      </c>
      <c r="B29" s="142" t="str">
        <f>CO2eq!B46</f>
        <v>Ferrocarriles</v>
      </c>
      <c r="C29" s="94">
        <f>CO2eq!AE46</f>
        <v>0</v>
      </c>
      <c r="D29" s="94">
        <f t="shared" si="0"/>
        <v>0</v>
      </c>
    </row>
    <row r="30" spans="1:4" x14ac:dyDescent="0.25">
      <c r="A30" s="142" t="str">
        <f>CO2eq!A49</f>
        <v>1.A.3.d.ii.</v>
      </c>
      <c r="B30" s="142" t="str">
        <f>CO2eq!B49</f>
        <v>Navegación marítima y fluvial nacional</v>
      </c>
      <c r="C30" s="94">
        <f>CO2eq!AE49</f>
        <v>0.64117702242696528</v>
      </c>
      <c r="D30" s="94">
        <f t="shared" si="0"/>
        <v>0.64117702242696528</v>
      </c>
    </row>
    <row r="31" spans="1:4" x14ac:dyDescent="0.25">
      <c r="A31" s="142" t="str">
        <f>CO2eq!A51</f>
        <v>1.A.3.e.i.</v>
      </c>
      <c r="B31" s="142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2" t="str">
        <f>CO2eq!A52</f>
        <v>1.A.3.e.ii.</v>
      </c>
      <c r="B32" s="142" t="str">
        <f>CO2eq!B52</f>
        <v>Todo terreno</v>
      </c>
      <c r="C32" s="94">
        <f>CO2eq!AE52</f>
        <v>51.81673625428305</v>
      </c>
      <c r="D32" s="94">
        <f t="shared" si="0"/>
        <v>51.81673625428305</v>
      </c>
    </row>
    <row r="33" spans="1:4" x14ac:dyDescent="0.25">
      <c r="A33" s="142" t="str">
        <f>CO2eq!A54</f>
        <v>1.A.4.a.</v>
      </c>
      <c r="B33" s="142" t="str">
        <f>CO2eq!B54</f>
        <v>Comercial / Institucional</v>
      </c>
      <c r="C33" s="94">
        <f>CO2eq!AE54</f>
        <v>38.157341115606116</v>
      </c>
      <c r="D33" s="94">
        <f t="shared" si="0"/>
        <v>38.157341115606116</v>
      </c>
    </row>
    <row r="34" spans="1:4" x14ac:dyDescent="0.25">
      <c r="A34" s="142" t="str">
        <f>CO2eq!A55</f>
        <v>1.A.4.b.</v>
      </c>
      <c r="B34" s="142" t="str">
        <f>CO2eq!B55</f>
        <v>Residencial</v>
      </c>
      <c r="C34" s="94">
        <f>CO2eq!AE55</f>
        <v>38.287288554781831</v>
      </c>
      <c r="D34" s="94">
        <f t="shared" si="0"/>
        <v>38.287288554781831</v>
      </c>
    </row>
    <row r="35" spans="1:4" x14ac:dyDescent="0.25">
      <c r="A35" s="142" t="str">
        <f>CO2eq!A57</f>
        <v>1.A.4.c.i.</v>
      </c>
      <c r="B35" s="142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2" t="str">
        <f>CO2eq!A58</f>
        <v>1.A.4.c.ii.</v>
      </c>
      <c r="B36" s="142" t="str">
        <f>CO2eq!B58</f>
        <v>Vehículo todo terreno y otra maquinaria</v>
      </c>
      <c r="C36" s="94">
        <f>CO2eq!AE58</f>
        <v>1.7200681081204376</v>
      </c>
      <c r="D36" s="94">
        <f t="shared" si="0"/>
        <v>1.7200681081204376</v>
      </c>
    </row>
    <row r="37" spans="1:4" x14ac:dyDescent="0.25">
      <c r="A37" s="142" t="str">
        <f>CO2eq!A59</f>
        <v>1.A.4.c.iii.</v>
      </c>
      <c r="B37" s="142" t="str">
        <f>CO2eq!B59</f>
        <v>Pesca (combustión móvil)</v>
      </c>
      <c r="C37" s="94">
        <f>CO2eq!AE59</f>
        <v>45.798136692200188</v>
      </c>
      <c r="D37" s="94">
        <f t="shared" si="0"/>
        <v>45.798136692200188</v>
      </c>
    </row>
    <row r="38" spans="1:4" x14ac:dyDescent="0.25">
      <c r="A38" s="142" t="str">
        <f>CO2eq!A61</f>
        <v>1.A.5.a.</v>
      </c>
      <c r="B38" s="142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2" t="str">
        <f>CO2eq!A63</f>
        <v>1.A.5.b.i.</v>
      </c>
      <c r="B39" s="142" t="str">
        <f>CO2eq!B63</f>
        <v>Móvil (componente aviación)</v>
      </c>
      <c r="C39" s="94">
        <f>CO2eq!AE63</f>
        <v>0</v>
      </c>
      <c r="D39" s="94">
        <f t="shared" si="0"/>
        <v>0</v>
      </c>
    </row>
    <row r="40" spans="1:4" x14ac:dyDescent="0.25">
      <c r="A40" s="142" t="str">
        <f>CO2eq!A64</f>
        <v>1.A.5.b.ii.</v>
      </c>
      <c r="B40" s="142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2" t="str">
        <f>CO2eq!A65</f>
        <v>1.A.5.b.iii.</v>
      </c>
      <c r="B41" s="142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2" t="str">
        <f>CO2eq!A71</f>
        <v>1.B.1.a.i.1.</v>
      </c>
      <c r="B42" s="142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2" t="str">
        <f>CO2eq!A72</f>
        <v>1.B.1.a.i.2.</v>
      </c>
      <c r="B43" s="142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2" t="str">
        <f>CO2eq!A73</f>
        <v>1.B.1.a.i.3.</v>
      </c>
      <c r="B44" s="142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2" t="str">
        <f>CO2eq!A74</f>
        <v>1.B.1.a.i.4.</v>
      </c>
      <c r="B45" s="142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2" t="str">
        <f>CO2eq!A76</f>
        <v>1.B.1.a.ii.1.</v>
      </c>
      <c r="B46" s="142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2" t="str">
        <f>CO2eq!A77</f>
        <v>1.B.1.a.ii.2.</v>
      </c>
      <c r="B47" s="142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2" t="str">
        <f>CO2eq!A78</f>
        <v>1.B.1.b.</v>
      </c>
      <c r="B48" s="142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2" t="str">
        <f>CO2eq!A79</f>
        <v>1.B.1.c.</v>
      </c>
      <c r="B49" s="142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2" t="str">
        <f>CO2eq!A82</f>
        <v>1.B.2.a.i.</v>
      </c>
      <c r="B50" s="142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2" t="str">
        <f>CO2eq!A83</f>
        <v>1.B.2.a.ii.</v>
      </c>
      <c r="B51" s="142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2" t="str">
        <f>CO2eq!A85</f>
        <v>1.B.2.a.iii.1.</v>
      </c>
      <c r="B52" s="142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2" t="str">
        <f>CO2eq!A86</f>
        <v>1.B.2.a.iii.2.</v>
      </c>
      <c r="B53" s="142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2" t="str">
        <f>CO2eq!A87</f>
        <v>1.B.2.a.iii.3.</v>
      </c>
      <c r="B54" s="142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2" t="str">
        <f>CO2eq!A88</f>
        <v>1.B.2.a.iii.4.</v>
      </c>
      <c r="B55" s="142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2" t="str">
        <f>CO2eq!A89</f>
        <v>1.B.2.a.iii.5.</v>
      </c>
      <c r="B56" s="142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2" t="str">
        <f>CO2eq!A90</f>
        <v>1.B.2.a.iii.6.</v>
      </c>
      <c r="B57" s="142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2" t="str">
        <f>CO2eq!A92</f>
        <v>1.B.2.b.i.</v>
      </c>
      <c r="B58" s="142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2" t="str">
        <f>CO2eq!A93</f>
        <v>1.B.2.b.ii.</v>
      </c>
      <c r="B59" s="142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2" t="str">
        <f>CO2eq!A95</f>
        <v>1.B.2.b.iii.1.</v>
      </c>
      <c r="B60" s="142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2" t="str">
        <f>CO2eq!A96</f>
        <v>1.B.2.b.iii.2.</v>
      </c>
      <c r="B61" s="142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2" t="str">
        <f>CO2eq!A97</f>
        <v>1.B.2.b.iii.3.</v>
      </c>
      <c r="B62" s="142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2" t="str">
        <f>CO2eq!A98</f>
        <v>1.B.2.b.iii.4.</v>
      </c>
      <c r="B63" s="142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2" t="str">
        <f>CO2eq!A99</f>
        <v>1.B.2.b.iii.5.</v>
      </c>
      <c r="B64" s="142" t="str">
        <f>CO2eq!B99</f>
        <v>Distribución</v>
      </c>
      <c r="C64" s="94">
        <f>CO2eq!AE99</f>
        <v>0</v>
      </c>
      <c r="D64" s="94">
        <f t="shared" si="0"/>
        <v>0</v>
      </c>
    </row>
    <row r="65" spans="1:4" x14ac:dyDescent="0.25">
      <c r="A65" s="142" t="str">
        <f>CO2eq!A100</f>
        <v>1.B.2.b.iii.6.</v>
      </c>
      <c r="B65" s="142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2" t="str">
        <f>CO2eq!A101</f>
        <v>1.B.3.</v>
      </c>
      <c r="B66" s="142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2" t="str">
        <f>CO2eq!A104</f>
        <v>1.C.1.a.</v>
      </c>
      <c r="B67" s="142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2" t="str">
        <f>CO2eq!A105</f>
        <v>1.C.1.b.</v>
      </c>
      <c r="B68" s="142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2" t="str">
        <f>CO2eq!A106</f>
        <v>1.C.1.c.</v>
      </c>
      <c r="B69" s="142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2" t="str">
        <f>CO2eq!A108</f>
        <v>1.C.2.a.</v>
      </c>
      <c r="B70" s="142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2" t="str">
        <f>CO2eq!A109</f>
        <v>1.C.2.b.</v>
      </c>
      <c r="B71" s="142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2" t="str">
        <f>CO2eq!A110</f>
        <v>1.C.3.</v>
      </c>
      <c r="B72" s="142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2" t="str">
        <f>CO2eq!A113</f>
        <v>2.A.1.</v>
      </c>
      <c r="B73" s="142" t="str">
        <f>CO2eq!B113</f>
        <v>Producción de cemento</v>
      </c>
      <c r="C73" s="94">
        <f>CO2eq!AE113</f>
        <v>2.3728898015459732E-2</v>
      </c>
      <c r="D73" s="94">
        <f t="shared" si="1"/>
        <v>2.3728898015459732E-2</v>
      </c>
    </row>
    <row r="74" spans="1:4" x14ac:dyDescent="0.25">
      <c r="A74" s="142" t="str">
        <f>CO2eq!A114</f>
        <v>2.A.2.</v>
      </c>
      <c r="B74" s="142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2" t="str">
        <f>CO2eq!A115</f>
        <v>2.A.3.</v>
      </c>
      <c r="B75" s="142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3" t="str">
        <f>CO2eq!A116</f>
        <v>2.A.4.</v>
      </c>
      <c r="B76" s="143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2" t="str">
        <f>CO2eq!A123</f>
        <v>2.B.1.</v>
      </c>
      <c r="B77" s="142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2" t="str">
        <f>CO2eq!A124</f>
        <v>2.B.2.</v>
      </c>
      <c r="B78" s="142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2" t="str">
        <f>CO2eq!A125</f>
        <v>2.B.3.</v>
      </c>
      <c r="B79" s="142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2" t="str">
        <f>CO2eq!A126</f>
        <v>2.B.4.</v>
      </c>
      <c r="B80" s="142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2" t="str">
        <f>CO2eq!A127</f>
        <v>2.B.5.</v>
      </c>
      <c r="B81" s="142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2" t="str">
        <f>CO2eq!A128</f>
        <v>2.B.6.</v>
      </c>
      <c r="B82" s="142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2" t="str">
        <f>CO2eq!A129</f>
        <v>2.B.7.</v>
      </c>
      <c r="B83" s="142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2" t="str">
        <f>CO2eq!A131</f>
        <v>2.B.8.a.</v>
      </c>
      <c r="B84" s="142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2" t="str">
        <f>CO2eq!A132</f>
        <v>2.B.8.b.</v>
      </c>
      <c r="B85" s="142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2" t="str">
        <f>CO2eq!A133</f>
        <v>2.B.8.c.</v>
      </c>
      <c r="B86" s="142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2" t="str">
        <f>CO2eq!A134</f>
        <v>2.B.8.d.</v>
      </c>
      <c r="B87" s="142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2" t="str">
        <f>CO2eq!A135</f>
        <v>2.B.8.e.</v>
      </c>
      <c r="B88" s="142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2" t="str">
        <f>CO2eq!A136</f>
        <v>2.B.8.f.</v>
      </c>
      <c r="B89" s="142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2" t="str">
        <f>CO2eq!A138</f>
        <v>2.B.9.a.</v>
      </c>
      <c r="B90" s="142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2" t="str">
        <f>CO2eq!A139</f>
        <v>2.B.9.b.</v>
      </c>
      <c r="B91" s="142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2" t="str">
        <f>CO2eq!A140</f>
        <v>2.B.10.</v>
      </c>
      <c r="B92" s="142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2" t="str">
        <f>CO2eq!A142</f>
        <v>2.C.1.</v>
      </c>
      <c r="B93" s="142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2" t="str">
        <f>CO2eq!A143</f>
        <v>2.C.2.</v>
      </c>
      <c r="B94" s="142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2" t="str">
        <f>CO2eq!A144</f>
        <v>2.C.3.</v>
      </c>
      <c r="B95" s="142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2" t="str">
        <f>CO2eq!A145</f>
        <v>2.C.4.</v>
      </c>
      <c r="B96" s="142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2" t="str">
        <f>CO2eq!A146</f>
        <v>2.C.5.</v>
      </c>
      <c r="B97" s="142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2" t="str">
        <f>CO2eq!A147</f>
        <v>2.C.6.</v>
      </c>
      <c r="B98" s="142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2" t="str">
        <f>CO2eq!A148</f>
        <v>2.C.7.</v>
      </c>
      <c r="B99" s="142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2" t="str">
        <f>CO2eq!A150</f>
        <v>2.D.1.</v>
      </c>
      <c r="B100" s="142" t="str">
        <f>CO2eq!B150</f>
        <v>Uso de lubricantes</v>
      </c>
      <c r="C100" s="94">
        <f>CO2eq!AE150</f>
        <v>4.1674706614166084</v>
      </c>
      <c r="D100" s="94">
        <f t="shared" si="1"/>
        <v>4.1674706614166084</v>
      </c>
    </row>
    <row r="101" spans="1:4" x14ac:dyDescent="0.25">
      <c r="A101" s="142" t="str">
        <f>CO2eq!A151</f>
        <v>2.D.2.</v>
      </c>
      <c r="B101" s="142" t="str">
        <f>CO2eq!B151</f>
        <v>Uso de la cera de parafina</v>
      </c>
      <c r="C101" s="94">
        <f>CO2eq!AE151</f>
        <v>0.33575260966396342</v>
      </c>
      <c r="D101" s="94">
        <f t="shared" si="1"/>
        <v>0.33575260966396342</v>
      </c>
    </row>
    <row r="102" spans="1:4" x14ac:dyDescent="0.25">
      <c r="A102" s="142" t="str">
        <f>CO2eq!A152</f>
        <v>2.D.3.</v>
      </c>
      <c r="B102" s="142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2" t="str">
        <f>CO2eq!A153</f>
        <v>2.D.4.</v>
      </c>
      <c r="B103" s="142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2" t="str">
        <f>CO2eq!A155</f>
        <v>2.E.1.</v>
      </c>
      <c r="B104" s="142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2" t="str">
        <f>CO2eq!A156</f>
        <v>2.E.2.</v>
      </c>
      <c r="B105" s="142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2" t="str">
        <f>CO2eq!A157</f>
        <v>2.E.3.</v>
      </c>
      <c r="B106" s="142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2" t="str">
        <f>CO2eq!A158</f>
        <v>2.E.4.</v>
      </c>
      <c r="B107" s="142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2" t="str">
        <f>CO2eq!A159</f>
        <v>2.E.5.</v>
      </c>
      <c r="B108" s="142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2" t="str">
        <f>CO2eq!A162</f>
        <v>2.F.1.a.</v>
      </c>
      <c r="B109" s="142" t="str">
        <f>CO2eq!B162</f>
        <v>Refrigeración comercial</v>
      </c>
      <c r="C109" s="94">
        <f>CO2eq!AE162</f>
        <v>1.5929846454411798</v>
      </c>
      <c r="D109" s="94">
        <f t="shared" si="1"/>
        <v>1.5929846454411798</v>
      </c>
    </row>
    <row r="110" spans="1:4" x14ac:dyDescent="0.25">
      <c r="A110" s="142" t="str">
        <f>CO2eq!A163</f>
        <v>2.F.1.b.</v>
      </c>
      <c r="B110" s="142" t="str">
        <f>CO2eq!B163</f>
        <v>Refrigeración doméstica</v>
      </c>
      <c r="C110" s="94">
        <f>CO2eq!AE163</f>
        <v>2.033974879356033</v>
      </c>
      <c r="D110" s="94">
        <f t="shared" si="1"/>
        <v>2.033974879356033</v>
      </c>
    </row>
    <row r="111" spans="1:4" x14ac:dyDescent="0.25">
      <c r="A111" s="142" t="str">
        <f>CO2eq!A164</f>
        <v>2.F.1.c.</v>
      </c>
      <c r="B111" s="142" t="str">
        <f>CO2eq!B164</f>
        <v>Refrigeración industrial</v>
      </c>
      <c r="C111" s="94">
        <f>CO2eq!AE164</f>
        <v>92.306267904000791</v>
      </c>
      <c r="D111" s="94">
        <f t="shared" si="1"/>
        <v>92.306267904000791</v>
      </c>
    </row>
    <row r="112" spans="1:4" x14ac:dyDescent="0.25">
      <c r="A112" s="142" t="str">
        <f>CO2eq!A165</f>
        <v>2.F.1.d.</v>
      </c>
      <c r="B112" s="142" t="str">
        <f>CO2eq!B165</f>
        <v>Transporte refrigerado</v>
      </c>
      <c r="C112" s="94">
        <f>CO2eq!AE165</f>
        <v>3.6562261348699816</v>
      </c>
      <c r="D112" s="94">
        <f t="shared" si="1"/>
        <v>3.6562261348699816</v>
      </c>
    </row>
    <row r="113" spans="1:4" x14ac:dyDescent="0.25">
      <c r="A113" s="142" t="str">
        <f>CO2eq!A166</f>
        <v>2.F.1.e.</v>
      </c>
      <c r="B113" s="142" t="str">
        <f>CO2eq!B166</f>
        <v>Aire acondicionado fijo</v>
      </c>
      <c r="C113" s="94">
        <f>CO2eq!AE166</f>
        <v>6.5957953528453253</v>
      </c>
      <c r="D113" s="94">
        <f t="shared" si="1"/>
        <v>6.5957953528453253</v>
      </c>
    </row>
    <row r="114" spans="1:4" x14ac:dyDescent="0.25">
      <c r="A114" s="142" t="str">
        <f>CO2eq!A167</f>
        <v>2.F.1.f.</v>
      </c>
      <c r="B114" s="142" t="str">
        <f>CO2eq!B167</f>
        <v>Aire acondicionado móvil</v>
      </c>
      <c r="C114" s="94">
        <f>CO2eq!AE167</f>
        <v>23.896945379587279</v>
      </c>
      <c r="D114" s="94">
        <f t="shared" si="1"/>
        <v>23.896945379587279</v>
      </c>
    </row>
    <row r="115" spans="1:4" x14ac:dyDescent="0.25">
      <c r="A115" s="142" t="str">
        <f>CO2eq!A168</f>
        <v>2.F.2.</v>
      </c>
      <c r="B115" s="142" t="str">
        <f>CO2eq!B168</f>
        <v>Agentes espumantes</v>
      </c>
      <c r="C115" s="94">
        <f>CO2eq!AE168</f>
        <v>1.7977011284467543</v>
      </c>
      <c r="D115" s="94">
        <f t="shared" si="1"/>
        <v>1.7977011284467543</v>
      </c>
    </row>
    <row r="116" spans="1:4" x14ac:dyDescent="0.25">
      <c r="A116" s="142" t="str">
        <f>CO2eq!A169</f>
        <v>2.F.3.</v>
      </c>
      <c r="B116" s="142" t="str">
        <f>CO2eq!B169</f>
        <v>Protección contra incendios</v>
      </c>
      <c r="C116" s="94">
        <f>CO2eq!AE169</f>
        <v>1.0204995277133142</v>
      </c>
      <c r="D116" s="94">
        <f t="shared" si="1"/>
        <v>1.0204995277133142</v>
      </c>
    </row>
    <row r="117" spans="1:4" x14ac:dyDescent="0.25">
      <c r="A117" s="142" t="str">
        <f>CO2eq!A170</f>
        <v>2.F.4.</v>
      </c>
      <c r="B117" s="142" t="str">
        <f>CO2eq!B170</f>
        <v>Aerosoles</v>
      </c>
      <c r="C117" s="94">
        <f>CO2eq!AE170</f>
        <v>0.57382928134786915</v>
      </c>
      <c r="D117" s="94">
        <f t="shared" si="1"/>
        <v>0.57382928134786915</v>
      </c>
    </row>
    <row r="118" spans="1:4" x14ac:dyDescent="0.25">
      <c r="A118" s="142" t="str">
        <f>CO2eq!A171</f>
        <v>2.F.5.</v>
      </c>
      <c r="B118" s="142" t="str">
        <f>CO2eq!B171</f>
        <v>Solventes</v>
      </c>
      <c r="C118" s="94">
        <f>CO2eq!AE171</f>
        <v>0.72054809557137323</v>
      </c>
      <c r="D118" s="94">
        <f t="shared" si="1"/>
        <v>0.72054809557137323</v>
      </c>
    </row>
    <row r="119" spans="1:4" x14ac:dyDescent="0.25">
      <c r="A119" s="142" t="str">
        <f>CO2eq!A172</f>
        <v>2.F.6.</v>
      </c>
      <c r="B119" s="142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2" t="str">
        <f>CO2eq!A175</f>
        <v>2.G.1.a.</v>
      </c>
      <c r="B120" s="142" t="str">
        <f>CO2eq!B175</f>
        <v>Manufactura de equipos eléctricos</v>
      </c>
      <c r="C120" s="94">
        <f>CO2eq!AE175</f>
        <v>0</v>
      </c>
      <c r="D120" s="94">
        <f t="shared" si="1"/>
        <v>0</v>
      </c>
    </row>
    <row r="121" spans="1:4" x14ac:dyDescent="0.25">
      <c r="A121" s="142" t="str">
        <f>CO2eq!A176</f>
        <v>2.G.1.b.</v>
      </c>
      <c r="B121" s="142" t="str">
        <f>CO2eq!B176</f>
        <v>Uso de equipos eléctricos</v>
      </c>
      <c r="C121" s="94">
        <f>CO2eq!AE176</f>
        <v>0</v>
      </c>
      <c r="D121" s="94">
        <f t="shared" si="1"/>
        <v>0</v>
      </c>
    </row>
    <row r="122" spans="1:4" x14ac:dyDescent="0.25">
      <c r="A122" s="142" t="str">
        <f>CO2eq!A177</f>
        <v>2.G.1.c.</v>
      </c>
      <c r="B122" s="142" t="str">
        <f>CO2eq!B177</f>
        <v>Eliminación de equipos eléctricos</v>
      </c>
      <c r="C122" s="94">
        <f>CO2eq!AE177</f>
        <v>0</v>
      </c>
      <c r="D122" s="94">
        <f t="shared" si="1"/>
        <v>0</v>
      </c>
    </row>
    <row r="123" spans="1:4" x14ac:dyDescent="0.25">
      <c r="A123" s="142" t="str">
        <f>CO2eq!A179</f>
        <v>2.G.2.a.</v>
      </c>
      <c r="B123" s="142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2" t="str">
        <f>CO2eq!A180</f>
        <v>2.G.2.b.</v>
      </c>
      <c r="B124" s="142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2" t="str">
        <f>CO2eq!A181</f>
        <v>2.G.2.c.</v>
      </c>
      <c r="B125" s="142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2" t="str">
        <f>CO2eq!A183</f>
        <v>2.G.3.a.</v>
      </c>
      <c r="B126" s="142" t="str">
        <f>CO2eq!B183</f>
        <v>Aplicaciones médicas</v>
      </c>
      <c r="C126" s="94">
        <f>CO2eq!AE183</f>
        <v>6.6206586012675381E-3</v>
      </c>
      <c r="D126" s="94">
        <f t="shared" si="1"/>
        <v>6.6206586012675381E-3</v>
      </c>
    </row>
    <row r="127" spans="1:4" x14ac:dyDescent="0.25">
      <c r="A127" s="142" t="str">
        <f>CO2eq!A184</f>
        <v>2.G.3.b.</v>
      </c>
      <c r="B127" s="142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2" t="str">
        <f>CO2eq!A185</f>
        <v>2.G.3.c.</v>
      </c>
      <c r="B128" s="142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2" t="str">
        <f>CO2eq!A186</f>
        <v>2.G.4.</v>
      </c>
      <c r="B129" s="142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2" t="str">
        <f>CO2eq!A188</f>
        <v>2.H.1.</v>
      </c>
      <c r="B130" s="142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2" t="str">
        <f>CO2eq!A189</f>
        <v>2.H.2.</v>
      </c>
      <c r="B131" s="142" t="str">
        <f>CO2eq!B189</f>
        <v>Industria de la alimentación y las bebidas</v>
      </c>
      <c r="C131" s="94">
        <f>CO2eq!AE189</f>
        <v>0</v>
      </c>
      <c r="D131" s="94">
        <f t="shared" ref="D131:D193" si="2">ABS(C131)</f>
        <v>0</v>
      </c>
    </row>
    <row r="132" spans="1:4" x14ac:dyDescent="0.25">
      <c r="A132" s="142" t="str">
        <f>CO2eq!A190</f>
        <v>2.H.3.</v>
      </c>
      <c r="B132" s="142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3" t="str">
        <f>CO2eq!A193</f>
        <v>3.A.1.</v>
      </c>
      <c r="B133" s="143" t="str">
        <f>CO2eq!B193</f>
        <v>Ganado vacuno</v>
      </c>
      <c r="C133" s="33">
        <f>CO2eq!AE193</f>
        <v>134.1181171071392</v>
      </c>
      <c r="D133" s="94">
        <f t="shared" si="2"/>
        <v>134.1181171071392</v>
      </c>
    </row>
    <row r="134" spans="1:4" x14ac:dyDescent="0.25">
      <c r="A134" s="142" t="str">
        <f>CO2eq!A201</f>
        <v>3.A.2.</v>
      </c>
      <c r="B134" s="142" t="str">
        <f>CO2eq!B201</f>
        <v>Ovinos</v>
      </c>
      <c r="C134" s="94">
        <f>CO2eq!AE201</f>
        <v>5.7502092558304438</v>
      </c>
      <c r="D134" s="94">
        <f t="shared" si="2"/>
        <v>5.7502092558304438</v>
      </c>
    </row>
    <row r="135" spans="1:4" x14ac:dyDescent="0.25">
      <c r="A135" s="143" t="str">
        <f>CO2eq!A202</f>
        <v>3.A.3.</v>
      </c>
      <c r="B135" s="143" t="str">
        <f>CO2eq!B202</f>
        <v>Porcinos</v>
      </c>
      <c r="C135" s="33">
        <f>CO2eq!AE202</f>
        <v>4.3830472563483394</v>
      </c>
      <c r="D135" s="94">
        <f t="shared" si="2"/>
        <v>4.3830472563483394</v>
      </c>
    </row>
    <row r="136" spans="1:4" x14ac:dyDescent="0.25">
      <c r="A136" s="142" t="str">
        <f>CO2eq!A207</f>
        <v>3.A.4.a.</v>
      </c>
      <c r="B136" s="142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2" t="str">
        <f>CO2eq!A208</f>
        <v>3.A.4.b.</v>
      </c>
      <c r="B137" s="142" t="str">
        <f>CO2eq!B208</f>
        <v>Caprinos</v>
      </c>
      <c r="C137" s="94">
        <f>CO2eq!AE208</f>
        <v>1.9126171236291127</v>
      </c>
      <c r="D137" s="94">
        <f t="shared" si="2"/>
        <v>1.9126171236291127</v>
      </c>
    </row>
    <row r="138" spans="1:4" x14ac:dyDescent="0.25">
      <c r="A138" s="142" t="str">
        <f>CO2eq!A209</f>
        <v>3.A.4.c.</v>
      </c>
      <c r="B138" s="142" t="str">
        <f>CO2eq!B209</f>
        <v>Equinos</v>
      </c>
      <c r="C138" s="94">
        <f>CO2eq!AE209</f>
        <v>6.8548499999999999</v>
      </c>
      <c r="D138" s="94">
        <f t="shared" si="2"/>
        <v>6.8548499999999999</v>
      </c>
    </row>
    <row r="139" spans="1:4" x14ac:dyDescent="0.25">
      <c r="A139" s="142" t="str">
        <f>CO2eq!A210</f>
        <v>3.A.4.d.</v>
      </c>
      <c r="B139" s="142" t="str">
        <f>CO2eq!B210</f>
        <v>Mulas y asnos</v>
      </c>
      <c r="C139" s="94">
        <f>CO2eq!AE210</f>
        <v>2.9000000000000001E-2</v>
      </c>
      <c r="D139" s="94">
        <f t="shared" si="2"/>
        <v>2.9000000000000001E-2</v>
      </c>
    </row>
    <row r="140" spans="1:4" x14ac:dyDescent="0.25">
      <c r="A140" s="142" t="str">
        <f>CO2eq!A211</f>
        <v>3.A.4.e.</v>
      </c>
      <c r="B140" s="142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2" t="str">
        <f>CO2eq!A212</f>
        <v>3.A.4.f.</v>
      </c>
      <c r="B141" s="142" t="str">
        <f>CO2eq!B212</f>
        <v>Camélidos (llamas y alpacas)</v>
      </c>
      <c r="C141" s="94">
        <f>CO2eq!AE212</f>
        <v>6.2699999999999992E-2</v>
      </c>
      <c r="D141" s="94">
        <f t="shared" si="2"/>
        <v>6.2699999999999992E-2</v>
      </c>
    </row>
    <row r="142" spans="1:4" x14ac:dyDescent="0.25">
      <c r="A142" s="142" t="str">
        <f>CO2eq!A214</f>
        <v>3.A.4.g.i.</v>
      </c>
      <c r="B142" s="142" t="str">
        <f>CO2eq!B214</f>
        <v>Ciervos</v>
      </c>
      <c r="C142" s="94">
        <f>CO2eq!AE214</f>
        <v>3.9375E-2</v>
      </c>
      <c r="D142" s="94">
        <f t="shared" si="2"/>
        <v>3.9375E-2</v>
      </c>
    </row>
    <row r="143" spans="1:4" x14ac:dyDescent="0.25">
      <c r="A143" s="142" t="str">
        <f>CO2eq!A215</f>
        <v>3.A.4.g.ii.</v>
      </c>
      <c r="B143" s="142" t="str">
        <f>CO2eq!B215</f>
        <v>Jabalíes</v>
      </c>
      <c r="C143" s="94">
        <f>CO2eq!AE215</f>
        <v>1.6059374999999997E-2</v>
      </c>
      <c r="D143" s="94">
        <f t="shared" si="2"/>
        <v>1.6059374999999997E-2</v>
      </c>
    </row>
    <row r="144" spans="1:4" x14ac:dyDescent="0.25">
      <c r="A144" s="143" t="str">
        <f>CO2eq!A217</f>
        <v>3.B.1.</v>
      </c>
      <c r="B144" s="143" t="str">
        <f>CO2eq!B217</f>
        <v>Ganado vacuno</v>
      </c>
      <c r="C144" s="33">
        <f>CO2eq!AE217</f>
        <v>5.5449582482265578</v>
      </c>
      <c r="D144" s="94">
        <f t="shared" si="2"/>
        <v>5.5449582482265578</v>
      </c>
    </row>
    <row r="145" spans="1:4" x14ac:dyDescent="0.25">
      <c r="A145" s="142" t="str">
        <f>CO2eq!A225</f>
        <v>3.B.2.</v>
      </c>
      <c r="B145" s="142" t="str">
        <f>CO2eq!B225</f>
        <v>Ovinos</v>
      </c>
      <c r="C145" s="94">
        <f>CO2eq!AE225</f>
        <v>0.17250627767491333</v>
      </c>
      <c r="D145" s="94">
        <f t="shared" si="2"/>
        <v>0.17250627767491333</v>
      </c>
    </row>
    <row r="146" spans="1:4" x14ac:dyDescent="0.25">
      <c r="A146" s="143" t="str">
        <f>CO2eq!A226</f>
        <v>3.B.3.</v>
      </c>
      <c r="B146" s="143" t="str">
        <f>CO2eq!B226</f>
        <v>Porcinos</v>
      </c>
      <c r="C146" s="33">
        <f>CO2eq!AE226</f>
        <v>40.783166723565103</v>
      </c>
      <c r="D146" s="94">
        <f t="shared" si="2"/>
        <v>40.783166723565103</v>
      </c>
    </row>
    <row r="147" spans="1:4" x14ac:dyDescent="0.25">
      <c r="A147" s="142" t="str">
        <f>CO2eq!A231</f>
        <v>3.B.4.a.</v>
      </c>
      <c r="B147" s="142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2" t="str">
        <f>CO2eq!A232</f>
        <v>3.B.4.b.</v>
      </c>
      <c r="B148" s="142" t="str">
        <f>CO2eq!B232</f>
        <v>Caprinos</v>
      </c>
      <c r="C148" s="94">
        <f>CO2eq!AE232</f>
        <v>6.5028982203389832E-2</v>
      </c>
      <c r="D148" s="94">
        <f t="shared" si="2"/>
        <v>6.5028982203389832E-2</v>
      </c>
    </row>
    <row r="149" spans="1:4" x14ac:dyDescent="0.25">
      <c r="A149" s="142" t="str">
        <f>CO2eq!A233</f>
        <v>3.B.4.c.</v>
      </c>
      <c r="B149" s="142" t="str">
        <f>CO2eq!B233</f>
        <v>Equinos</v>
      </c>
      <c r="C149" s="94">
        <f>CO2eq!AE233</f>
        <v>0.62455299999999991</v>
      </c>
      <c r="D149" s="94">
        <f t="shared" si="2"/>
        <v>0.62455299999999991</v>
      </c>
    </row>
    <row r="150" spans="1:4" x14ac:dyDescent="0.25">
      <c r="A150" s="142" t="str">
        <f>CO2eq!A234</f>
        <v>3.B.4.d.</v>
      </c>
      <c r="B150" s="142" t="str">
        <f>CO2eq!B234</f>
        <v>Mulas y asnos</v>
      </c>
      <c r="C150" s="94">
        <f>CO2eq!AE234</f>
        <v>2.6099999999999999E-3</v>
      </c>
      <c r="D150" s="94">
        <f t="shared" si="2"/>
        <v>2.6099999999999999E-3</v>
      </c>
    </row>
    <row r="151" spans="1:4" x14ac:dyDescent="0.25">
      <c r="A151" s="142" t="str">
        <f>CO2eq!A235</f>
        <v>3.B.4.e.</v>
      </c>
      <c r="B151" s="142" t="str">
        <f>CO2eq!B235</f>
        <v>Aves de corral</v>
      </c>
      <c r="C151" s="94">
        <f>CO2eq!AE235</f>
        <v>0.77161599859476504</v>
      </c>
      <c r="D151" s="94">
        <f t="shared" si="2"/>
        <v>0.77161599859476504</v>
      </c>
    </row>
    <row r="152" spans="1:4" x14ac:dyDescent="0.25">
      <c r="A152" s="142" t="str">
        <f>CO2eq!A236</f>
        <v>3.B.4.f.</v>
      </c>
      <c r="B152" s="142" t="str">
        <f>CO2eq!B236</f>
        <v>Camélidos (llamas y alpacas)</v>
      </c>
      <c r="C152" s="94">
        <f>CO2eq!AE236</f>
        <v>1.5047999999999999E-2</v>
      </c>
      <c r="D152" s="94">
        <f t="shared" si="2"/>
        <v>1.5047999999999999E-2</v>
      </c>
    </row>
    <row r="153" spans="1:4" x14ac:dyDescent="0.25">
      <c r="A153" s="142" t="str">
        <f>CO2eq!A238</f>
        <v>3.B.4.g.i.</v>
      </c>
      <c r="B153" s="142" t="str">
        <f>CO2eq!B238</f>
        <v>Ciervos</v>
      </c>
      <c r="C153" s="94">
        <f>CO2eq!AE238</f>
        <v>4.3312499999999992E-4</v>
      </c>
      <c r="D153" s="94">
        <f t="shared" si="2"/>
        <v>4.3312499999999992E-4</v>
      </c>
    </row>
    <row r="154" spans="1:4" x14ac:dyDescent="0.25">
      <c r="A154" s="142" t="str">
        <f>CO2eq!A239</f>
        <v>3.B.4.g.ii.</v>
      </c>
      <c r="B154" s="142" t="str">
        <f>CO2eq!B239</f>
        <v>Jabalíes</v>
      </c>
      <c r="C154" s="94">
        <f>CO2eq!AE239</f>
        <v>1.0706249999999999E-2</v>
      </c>
      <c r="D154" s="94">
        <f t="shared" si="2"/>
        <v>1.0706249999999999E-2</v>
      </c>
    </row>
    <row r="155" spans="1:4" x14ac:dyDescent="0.25">
      <c r="A155" s="142" t="str">
        <f>CO2eq!A241</f>
        <v>3.B.5.a.</v>
      </c>
      <c r="B155" s="142" t="str">
        <f>CO2eq!B241</f>
        <v>Ganado vacuno</v>
      </c>
      <c r="C155" s="94">
        <f>CO2eq!AE241</f>
        <v>0.25471338345414812</v>
      </c>
      <c r="D155" s="94">
        <f t="shared" si="2"/>
        <v>0.25471338345414812</v>
      </c>
    </row>
    <row r="156" spans="1:4" x14ac:dyDescent="0.25">
      <c r="A156" s="142" t="str">
        <f>CO2eq!A242</f>
        <v>3.B.5.b.</v>
      </c>
      <c r="B156" s="142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2" t="str">
        <f>CO2eq!A243</f>
        <v>3.B.5.c.</v>
      </c>
      <c r="B157" s="142" t="str">
        <f>CO2eq!B243</f>
        <v>Porcinos</v>
      </c>
      <c r="C157" s="94">
        <f>CO2eq!AE243</f>
        <v>2.1897843051043107</v>
      </c>
      <c r="D157" s="94">
        <f t="shared" si="2"/>
        <v>2.1897843051043107</v>
      </c>
    </row>
    <row r="158" spans="1:4" x14ac:dyDescent="0.25">
      <c r="A158" s="142" t="str">
        <f>CO2eq!A245</f>
        <v>3.B.5.d.i.</v>
      </c>
      <c r="B158" s="142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2" t="str">
        <f>CO2eq!A246</f>
        <v>3.B.5.d.ii.</v>
      </c>
      <c r="B159" s="142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2" t="str">
        <f>CO2eq!A247</f>
        <v>3.B.5.d.iii.</v>
      </c>
      <c r="B160" s="142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2" t="str">
        <f>CO2eq!A248</f>
        <v>3.B.5.d.iv.</v>
      </c>
      <c r="B161" s="142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2" t="str">
        <f>CO2eq!A249</f>
        <v>3.B.5.d.v.</v>
      </c>
      <c r="B162" s="142" t="str">
        <f>CO2eq!B249</f>
        <v>Aves de corral</v>
      </c>
      <c r="C162" s="94">
        <f>CO2eq!AE249</f>
        <v>1.2717397943790585</v>
      </c>
      <c r="D162" s="94">
        <f t="shared" si="2"/>
        <v>1.2717397943790585</v>
      </c>
    </row>
    <row r="163" spans="1:4" x14ac:dyDescent="0.25">
      <c r="A163" s="142" t="str">
        <f>CO2eq!A250</f>
        <v>3.B.5.d.vi.</v>
      </c>
      <c r="B163" s="142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2" t="str">
        <f>CO2eq!A251</f>
        <v>3.B.5.d.vii.</v>
      </c>
      <c r="B164" s="142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3" t="str">
        <f>CO2eq!A252</f>
        <v>3.C.</v>
      </c>
      <c r="B165" s="143" t="str">
        <f>CO2eq!B252</f>
        <v>Cultivo del arroz</v>
      </c>
      <c r="C165" s="33">
        <f>CO2eq!AE252</f>
        <v>8.2463875000000009</v>
      </c>
      <c r="D165" s="94">
        <f t="shared" si="2"/>
        <v>8.2463875000000009</v>
      </c>
    </row>
    <row r="166" spans="1:4" x14ac:dyDescent="0.25">
      <c r="A166" s="142" t="str">
        <f>CO2eq!A259</f>
        <v>3.D.1.a.</v>
      </c>
      <c r="B166" s="142" t="str">
        <f>CO2eq!B259</f>
        <v>Fertilizante inorgánicos</v>
      </c>
      <c r="C166" s="94">
        <f>CO2eq!AE259</f>
        <v>95.242199644341895</v>
      </c>
      <c r="D166" s="94">
        <f t="shared" si="2"/>
        <v>95.242199644341895</v>
      </c>
    </row>
    <row r="167" spans="1:4" x14ac:dyDescent="0.25">
      <c r="A167" s="142" t="str">
        <f>CO2eq!A261</f>
        <v>3.D.1.b.i.</v>
      </c>
      <c r="B167" s="142" t="str">
        <f>CO2eq!B261</f>
        <v>Estiércol animal aplicado a los suelos</v>
      </c>
      <c r="C167" s="94">
        <f>CO2eq!AE261</f>
        <v>9.0886428569251105</v>
      </c>
      <c r="D167" s="94">
        <f t="shared" si="2"/>
        <v>9.0886428569251105</v>
      </c>
    </row>
    <row r="168" spans="1:4" x14ac:dyDescent="0.25">
      <c r="A168" s="142" t="str">
        <f>CO2eq!A262</f>
        <v>3.D.1.b.ii.</v>
      </c>
      <c r="B168" s="142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2" t="str">
        <f>CO2eq!A263</f>
        <v>3.D.1.b.iii.</v>
      </c>
      <c r="B169" s="142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2" t="str">
        <f>CO2eq!A264</f>
        <v>3.D.1.c.</v>
      </c>
      <c r="B170" s="142" t="str">
        <f>CO2eq!B264</f>
        <v>Orina y estiércol depositado por animales de pastoreo</v>
      </c>
      <c r="C170" s="94">
        <f>CO2eq!AE264</f>
        <v>65.513759034224279</v>
      </c>
      <c r="D170" s="94">
        <f t="shared" si="2"/>
        <v>65.513759034224279</v>
      </c>
    </row>
    <row r="171" spans="1:4" x14ac:dyDescent="0.25">
      <c r="A171" s="142" t="str">
        <f>CO2eq!A265</f>
        <v>3.D.1.d.</v>
      </c>
      <c r="B171" s="142" t="str">
        <f>CO2eq!B265</f>
        <v>Residuos de cosechas</v>
      </c>
      <c r="C171" s="94">
        <f>CO2eq!AE265</f>
        <v>34.811368255710754</v>
      </c>
      <c r="D171" s="94">
        <f t="shared" si="2"/>
        <v>34.811368255710754</v>
      </c>
    </row>
    <row r="172" spans="1:4" x14ac:dyDescent="0.25">
      <c r="A172" s="142" t="str">
        <f>CO2eq!A266</f>
        <v>3.D.1.e.</v>
      </c>
      <c r="B172" s="142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2" t="str">
        <f>CO2eq!A267</f>
        <v>3.D.1.f.</v>
      </c>
      <c r="B173" s="142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2" t="str">
        <f>CO2eq!A268</f>
        <v>3.D.1.g.</v>
      </c>
      <c r="B174" s="142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2" t="str">
        <f>CO2eq!A271</f>
        <v>3.D.2.a.i</v>
      </c>
      <c r="B175" s="142" t="str">
        <f>CO2eq!B271</f>
        <v>Fertilizante inorgánicos</v>
      </c>
      <c r="C175" s="94">
        <f>CO2eq!AE271</f>
        <v>9.5242199644341898</v>
      </c>
      <c r="D175" s="94">
        <f t="shared" si="2"/>
        <v>9.5242199644341898</v>
      </c>
    </row>
    <row r="176" spans="1:4" x14ac:dyDescent="0.25">
      <c r="A176" s="142" t="str">
        <f>CO2eq!A273</f>
        <v>3.D.2.a.ii.1.</v>
      </c>
      <c r="B176" s="142" t="str">
        <f>CO2eq!B273</f>
        <v>Estiércol animal aplicado a los suelos</v>
      </c>
      <c r="C176" s="94">
        <f>CO2eq!AE273</f>
        <v>1.8177285713850218</v>
      </c>
      <c r="D176" s="94">
        <f t="shared" si="2"/>
        <v>1.8177285713850218</v>
      </c>
    </row>
    <row r="177" spans="1:4" x14ac:dyDescent="0.25">
      <c r="A177" s="142" t="str">
        <f>CO2eq!A274</f>
        <v>3.D.2.a.ii.2.</v>
      </c>
      <c r="B177" s="142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2" t="str">
        <f>CO2eq!A275</f>
        <v>3.D.2.a.ii.3.</v>
      </c>
      <c r="B178" s="142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2" t="str">
        <f>CO2eq!A276</f>
        <v>3.D.2.a.iii.</v>
      </c>
      <c r="B179" s="142" t="str">
        <f>CO2eq!B276</f>
        <v>Orina y estiércol depositado por animales de pastoreo</v>
      </c>
      <c r="C179" s="94">
        <f>CO2eq!AE276</f>
        <v>7.8730203163495123</v>
      </c>
      <c r="D179" s="94">
        <f t="shared" si="2"/>
        <v>7.8730203163495123</v>
      </c>
    </row>
    <row r="180" spans="1:4" x14ac:dyDescent="0.25">
      <c r="A180" s="142" t="str">
        <f>CO2eq!A278</f>
        <v>3.D.2.b.i.</v>
      </c>
      <c r="B180" s="142" t="str">
        <f>CO2eq!B278</f>
        <v>Fertilizante inorgánicos</v>
      </c>
      <c r="C180" s="94">
        <f>CO2eq!AE278</f>
        <v>21.429494919976925</v>
      </c>
      <c r="D180" s="94">
        <f t="shared" si="2"/>
        <v>21.429494919976925</v>
      </c>
    </row>
    <row r="181" spans="1:4" x14ac:dyDescent="0.25">
      <c r="A181" s="142" t="str">
        <f>CO2eq!A280</f>
        <v>3.D.2.b.ii.1.</v>
      </c>
      <c r="B181" s="142" t="str">
        <f>CO2eq!B280</f>
        <v>Estiércol animal aplicado a los suelos</v>
      </c>
      <c r="C181" s="94">
        <f>CO2eq!AE280</f>
        <v>2.0449446428081495</v>
      </c>
      <c r="D181" s="94">
        <f t="shared" si="2"/>
        <v>2.0449446428081495</v>
      </c>
    </row>
    <row r="182" spans="1:4" x14ac:dyDescent="0.25">
      <c r="A182" s="142" t="str">
        <f>CO2eq!A281</f>
        <v>3.D.2.b.ii.2.</v>
      </c>
      <c r="B182" s="142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2" t="str">
        <f>CO2eq!A282</f>
        <v>3.D.2.b.ii.3.</v>
      </c>
      <c r="B183" s="142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2" t="str">
        <f>CO2eq!A283</f>
        <v>3.D.2.b.iii.</v>
      </c>
      <c r="B184" s="142" t="str">
        <f>CO2eq!B283</f>
        <v>Orina y estiércol depositado por animales de pastoreo</v>
      </c>
      <c r="C184" s="94">
        <f>CO2eq!AE283</f>
        <v>8.8571478558931993</v>
      </c>
      <c r="D184" s="94">
        <f t="shared" si="2"/>
        <v>8.8571478558931993</v>
      </c>
    </row>
    <row r="185" spans="1:4" x14ac:dyDescent="0.25">
      <c r="A185" s="142" t="str">
        <f>CO2eq!A284</f>
        <v>3.D.2.b.iv.</v>
      </c>
      <c r="B185" s="142" t="str">
        <f>CO2eq!B284</f>
        <v>Residuos de cosechas</v>
      </c>
      <c r="C185" s="94">
        <f>CO2eq!AE284</f>
        <v>7.8325578575349173</v>
      </c>
      <c r="D185" s="94">
        <f t="shared" si="2"/>
        <v>7.8325578575349173</v>
      </c>
    </row>
    <row r="186" spans="1:4" x14ac:dyDescent="0.25">
      <c r="A186" s="142" t="str">
        <f>CO2eq!A285</f>
        <v>3.D.2.b.v.</v>
      </c>
      <c r="B186" s="142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2" t="str">
        <f>CO2eq!A286</f>
        <v>3.E.</v>
      </c>
      <c r="B187" s="142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3" t="str">
        <f>CO2eq!A287</f>
        <v>3.F.</v>
      </c>
      <c r="B188" s="143" t="str">
        <f>CO2eq!B287</f>
        <v>Quema de residuos agrícola en el campo</v>
      </c>
      <c r="C188" s="33">
        <f>CO2eq!AE287</f>
        <v>0.66700389719760012</v>
      </c>
      <c r="D188" s="94">
        <f t="shared" si="2"/>
        <v>0.66700389719760012</v>
      </c>
    </row>
    <row r="189" spans="1:4" x14ac:dyDescent="0.25">
      <c r="A189" s="143" t="str">
        <f>CO2eq!A291</f>
        <v>3.G.</v>
      </c>
      <c r="B189" s="143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2" t="str">
        <f>CO2eq!A294</f>
        <v>3.H.</v>
      </c>
      <c r="B190" s="142" t="str">
        <f>CO2eq!B294</f>
        <v>Aplicación de urea</v>
      </c>
      <c r="C190" s="94">
        <f>CO2eq!AE294</f>
        <v>28.543111635204802</v>
      </c>
      <c r="D190" s="94">
        <f t="shared" si="2"/>
        <v>28.543111635204802</v>
      </c>
    </row>
    <row r="191" spans="1:4" x14ac:dyDescent="0.25">
      <c r="A191" s="142" t="str">
        <f>CO2eq!A295</f>
        <v>3.I.</v>
      </c>
      <c r="B191" s="142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2" t="str">
        <f>CO2eq!A296</f>
        <v>3.J.</v>
      </c>
      <c r="B192" s="142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2" t="str">
        <f>CO2eq!A301</f>
        <v>4.A.1.a.i.</v>
      </c>
      <c r="B193" s="142" t="str">
        <f>CO2eq!B301</f>
        <v>Bosque nativo</v>
      </c>
      <c r="C193" s="94">
        <f>CO2eq!AE301</f>
        <v>-2385.507880068993</v>
      </c>
      <c r="D193" s="94">
        <f t="shared" si="2"/>
        <v>2385.507880068993</v>
      </c>
    </row>
    <row r="194" spans="1:4" x14ac:dyDescent="0.25">
      <c r="A194" s="143" t="str">
        <f>CO2eq!A341</f>
        <v>4.A.1.a.ii.</v>
      </c>
      <c r="B194" s="143" t="str">
        <f>CO2eq!B341</f>
        <v>Plantaciones forestales</v>
      </c>
      <c r="C194" s="33">
        <f>CO2eq!AE341</f>
        <v>-6397.2384891812571</v>
      </c>
      <c r="D194" s="94">
        <f t="shared" ref="D194:D238" si="3">ABS(C194)</f>
        <v>6397.2384891812571</v>
      </c>
    </row>
    <row r="195" spans="1:4" x14ac:dyDescent="0.25">
      <c r="A195" s="142" t="str">
        <f>CO2eq!A350</f>
        <v>4.A.1.b.i.</v>
      </c>
      <c r="B195" s="142" t="str">
        <f>CO2eq!B350</f>
        <v>Cosecha</v>
      </c>
      <c r="C195" s="94">
        <f>CO2eq!AE350</f>
        <v>9887.8368567259058</v>
      </c>
      <c r="D195" s="94">
        <f t="shared" si="3"/>
        <v>9887.8368567259058</v>
      </c>
    </row>
    <row r="196" spans="1:4" x14ac:dyDescent="0.25">
      <c r="A196" s="142" t="str">
        <f>CO2eq!A356</f>
        <v>4.A.1.b.ii.1.</v>
      </c>
      <c r="B196" s="142" t="str">
        <f>CO2eq!B356</f>
        <v>Leña especies nativas</v>
      </c>
      <c r="C196" s="94">
        <f>CO2eq!AE356</f>
        <v>227.54161917490248</v>
      </c>
      <c r="D196" s="94">
        <f t="shared" si="3"/>
        <v>227.54161917490248</v>
      </c>
    </row>
    <row r="197" spans="1:4" x14ac:dyDescent="0.25">
      <c r="A197" s="142" t="str">
        <f>CO2eq!A357</f>
        <v>4.A.1.b.ii.2.</v>
      </c>
      <c r="B197" s="142" t="str">
        <f>CO2eq!B357</f>
        <v>Leña especies exótica</v>
      </c>
      <c r="C197" s="94">
        <f>CO2eq!AE357</f>
        <v>772.84043252744516</v>
      </c>
      <c r="D197" s="94">
        <f t="shared" si="3"/>
        <v>772.84043252744516</v>
      </c>
    </row>
    <row r="198" spans="1:4" x14ac:dyDescent="0.25">
      <c r="A198" s="143" t="str">
        <f>CO2eq!A359</f>
        <v>4.A.1.b.iii.1.</v>
      </c>
      <c r="B198" s="143" t="str">
        <f>CO2eq!B359</f>
        <v>Incendios</v>
      </c>
      <c r="C198" s="33">
        <f>CO2eq!AE359</f>
        <v>218.38796176141577</v>
      </c>
      <c r="D198" s="94">
        <f t="shared" si="3"/>
        <v>218.38796176141577</v>
      </c>
    </row>
    <row r="199" spans="1:4" x14ac:dyDescent="0.25">
      <c r="A199" s="143" t="str">
        <f>CO2eq!A364</f>
        <v>4.A.1.c.</v>
      </c>
      <c r="B199" s="143" t="str">
        <f>CO2eq!B364</f>
        <v>Tierras forestales con cambio de vegetación</v>
      </c>
      <c r="C199" s="33">
        <f>CO2eq!AE364</f>
        <v>-404.48360007399225</v>
      </c>
      <c r="D199" s="94">
        <f t="shared" si="3"/>
        <v>404.48360007399225</v>
      </c>
    </row>
    <row r="200" spans="1:4" x14ac:dyDescent="0.25">
      <c r="A200" s="142" t="str">
        <f>CO2eq!A369</f>
        <v>4.A.2.a.i.</v>
      </c>
      <c r="B200" s="142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2" t="str">
        <f>CO2eq!A370</f>
        <v>4.A.2.a.ii.</v>
      </c>
      <c r="B201" s="142" t="str">
        <f>CO2eq!B370</f>
        <v>Tierras de cultivo convertidas en plantaciones forestales</v>
      </c>
      <c r="C201" s="94">
        <f>CO2eq!AE370</f>
        <v>-1681.9601937280968</v>
      </c>
      <c r="D201" s="94">
        <f t="shared" si="3"/>
        <v>1681.9601937280968</v>
      </c>
    </row>
    <row r="202" spans="1:4" x14ac:dyDescent="0.25">
      <c r="A202" s="142" t="str">
        <f>CO2eq!A372</f>
        <v>4.A.2.b.i.</v>
      </c>
      <c r="B202" s="142" t="str">
        <f>CO2eq!B372</f>
        <v>Pastizales convertidos en bosque nativo</v>
      </c>
      <c r="C202" s="94">
        <f>CO2eq!AE372</f>
        <v>-11.529238186512835</v>
      </c>
      <c r="D202" s="94">
        <f t="shared" si="3"/>
        <v>11.529238186512835</v>
      </c>
    </row>
    <row r="203" spans="1:4" x14ac:dyDescent="0.25">
      <c r="A203" s="142" t="str">
        <f>CO2eq!A373</f>
        <v>4.A.2.b.ii.</v>
      </c>
      <c r="B203" s="142" t="str">
        <f>CO2eq!B373</f>
        <v>Pastizales convertidos en plantaciones forestales</v>
      </c>
      <c r="C203" s="94">
        <f>CO2eq!AE373</f>
        <v>-779.10106192946398</v>
      </c>
      <c r="D203" s="94">
        <f t="shared" si="3"/>
        <v>779.10106192946398</v>
      </c>
    </row>
    <row r="204" spans="1:4" x14ac:dyDescent="0.25">
      <c r="A204" s="142" t="str">
        <f>CO2eq!A375</f>
        <v>4.A.2.c.i.</v>
      </c>
      <c r="B204" s="142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2" t="str">
        <f>CO2eq!A376</f>
        <v>4.A.2.c.ii.</v>
      </c>
      <c r="B205" s="142" t="str">
        <f>CO2eq!B376</f>
        <v>Humedales convertidos en plantaciones forestales</v>
      </c>
      <c r="C205" s="94">
        <f>CO2eq!AE376</f>
        <v>-0.31981577234450465</v>
      </c>
      <c r="D205" s="94">
        <f t="shared" si="3"/>
        <v>0.31981577234450465</v>
      </c>
    </row>
    <row r="206" spans="1:4" x14ac:dyDescent="0.25">
      <c r="A206" s="142" t="str">
        <f>CO2eq!A378</f>
        <v>4.A.2.d.i.</v>
      </c>
      <c r="B206" s="142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2" t="str">
        <f>CO2eq!A379</f>
        <v>4.A.2.d.ii.</v>
      </c>
      <c r="B207" s="142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2" t="str">
        <f>CO2eq!A381</f>
        <v>4.A.2.e.i.</v>
      </c>
      <c r="B208" s="142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2" t="str">
        <f>CO2eq!A382</f>
        <v>4.A.2.e.ii.</v>
      </c>
      <c r="B209" s="142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2" t="str">
        <f>CO2eq!A384</f>
        <v>4.B.1.</v>
      </c>
      <c r="B210" s="142" t="str">
        <f>CO2eq!B384</f>
        <v>Tierras de cultivo que permanecen como tales</v>
      </c>
      <c r="C210" s="94">
        <f>CO2eq!AE384</f>
        <v>6.1266880080000002E-2</v>
      </c>
      <c r="D210" s="94">
        <f t="shared" si="3"/>
        <v>6.1266880080000002E-2</v>
      </c>
    </row>
    <row r="211" spans="1:4" x14ac:dyDescent="0.25">
      <c r="A211" s="143" t="str">
        <f>CO2eq!A385</f>
        <v>4.B.2.</v>
      </c>
      <c r="B211" s="143" t="str">
        <f>CO2eq!B385</f>
        <v>Tierras convertidas en tierras de cultivo</v>
      </c>
      <c r="C211" s="33">
        <f>CO2eq!AE385</f>
        <v>74.174748779216316</v>
      </c>
      <c r="D211" s="94">
        <f t="shared" si="3"/>
        <v>74.174748779216316</v>
      </c>
    </row>
    <row r="212" spans="1:4" x14ac:dyDescent="0.25">
      <c r="A212" s="142" t="str">
        <f>CO2eq!A392</f>
        <v>4.C.1.</v>
      </c>
      <c r="B212" s="142" t="str">
        <f>CO2eq!B392</f>
        <v>Pastizales que permanecen como tales</v>
      </c>
      <c r="C212" s="94">
        <f>CO2eq!AE392</f>
        <v>0.27146525922863995</v>
      </c>
      <c r="D212" s="94">
        <f t="shared" si="3"/>
        <v>0.27146525922863995</v>
      </c>
    </row>
    <row r="213" spans="1:4" x14ac:dyDescent="0.25">
      <c r="A213" s="143" t="str">
        <f>CO2eq!A393</f>
        <v>4.C.2.</v>
      </c>
      <c r="B213" s="143" t="str">
        <f>CO2eq!B393</f>
        <v>Tierras convertidas en pastizales</v>
      </c>
      <c r="C213" s="33">
        <f>CO2eq!AE393</f>
        <v>3.2093252507955654</v>
      </c>
      <c r="D213" s="94">
        <f t="shared" si="3"/>
        <v>3.2093252507955654</v>
      </c>
    </row>
    <row r="214" spans="1:4" x14ac:dyDescent="0.25">
      <c r="A214" s="142" t="str">
        <f>CO2eq!A400</f>
        <v>4.D.1.</v>
      </c>
      <c r="B214" s="142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3" t="str">
        <f>CO2eq!A401</f>
        <v>4.D.2.</v>
      </c>
      <c r="B215" s="143" t="str">
        <f>CO2eq!B401</f>
        <v>Tierras convertidas en humedales</v>
      </c>
      <c r="C215" s="33">
        <f>CO2eq!AE401</f>
        <v>0</v>
      </c>
      <c r="D215" s="94">
        <f t="shared" si="3"/>
        <v>0</v>
      </c>
    </row>
    <row r="216" spans="1:4" x14ac:dyDescent="0.25">
      <c r="A216" s="142" t="str">
        <f>CO2eq!A408</f>
        <v>4.E.1.</v>
      </c>
      <c r="B216" s="142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3" t="str">
        <f>CO2eq!A409</f>
        <v>4.E.2.</v>
      </c>
      <c r="B217" s="143" t="str">
        <f>CO2eq!B409</f>
        <v>Tierras convertidas en asentamientos</v>
      </c>
      <c r="C217" s="33">
        <f>CO2eq!AE409</f>
        <v>3.9316866319751664</v>
      </c>
      <c r="D217" s="94">
        <f t="shared" si="3"/>
        <v>3.9316866319751664</v>
      </c>
    </row>
    <row r="218" spans="1:4" x14ac:dyDescent="0.25">
      <c r="A218" s="142" t="str">
        <f>CO2eq!A416</f>
        <v>4.F.1.</v>
      </c>
      <c r="B218" s="142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3" t="str">
        <f>CO2eq!A417</f>
        <v>4.F.2.</v>
      </c>
      <c r="B219" s="143" t="str">
        <f>CO2eq!B417</f>
        <v>Tierras convertidas en otras tierras</v>
      </c>
      <c r="C219" s="33">
        <f>CO2eq!AE417</f>
        <v>5.2603783454430486</v>
      </c>
      <c r="D219" s="94">
        <f t="shared" si="3"/>
        <v>5.2603783454430486</v>
      </c>
    </row>
    <row r="220" spans="1:4" x14ac:dyDescent="0.25">
      <c r="A220" s="142" t="str">
        <f>CO2eq!A423</f>
        <v>4.G.</v>
      </c>
      <c r="B220" s="142" t="str">
        <f>CO2eq!B423</f>
        <v>Productos de madera recolectada</v>
      </c>
      <c r="C220" s="94">
        <f>CO2eq!AE423</f>
        <v>-1079.9628480267065</v>
      </c>
      <c r="D220" s="94">
        <f t="shared" si="3"/>
        <v>1079.9628480267065</v>
      </c>
    </row>
    <row r="221" spans="1:4" x14ac:dyDescent="0.25">
      <c r="A221" s="142" t="str">
        <f>CO2eq!A424</f>
        <v>4.H.</v>
      </c>
      <c r="B221" s="142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3" t="str">
        <f>CO2eq!A426</f>
        <v>5.A.</v>
      </c>
      <c r="B222" s="143" t="str">
        <f>CO2eq!B426</f>
        <v>Disposición de residuos sólidos</v>
      </c>
      <c r="C222" s="33">
        <f>CO2eq!AE426</f>
        <v>181.56993755204792</v>
      </c>
      <c r="D222" s="94">
        <f t="shared" si="3"/>
        <v>181.56993755204792</v>
      </c>
    </row>
    <row r="223" spans="1:4" x14ac:dyDescent="0.25">
      <c r="A223" s="142" t="str">
        <f>CO2eq!A430</f>
        <v>5.B.</v>
      </c>
      <c r="B223" s="142" t="str">
        <f>CO2eq!B430</f>
        <v>Tratamiento biológico de residuos sólidos</v>
      </c>
      <c r="C223" s="94">
        <f>CO2eq!AE430</f>
        <v>0</v>
      </c>
      <c r="D223" s="94">
        <f t="shared" si="3"/>
        <v>0</v>
      </c>
    </row>
    <row r="224" spans="1:4" x14ac:dyDescent="0.25">
      <c r="A224" s="142" t="str">
        <f>CO2eq!A432</f>
        <v>5.C.1.</v>
      </c>
      <c r="B224" s="142" t="str">
        <f>CO2eq!B432</f>
        <v>Incineración de residuos</v>
      </c>
      <c r="C224" s="94">
        <f>CO2eq!AE432</f>
        <v>0</v>
      </c>
      <c r="D224" s="94">
        <f t="shared" si="3"/>
        <v>0</v>
      </c>
    </row>
    <row r="225" spans="1:4" x14ac:dyDescent="0.25">
      <c r="A225" s="142" t="str">
        <f>CO2eq!A433</f>
        <v>5.C.2.</v>
      </c>
      <c r="B225" s="142" t="str">
        <f>CO2eq!B433</f>
        <v>Incineración abierta de residuos</v>
      </c>
      <c r="C225" s="94">
        <f>CO2eq!AE433</f>
        <v>7.4267717300454921</v>
      </c>
      <c r="D225" s="94">
        <f t="shared" si="3"/>
        <v>7.4267717300454921</v>
      </c>
    </row>
    <row r="226" spans="1:4" x14ac:dyDescent="0.25">
      <c r="A226" s="142" t="str">
        <f>CO2eq!A435</f>
        <v>5.D.1.</v>
      </c>
      <c r="B226" s="142" t="str">
        <f>CO2eq!B435</f>
        <v>Tratamiento y descarga de aguas residuales domésticas</v>
      </c>
      <c r="C226" s="94">
        <f>CO2eq!AE435</f>
        <v>11.016479315697746</v>
      </c>
      <c r="D226" s="94">
        <f t="shared" si="3"/>
        <v>11.016479315697746</v>
      </c>
    </row>
    <row r="227" spans="1:4" x14ac:dyDescent="0.25">
      <c r="A227" s="142" t="str">
        <f>CO2eq!A436</f>
        <v>5.D.2.</v>
      </c>
      <c r="B227" s="142" t="str">
        <f>CO2eq!B436</f>
        <v>Tratamiento y descarga de aguas residuales industriales</v>
      </c>
      <c r="C227" s="94">
        <f>CO2eq!AE436</f>
        <v>17.878971089679986</v>
      </c>
      <c r="D227" s="94">
        <f t="shared" si="3"/>
        <v>17.878971089679986</v>
      </c>
    </row>
    <row r="228" spans="1:4" x14ac:dyDescent="0.25">
      <c r="A228" s="142" t="str">
        <f>CO2eq!A437</f>
        <v>5.E.</v>
      </c>
      <c r="B228" s="142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2.9960408975400878</v>
      </c>
      <c r="D229" s="94">
        <f t="shared" si="3"/>
        <v>2.9960408975400878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23.886872792548385</v>
      </c>
      <c r="D230" s="94">
        <f t="shared" si="3"/>
        <v>23.886872792548385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159.8385026185563</v>
      </c>
      <c r="D231" s="94">
        <f t="shared" si="3"/>
        <v>159.8385026185563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1.4186754036836602</v>
      </c>
      <c r="D232" s="94">
        <f t="shared" si="3"/>
        <v>1.4186754036836602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0</v>
      </c>
      <c r="D233" s="94">
        <f t="shared" si="3"/>
        <v>0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1.4186754036836602</v>
      </c>
      <c r="D234" s="94">
        <f t="shared" si="3"/>
        <v>1.4186754036836602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0</v>
      </c>
      <c r="D235" s="94">
        <f t="shared" si="3"/>
        <v>0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4.1873387806290541E-3</v>
      </c>
      <c r="D236" s="94">
        <f t="shared" si="3"/>
        <v>4.1873387806290541E-3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0.68044255185222124</v>
      </c>
      <c r="D237" s="94">
        <f t="shared" si="3"/>
        <v>0.68044255185222124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7" operator="lessThan">
      <formula>0</formula>
    </cfRule>
  </conditionalFormatting>
  <conditionalFormatting sqref="C219 C217 C215 C213 C211 C199 C194">
    <cfRule type="cellIs" dxfId="11" priority="16" operator="lessThan">
      <formula>0</formula>
    </cfRule>
  </conditionalFormatting>
  <conditionalFormatting sqref="C165">
    <cfRule type="cellIs" dxfId="10" priority="11" operator="lessThan">
      <formula>0</formula>
    </cfRule>
  </conditionalFormatting>
  <conditionalFormatting sqref="C135">
    <cfRule type="cellIs" dxfId="9" priority="13" operator="lessThan">
      <formula>0</formula>
    </cfRule>
  </conditionalFormatting>
  <conditionalFormatting sqref="C146">
    <cfRule type="cellIs" dxfId="8" priority="12" operator="lessThan">
      <formula>0</formula>
    </cfRule>
  </conditionalFormatting>
  <conditionalFormatting sqref="C188">
    <cfRule type="cellIs" dxfId="7" priority="10" operator="lessThan">
      <formula>0</formula>
    </cfRule>
  </conditionalFormatting>
  <conditionalFormatting sqref="C189">
    <cfRule type="cellIs" dxfId="6" priority="9" operator="lessThan">
      <formula>0</formula>
    </cfRule>
  </conditionalFormatting>
  <conditionalFormatting sqref="A219:B219 A217:B217 A215:B215 A213:B213 A211:B211 A199:B199 A194:B194">
    <cfRule type="cellIs" dxfId="5" priority="8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2021-05-31T18:12:19Z</dcterms:modified>
  <cp:category/>
  <cp:contentStatus/>
</cp:coreProperties>
</file>